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365-my.sharepoint.com/personal/fperez_hacienda_gov_do/Documents/Escritorio/2025/INGRESOS FISCALES PARA INTERNET 2025/"/>
    </mc:Choice>
  </mc:AlternateContent>
  <xr:revisionPtr revIDLastSave="0" documentId="8_{5BA960CC-44C8-4D64-AAD8-A3AA936A9F9D}" xr6:coauthVersionLast="47" xr6:coauthVersionMax="47" xr10:uidLastSave="{00000000-0000-0000-0000-000000000000}"/>
  <bookViews>
    <workbookView xWindow="28680" yWindow="-120" windowWidth="29040" windowHeight="15720" activeTab="3" xr2:uid="{BCC29D31-1E47-4395-8DA7-4D6AD09FE324}"/>
  </bookViews>
  <sheets>
    <sheet name="DGII" sheetId="1" r:id="rId1"/>
    <sheet name="DGA" sheetId="2" r:id="rId2"/>
    <sheet name="TESORERIA " sheetId="3" r:id="rId3"/>
    <sheet name="cut presupuestaria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0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#N/A</definedName>
    <definedName name="\Ñ">#REF!</definedName>
    <definedName name="\O">#N/A</definedName>
    <definedName name="\P">#REF!</definedName>
    <definedName name="\q">#N/A</definedName>
    <definedName name="\R">#N/A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FAL4">#N/A</definedName>
    <definedName name="_______FAL6">#N/A</definedName>
    <definedName name="_______FAL7">#N/A</definedName>
    <definedName name="_______ROS1">#N/A</definedName>
    <definedName name="_______ROS2">#N/A</definedName>
    <definedName name="_______ROS3">#N/A</definedName>
    <definedName name="_______ROS4">#N/A</definedName>
    <definedName name="______AUS1">#N/A</definedName>
    <definedName name="______DEG1">#N/A</definedName>
    <definedName name="______DKR1">#N/A</definedName>
    <definedName name="______ECU1">#N/A</definedName>
    <definedName name="______ESC1">#N/A</definedName>
    <definedName name="______FAL2">#N/A</definedName>
    <definedName name="______FAL3">#N/A</definedName>
    <definedName name="______FAL4">#N/A</definedName>
    <definedName name="______FAL5">#N/A</definedName>
    <definedName name="______FAL6">#N/A</definedName>
    <definedName name="______FAL7">#N/A</definedName>
    <definedName name="______FMK1">#N/A</definedName>
    <definedName name="______IKR1">#N/A</definedName>
    <definedName name="______IRP1">#N/A</definedName>
    <definedName name="______LIT1">#N/A</definedName>
    <definedName name="______MEX1">#N/A</definedName>
    <definedName name="______PTA1">#N/A</definedName>
    <definedName name="______ROS1">#N/A</definedName>
    <definedName name="______ROS2">#N/A</definedName>
    <definedName name="______ROS3">#N/A</definedName>
    <definedName name="______ROS4">#N/A</definedName>
    <definedName name="______SAR1">#N/A</definedName>
    <definedName name="_____AUS1">#N/A</definedName>
    <definedName name="_____DEG1">#N/A</definedName>
    <definedName name="_____DKR1">#N/A</definedName>
    <definedName name="_____ECU1">#N/A</definedName>
    <definedName name="_____ESC1">#N/A</definedName>
    <definedName name="_____FAL2">#N/A</definedName>
    <definedName name="_____FAL3">#N/A</definedName>
    <definedName name="_____FAL4">#N/A</definedName>
    <definedName name="_____FAL5">#N/A</definedName>
    <definedName name="_____FAL6">#N/A</definedName>
    <definedName name="_____FAL7">#N/A</definedName>
    <definedName name="_____FMK1">#N/A</definedName>
    <definedName name="_____IKR1">#N/A</definedName>
    <definedName name="_____IRP1">#N/A</definedName>
    <definedName name="_____LIT1">#N/A</definedName>
    <definedName name="_____MEX1">#N/A</definedName>
    <definedName name="_____PTA1">#N/A</definedName>
    <definedName name="_____ROS1">#N/A</definedName>
    <definedName name="_____ROS2">#N/A</definedName>
    <definedName name="_____ROS3">#N/A</definedName>
    <definedName name="_____ROS4">#N/A</definedName>
    <definedName name="_____SAR1">#N/A</definedName>
    <definedName name="____AUS1">#N/A</definedName>
    <definedName name="____DEG1">#N/A</definedName>
    <definedName name="____DKR1">#N/A</definedName>
    <definedName name="____ECU1">#N/A</definedName>
    <definedName name="____ESC1">#N/A</definedName>
    <definedName name="____FAL2">#N/A</definedName>
    <definedName name="____FAL3">#N/A</definedName>
    <definedName name="____FAL4">#N/A</definedName>
    <definedName name="____FAL5">#N/A</definedName>
    <definedName name="____FAL6">#N/A</definedName>
    <definedName name="____FAL7">#N/A</definedName>
    <definedName name="____FMK1">#N/A</definedName>
    <definedName name="____IKR1">#N/A</definedName>
    <definedName name="____IRP1">#N/A</definedName>
    <definedName name="____LIT1">#N/A</definedName>
    <definedName name="____MEX1">#N/A</definedName>
    <definedName name="____PTA1">#N/A</definedName>
    <definedName name="____ROS1">#N/A</definedName>
    <definedName name="____ROS2">#N/A</definedName>
    <definedName name="____ROS3">#N/A</definedName>
    <definedName name="____ROS4">#N/A</definedName>
    <definedName name="____SAR1">#N/A</definedName>
    <definedName name="___AUS1">#N/A</definedName>
    <definedName name="___DEG1">#N/A</definedName>
    <definedName name="___DKR1">#N/A</definedName>
    <definedName name="___ECU1">#N/A</definedName>
    <definedName name="___ESC1">#N/A</definedName>
    <definedName name="___FAL2">#N/A</definedName>
    <definedName name="___FAL3">#N/A</definedName>
    <definedName name="___FAL4">#N/A</definedName>
    <definedName name="___FAL5">#N/A</definedName>
    <definedName name="___FAL6">#N/A</definedName>
    <definedName name="___FAL7">#N/A</definedName>
    <definedName name="___FMK1">#N/A</definedName>
    <definedName name="___IKR1">#N/A</definedName>
    <definedName name="___IRP1">#N/A</definedName>
    <definedName name="___LIT1">#N/A</definedName>
    <definedName name="___MEX1">#N/A</definedName>
    <definedName name="___PTA1">#N/A</definedName>
    <definedName name="___ROS1">#N/A</definedName>
    <definedName name="___ROS2">#N/A</definedName>
    <definedName name="___ROS3">#N/A</definedName>
    <definedName name="___ROS4">#N/A</definedName>
    <definedName name="___SAR1">#N/A</definedName>
    <definedName name="__10FA_L">#REF!</definedName>
    <definedName name="__11GAZ_LIABS">#REF!</definedName>
    <definedName name="__123Graph_A" hidden="1">'[3]Crédito SPNF (fiscal)'!#REF!</definedName>
    <definedName name="__123Graph_AChart1" hidden="1">'[4]Cable 2'!#REF!</definedName>
    <definedName name="__123Graph_AChart2" hidden="1">'[4]Cable 2'!#REF!</definedName>
    <definedName name="__123Graph_AChart3" hidden="1">'[4]Cable 2'!#REF!</definedName>
    <definedName name="__123Graph_AChart4" hidden="1">'[4]Cable 2'!#REF!</definedName>
    <definedName name="__123Graph_AChart5" hidden="1">'[4]Cable 2'!#REF!</definedName>
    <definedName name="__123Graph_AChart6" hidden="1">'[4]Cable 2'!#REF!</definedName>
    <definedName name="__123Graph_AChart7" hidden="1">'[4]Cable 2'!#REF!</definedName>
    <definedName name="__123Graph_ACurrent" hidden="1">'[4]Cable 2'!#REF!</definedName>
    <definedName name="__123Graph_AREER" hidden="1">[5]ER!#REF!</definedName>
    <definedName name="__123Graph_B" hidden="1">[6]FLUJO!$B$7929:$C$7929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[5]ER!#REF!</definedName>
    <definedName name="__123Graph_C" hidden="1">[6]FLUJO!$B$7936:$C$7936</definedName>
    <definedName name="__123Graph_CREER" hidden="1">[5]ER!#REF!</definedName>
    <definedName name="__123Graph_D" hidden="1">[6]FLUJO!$B$7942:$C$7942</definedName>
    <definedName name="__123Graph_E" hidden="1">[7]PFMON!#REF!</definedName>
    <definedName name="__123Graph_F" hidden="1">#N/A</definedName>
    <definedName name="__123Graph_X" hidden="1">[6]FLUJO!$B$7906:$C$7906</definedName>
    <definedName name="__12INT_RESERVES">#REF!</definedName>
    <definedName name="__1r">#REF!</definedName>
    <definedName name="__2Macros_Import_.qbop">[8]!'[Macros Import].qbop'</definedName>
    <definedName name="__3__123Graph_ACPI_ER_LOG" hidden="1">[5]ER!#REF!</definedName>
    <definedName name="__4__123Graph_BCPI_ER_LOG" hidden="1">[5]ER!#REF!</definedName>
    <definedName name="__5__123Graph_BIBA_IBRD" hidden="1">[5]WB!#REF!</definedName>
    <definedName name="__6B.2_B.3">#REF!</definedName>
    <definedName name="__7B.4___5">#REF!</definedName>
    <definedName name="__8CONSOL_B2">#REF!</definedName>
    <definedName name="__9CONSOL_DEPOSITS">'[9]A 11'!#REF!</definedName>
    <definedName name="__AUS1">#N/A</definedName>
    <definedName name="__BOP2">[10]BoP!#REF!</definedName>
    <definedName name="__DEG1">#N/A</definedName>
    <definedName name="__DKR1">#N/A</definedName>
    <definedName name="__ECU1">#N/A</definedName>
    <definedName name="__END94">#REF!</definedName>
    <definedName name="__ESC1">#N/A</definedName>
    <definedName name="__FAL2">#N/A</definedName>
    <definedName name="__FAL3">#N/A</definedName>
    <definedName name="__FAL4">#N/A</definedName>
    <definedName name="__FAL5">#N/A</definedName>
    <definedName name="__FAL6">#N/A</definedName>
    <definedName name="__FAL7">#N/A</definedName>
    <definedName name="__FMK1">#N/A</definedName>
    <definedName name="__IKR1">#N/A</definedName>
    <definedName name="__IRP1">#N/A</definedName>
    <definedName name="__LIT1">#N/A</definedName>
    <definedName name="__MEX1">#N/A</definedName>
    <definedName name="__PTA1">#N/A</definedName>
    <definedName name="__RES2">[10]RES!#REF!</definedName>
    <definedName name="__ROS1">#N/A</definedName>
    <definedName name="__ROS2">#N/A</definedName>
    <definedName name="__ROS3">#N/A</definedName>
    <definedName name="__ROS4">#N/A</definedName>
    <definedName name="__SAR1">#N/A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">#N/A</definedName>
    <definedName name="_10__123Graph_AWB_ADJ_PRJ" hidden="1">[11]WB!$Q$255:$AK$255</definedName>
    <definedName name="_10FA_L">#REF!</definedName>
    <definedName name="_11__123Graph_BCPI_ER_LOG" hidden="1">[11]ER!#REF!</definedName>
    <definedName name="_11GAZ_LIABS">#REF!</definedName>
    <definedName name="_12__123Graph_BIBA_IBRD" hidden="1">[11]WB!#REF!</definedName>
    <definedName name="_12INT_RESERVES">#REF!</definedName>
    <definedName name="_15Macros_Import_.qbop">[8]!'[Macros Import].qbop'</definedName>
    <definedName name="_16__123Graph_BWB_ADJ_PRJ" hidden="1">[11]WB!$Q$257:$AK$257</definedName>
    <definedName name="_1987">#N/A</definedName>
    <definedName name="_1IMPRESION">#REF!</definedName>
    <definedName name="_1Macros_Import_.qbop">#N/A</definedName>
    <definedName name="_1r">#REF!</definedName>
    <definedName name="_2">#N/A</definedName>
    <definedName name="_2__123Graph_ACPI_ER_LOG" hidden="1">[11]ER!#REF!</definedName>
    <definedName name="_20__123Graph_XREALEX_WAGE" hidden="1">[12]PRIVATE!#REF!</definedName>
    <definedName name="_24Macros_Import_.qbop">[13]!'[Macros Import].qbop'</definedName>
    <definedName name="_25__123Graph_ACPI_ER_LOG" hidden="1">[14]ER!#REF!</definedName>
    <definedName name="_26__123Graph_BCPI_ER_LOG" hidden="1">[14]ER!#REF!</definedName>
    <definedName name="_27__123Graph_ACPI_ER_LOG" hidden="1">[5]ER!#REF!</definedName>
    <definedName name="_27__123Graph_BIBA_IBRD" hidden="1">[14]WB!#REF!</definedName>
    <definedName name="_27_0CUADRO_N__4.">[15]monthly!#REF!</definedName>
    <definedName name="_28B.2_B.3">#REF!</definedName>
    <definedName name="_29B.4___5">#REF!</definedName>
    <definedName name="_2IMPRESION">#REF!</definedName>
    <definedName name="_2Macros_Import_.qbop">[16]!'[Macros Import].qbop'</definedName>
    <definedName name="_3">#N/A</definedName>
    <definedName name="_3.__No_club_de_París__Después_del_30_Jun_84">#N/A</definedName>
    <definedName name="_3__123Graph_ACPI_ER_LOG" hidden="1">[5]ER!#REF!</definedName>
    <definedName name="_30CONSOL_B2">#REF!</definedName>
    <definedName name="_31_0GRÁFICO_N_10.2">[15]monthly!#REF!</definedName>
    <definedName name="_31CONSOL_DEPOSITS">'[17]A 11'!#REF!</definedName>
    <definedName name="_32FA_L">#REF!</definedName>
    <definedName name="_33GAZ_LIABS">#REF!</definedName>
    <definedName name="_34INT_RESERVES">#REF!</definedName>
    <definedName name="_39__123Graph_BCPI_ER_LOG" hidden="1">[5]ER!#REF!</definedName>
    <definedName name="_4">#N/A</definedName>
    <definedName name="_4__123Graph_BCPI_ER_LOG" hidden="1">[5]ER!#REF!</definedName>
    <definedName name="_5">#N/A</definedName>
    <definedName name="_5__123Graph_BIBA_IBRD" hidden="1">[5]WB!#REF!</definedName>
    <definedName name="_51__123Graph_BIBA_IBRD" hidden="1">[5]WB!#REF!</definedName>
    <definedName name="_52B.2_B.3">#REF!</definedName>
    <definedName name="_53B.4___5">#REF!</definedName>
    <definedName name="_54CONSOL_B2">#REF!</definedName>
    <definedName name="_6">#N/A</definedName>
    <definedName name="_6__123Graph_AIBA_IBRD" hidden="1">[11]WB!$Q$62:$AK$62</definedName>
    <definedName name="_68CONSOL_DEPOSITS">'[9]A 11'!#REF!</definedName>
    <definedName name="_69FA_L">#REF!</definedName>
    <definedName name="_6B.2_B.3">#REF!</definedName>
    <definedName name="_7">#N/A</definedName>
    <definedName name="_70GAZ_LIABS">#REF!</definedName>
    <definedName name="_71INT_RESERVES">#REF!</definedName>
    <definedName name="_7B.4___5">#REF!</definedName>
    <definedName name="_8">#N/A</definedName>
    <definedName name="_8CONSOL_B2">#REF!</definedName>
    <definedName name="_9CONSOL_DEPOSITS">'[18]A 11'!#REF!</definedName>
    <definedName name="_AUS1">#N/A</definedName>
    <definedName name="_BOP2">[19]BoP!#REF!</definedName>
    <definedName name="_D">#REF!</definedName>
    <definedName name="_DEG1">#N/A</definedName>
    <definedName name="_DKR1">#N/A</definedName>
    <definedName name="_ECU1">#N/A</definedName>
    <definedName name="_END94">#REF!</definedName>
    <definedName name="_ESC1">#N/A</definedName>
    <definedName name="_FAL1">#N/A</definedName>
    <definedName name="_FAL2">#N/A</definedName>
    <definedName name="_FAL3">#N/A</definedName>
    <definedName name="_FAL4">#N/A</definedName>
    <definedName name="_FAL5">#N/A</definedName>
    <definedName name="_FAL6">#N/A</definedName>
    <definedName name="_FAL7">#N/A</definedName>
    <definedName name="_Fill" hidden="1">'[20]shared data'!$A$4:$A$642</definedName>
    <definedName name="_FMK1">#N/A</definedName>
    <definedName name="_ftnref1">#REF!</definedName>
    <definedName name="_IKR1">#N/A</definedName>
    <definedName name="_IRP1">#N/A</definedName>
    <definedName name="_Key1" hidden="1">#N/A</definedName>
    <definedName name="_LIT1">#N/A</definedName>
    <definedName name="_MEX1">#N/A</definedName>
    <definedName name="_Order1" hidden="1">255</definedName>
    <definedName name="_Order2" hidden="1">0</definedName>
    <definedName name="_P">#REF!</definedName>
    <definedName name="_Parse_Out" hidden="1">#REF!</definedName>
    <definedName name="_PTA1">#N/A</definedName>
    <definedName name="_Regression_Out" hidden="1">#REF!</definedName>
    <definedName name="_Regression_X" hidden="1">#REF!</definedName>
    <definedName name="_Regression_Y" hidden="1">#REF!</definedName>
    <definedName name="_RES2">[19]RES!#REF!</definedName>
    <definedName name="_ROS1">#N/A</definedName>
    <definedName name="_ROS2">#N/A</definedName>
    <definedName name="_ROS3">#N/A</definedName>
    <definedName name="_ROS4">#N/A</definedName>
    <definedName name="_SAR1">#N/A</definedName>
    <definedName name="_Sort" hidden="1">#N/A</definedName>
    <definedName name="_SUM2">#REF!</definedName>
    <definedName name="_t7">[21]R7!$A$1:$G$31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'[20]shared data'!$A$1:$G$71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">[22]!'[Macros Import].qbop'</definedName>
    <definedName name="A_impresión_IM">'[23]ponder a y p '!$A$1:$N$50</definedName>
    <definedName name="AAA">#REF!</definedName>
    <definedName name="AccessDatabase" hidden="1">"\\De2kp-42538\BOLETIN\Claga\CLAGA2000.mdb"</definedName>
    <definedName name="ACTIVATE">#REF!</definedName>
    <definedName name="ACUMULADO">#N/A</definedName>
    <definedName name="ALL">'[2]Imp:DSA output'!$C$9:$R$464</definedName>
    <definedName name="AMORTI">#N/A</definedName>
    <definedName name="ANEXO2">[24]BCP!#REF!</definedName>
    <definedName name="ANEXO3">#N/A</definedName>
    <definedName name="ANEXO4">#N/A</definedName>
    <definedName name="ANEXO5">#N/A</definedName>
    <definedName name="ANEXO6">#N/A</definedName>
    <definedName name="_xlnm.Print_Area" localSheetId="3">'cut presupuestaria'!$B$3:$AD$31</definedName>
    <definedName name="_xlnm.Print_Area" localSheetId="1">DGA!$B$3:$AD$32</definedName>
    <definedName name="_xlnm.Print_Area" localSheetId="0">DGII!$B$4:$AD$71</definedName>
    <definedName name="_xlnm.Print_Area" localSheetId="2">'TESORERIA '!$B$3:$AD$93</definedName>
    <definedName name="_xlnm.Print_Area">'[25]Table 1'!#REF!</definedName>
    <definedName name="AREACONSTRUCCIO">#REF!</definedName>
    <definedName name="ASAU">#N/A</definedName>
    <definedName name="ASAU1">#N/A</definedName>
    <definedName name="asd">'[26]SPNF Acuerdo Incl. Int.'!asd</definedName>
    <definedName name="ASO">#REF!</definedName>
    <definedName name="atrade">[8]!atrade</definedName>
    <definedName name="AUS">#N/A</definedName>
    <definedName name="AVISO">#N/A</definedName>
    <definedName name="B">#N/A</definedName>
    <definedName name="BAL">#REF!</definedName>
    <definedName name="BANCOS">#N/A</definedName>
    <definedName name="_xlnm.Database">#REF!</definedName>
    <definedName name="Batumi_debt">#REF!</definedName>
    <definedName name="bb">#N/A</definedName>
    <definedName name="BBB">#REF!</definedName>
    <definedName name="bc" hidden="1">'[3]Crédito SPNF (fiscal)'!#REF!</definedName>
    <definedName name="BCA">#N/A</definedName>
    <definedName name="BCA_GDP">#N/A</definedName>
    <definedName name="BCA_NGDP">#REF!</definedName>
    <definedName name="BCH">#REF!</definedName>
    <definedName name="BCH_10G">#REF!</definedName>
    <definedName name="BCH_10R">#REF!</definedName>
    <definedName name="Bcos_Com_20G">#REF!</definedName>
    <definedName name="Bcos_Com20R">#REF!</definedName>
    <definedName name="BCRD15" hidden="1">'[3]Crédito SPNF (fiscal)'!#REF!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[27]!BFLD_DF</definedName>
    <definedName name="BFLD_DF1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[28]Q6!$E$28:$AH$28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LETIN">[24]BCP!#REF!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S">#N/A</definedName>
    <definedName name="BS1A">#N/A</definedName>
    <definedName name="BTR">#REF!</definedName>
    <definedName name="BTRG">#REF!</definedName>
    <definedName name="Button_13">"CLAGA2000_Consolidado_2001_List"</definedName>
    <definedName name="BX">#REF!</definedName>
    <definedName name="BXG">[28]Q6!$E$26:$AH$26</definedName>
    <definedName name="BXS">#REF!</definedName>
    <definedName name="C.2">#REF!</definedName>
    <definedName name="C_">#N/A</definedName>
    <definedName name="CAD">#N/A</definedName>
    <definedName name="calcNGS_NGDP">#N/A</definedName>
    <definedName name="CAMARON">#REF!</definedName>
    <definedName name="CCC">#REF!</definedName>
    <definedName name="CD">#N/A</definedName>
    <definedName name="CD1A">#N/A</definedName>
    <definedName name="CEMENTO">#REF!</definedName>
    <definedName name="CHF">#N/A</definedName>
    <definedName name="CHK5.1">#REF!</definedName>
    <definedName name="cirr">#REF!</definedName>
    <definedName name="CLUB91">#N/A</definedName>
    <definedName name="CMD">[24]BCP!#REF!</definedName>
    <definedName name="CN">#N/A</definedName>
    <definedName name="CN1A">#N/A</definedName>
    <definedName name="COM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REDITOBCH">#REF!</definedName>
    <definedName name="CREDITORSB">#REF!</definedName>
    <definedName name="CRUZ">#N/A</definedName>
    <definedName name="CRUZ1">#N/A</definedName>
    <definedName name="CS">#N/A</definedName>
    <definedName name="CS1A">#N/A</definedName>
    <definedName name="CUENTASMON">[24]BCP!#REF!</definedName>
    <definedName name="CYEAR2021">[29]Coal!$B$583:$J$583</definedName>
    <definedName name="CYEAR2022">[29]Coal!$K$583:$V$583</definedName>
    <definedName name="CYEAR2023">[29]Coal!$W$583:$AH$583</definedName>
    <definedName name="CYEAR2024">[29]Coal!$AI$583:$AT$583</definedName>
    <definedName name="CYEAR2025">[29]Coal!$AU$583:$AX$583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'[20]shared data'!$S$8:$S$155</definedName>
    <definedName name="DATES_A">'[20]shared data'!$D$2:$AC$2</definedName>
    <definedName name="Dates1">#REF!</definedName>
    <definedName name="DB">#REF!</definedName>
    <definedName name="DBproj">#N/A</definedName>
    <definedName name="DDD">#N/A</definedName>
    <definedName name="DEBRIEF">#REF!</definedName>
    <definedName name="DEBT">#REF!</definedName>
    <definedName name="DEFL">#REF!</definedName>
    <definedName name="DEG">#N/A</definedName>
    <definedName name="DEMEURO">#N/A</definedName>
    <definedName name="DES">#REF!</definedName>
    <definedName name="DG">#REF!</definedName>
    <definedName name="DG_S">#REF!</definedName>
    <definedName name="DGproj">#N/A</definedName>
    <definedName name="Discount_IDA">[30]NPV!$B$28</definedName>
    <definedName name="Discount_NC">[30]NPV!#REF!</definedName>
    <definedName name="DiscountRate">#REF!</definedName>
    <definedName name="DIVISOR">#N/A</definedName>
    <definedName name="DIVISOR1">#N/A</definedName>
    <definedName name="DKK">#N/A</definedName>
    <definedName name="DKR">#N/A</definedName>
    <definedName name="DM">#N/A</definedName>
    <definedName name="DM1A">#N/A</definedName>
    <definedName name="DO">#REF!</definedName>
    <definedName name="Dproj">#N/A</definedName>
    <definedName name="DR">#N/A</definedName>
    <definedName name="DR1A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Y">#N/A</definedName>
    <definedName name="DY1A">#N/A</definedName>
    <definedName name="EBRD">#REF!</definedName>
    <definedName name="ECU">#N/A</definedName>
    <definedName name="EDNA">#N/A</definedName>
    <definedName name="EMISION">[24]BCP!#REF!</definedName>
    <definedName name="empty">#REF!</definedName>
    <definedName name="ENDA">#N/A</definedName>
    <definedName name="ESAF_QUAR_GDP">#REF!</definedName>
    <definedName name="esafr">#REF!</definedName>
    <definedName name="ESC">#N/A</definedName>
    <definedName name="EURO">#N/A</definedName>
    <definedName name="EURO1">#N/A</definedName>
    <definedName name="ExitWRS">[31]Main!$AB$25</definedName>
    <definedName name="FAL">#N/A</definedName>
    <definedName name="FB">#N/A</definedName>
    <definedName name="FB1A">#N/A</definedName>
    <definedName name="FF">#N/A</definedName>
    <definedName name="FF1A">#N/A</definedName>
    <definedName name="FFNN">#REF!</definedName>
    <definedName name="Fisc">#REF!</definedName>
    <definedName name="FMI">[24]BCP!#REF!</definedName>
    <definedName name="FMK">#N/A</definedName>
    <definedName name="FORMATO">#N/A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FEURO">#N/A</definedName>
    <definedName name="FS">#N/A</definedName>
    <definedName name="FS1A">#N/A</definedName>
    <definedName name="FT">#N/A</definedName>
    <definedName name="FT1A">#N/A</definedName>
    <definedName name="FUENTE">#REF!</definedName>
    <definedName name="fuente1">#REF!</definedName>
    <definedName name="Fuent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BP">#N/A</definedName>
    <definedName name="GCB_NGDP">#N/A</definedName>
    <definedName name="GDP">'[32]Empresas Publicas detalle'!#REF!</definedName>
    <definedName name="GGB_NGDP">#N/A</definedName>
    <definedName name="GL_Z">#REF!</definedName>
    <definedName name="GOB">#N/A</definedName>
    <definedName name="Grace_IDA">[30]NPV!$B$25</definedName>
    <definedName name="Grace_NC">[30]NPV!#REF!</definedName>
    <definedName name="GUIL">#N/A</definedName>
    <definedName name="GUIL1">#N/A</definedName>
    <definedName name="GYEAR2021">[29]Gold!$B$583:$J$583</definedName>
    <definedName name="GYEAR2022">[29]Gold!$K$583:$U$583</definedName>
    <definedName name="HEADING">#REF!</definedName>
    <definedName name="Heading39">'[20]shared data'!$A$1:$G$5</definedName>
    <definedName name="hhh">#N/A</definedName>
    <definedName name="HTML_CodePage" hidden="1">1252</definedName>
    <definedName name="HTML_Control" localSheetId="3" hidden="1">{"'para SB'!$A$1318:$F$1381"}</definedName>
    <definedName name="HTML_Control" localSheetId="1" hidden="1">{"'para SB'!$A$1318:$F$1381"}</definedName>
    <definedName name="HTML_Control" localSheetId="2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DAr">#REF!</definedName>
    <definedName name="IDB">#N/A</definedName>
    <definedName name="IFSASSETS">#REF!</definedName>
    <definedName name="IFSLIABS">#REF!</definedName>
    <definedName name="IKR">#N/A</definedName>
    <definedName name="IM">#REF!</definedName>
    <definedName name="IMF">#REF!</definedName>
    <definedName name="INDICEPRODUCCIO">#REF!</definedName>
    <definedName name="INFOGER">[24]BCP!#REF!</definedName>
    <definedName name="INGRESOS">#REF!</definedName>
    <definedName name="INPUT_2">[10]Input!#REF!</definedName>
    <definedName name="INPUT_4">[10]Input!#REF!</definedName>
    <definedName name="INTERES">#N/A</definedName>
    <definedName name="Interest_IDA">[30]NPV!$B$27</definedName>
    <definedName name="Interest_NC">[30]NPV!#REF!</definedName>
    <definedName name="InterestRate">#REF!</definedName>
    <definedName name="IPC">[33]ipc!#REF!</definedName>
    <definedName name="IRLS">#N/A</definedName>
    <definedName name="IRLS1">#N/A</definedName>
    <definedName name="IRP">#N/A</definedName>
    <definedName name="JA">#N/A</definedName>
    <definedName name="JJ">#N/A</definedName>
    <definedName name="JPY">#N/A</definedName>
    <definedName name="KD">#N/A</definedName>
    <definedName name="KD1A">#N/A</definedName>
    <definedName name="LD">#N/A</definedName>
    <definedName name="LD1A">#N/A</definedName>
    <definedName name="LE">#N/A</definedName>
    <definedName name="LE1A">#N/A</definedName>
    <definedName name="LINES">#REF!</definedName>
    <definedName name="LIT">#N/A</definedName>
    <definedName name="LITEURO">#N/A</definedName>
    <definedName name="LP">#N/A</definedName>
    <definedName name="LP1A">#N/A</definedName>
    <definedName name="LTcirr">#REF!</definedName>
    <definedName name="LTr">#REF!</definedName>
    <definedName name="LUR">#N/A</definedName>
    <definedName name="LUXF">#N/A</definedName>
    <definedName name="LUXF1">#N/A</definedName>
    <definedName name="MACRO">#REF!</definedName>
    <definedName name="MACRO_ASSUMP_2006">#REF!</definedName>
    <definedName name="MALAX">#N/A</definedName>
    <definedName name="MALAX1">#N/A</definedName>
    <definedName name="Maturity_IDA">[30]NPV!$B$26</definedName>
    <definedName name="Maturity_NC">[30]NPV!#REF!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EX">#N/A</definedName>
    <definedName name="mflowsa">[8]!mflowsa</definedName>
    <definedName name="mflowsq">[8]!mflowsq</definedName>
    <definedName name="MIDDLE">#REF!</definedName>
    <definedName name="MISC4">[10]OUTPUT!#REF!</definedName>
    <definedName name="MN">[24]BCP!#REF!</definedName>
    <definedName name="MNP">[24]BCP!#REF!</definedName>
    <definedName name="MPETROLEO">#REF!</definedName>
    <definedName name="mstocksa">[8]!mstocksa</definedName>
    <definedName name="mstocksq">[8]!mstocksq</definedName>
    <definedName name="n">#REF!</definedName>
    <definedName name="names">'[20]shared data'!$B$7:$O$7</definedName>
    <definedName name="NAMES_A">'[20]shared data'!$B$5:$B$223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BlankRow">[34]QEDS!$11:$11</definedName>
    <definedName name="nmColumnHeader">[34]QEDS!$2:$2</definedName>
    <definedName name="nmData">[34]QEDS!$B$3:$F$9</definedName>
    <definedName name="NMG_RG">#N/A</definedName>
    <definedName name="nmIndexTable">[34]QEDS!$13:$13</definedName>
    <definedName name="nmReportFooter">[34]QEDS!$10:$10</definedName>
    <definedName name="nmReportHeader">[34]QEDS!$1:$1</definedName>
    <definedName name="nmRowHeader">[34]QEDS!$A$3:$A$9</definedName>
    <definedName name="nmScale">[34]QEDS!$12:$12</definedName>
    <definedName name="NNN">#REF!</definedName>
    <definedName name="no" hidden="1">'[3]Crédito SPNF (fiscal)'!#REF!</definedName>
    <definedName name="NOCLUB">#N/A</definedName>
    <definedName name="NOK">#N/A</definedName>
    <definedName name="nombrenuevo">#N/A</definedName>
    <definedName name="NOTA_EXPLICATIV">#REF!</definedName>
    <definedName name="Notes">[35]UPLOAD!#REF!</definedName>
    <definedName name="NOTITLES">#REF!</definedName>
    <definedName name="NTDD_RG">[27]!NTDD_RG</definedName>
    <definedName name="NX">#N/A</definedName>
    <definedName name="NX_R">#N/A</definedName>
    <definedName name="NXG_RG">#N/A</definedName>
    <definedName name="NYEAR2021">[29]Nickel!$B$583:$J$583</definedName>
    <definedName name="NYEAR2022">[29]Nickel!$K$583:$V$583</definedName>
    <definedName name="NYEAR2023">[29]Nickel!$W$583:$AH$583</definedName>
    <definedName name="NYEAR2024">[29]Nickel!$AI$583:$AT$583</definedName>
    <definedName name="NYEAR2025">[29]Nickel!$AU$583:$BF$583</definedName>
    <definedName name="OCTUBRE">#N/A</definedName>
    <definedName name="OECD_Table">#REF!</definedName>
    <definedName name="OnShow">'[26]SPNF Acuerdo Incl. Int.'!OnShow</definedName>
    <definedName name="Otr_Inst_Banc_40G">#REF!</definedName>
    <definedName name="Pan_Bancario_50G">#REF!</definedName>
    <definedName name="Pan_Monet_30G">#REF!</definedName>
    <definedName name="Path_Data">'[20]shared data'!$B$8</definedName>
    <definedName name="Path_System">'[20]shared data'!$B$7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">#REF!</definedName>
    <definedName name="PFP">#REF!</definedName>
    <definedName name="pfp_table1">#REF!</definedName>
    <definedName name="PK">#REF!</definedName>
    <definedName name="PLATA">#REF!</definedName>
    <definedName name="POLLO">#REF!</definedName>
    <definedName name="POTENCIAL">#N/A</definedName>
    <definedName name="PP">#N/A</definedName>
    <definedName name="PPPWGT">#N/A</definedName>
    <definedName name="PRECIOCIFBANANO">#REF!</definedName>
    <definedName name="PRICE">#REF!</definedName>
    <definedName name="PRICETAB">#REF!</definedName>
    <definedName name="Print_Area_MI">#N/A</definedName>
    <definedName name="PRINTMACRO">#REF!</definedName>
    <definedName name="PrintThis_Links">[31]Links!$A$1:$F$33</definedName>
    <definedName name="PRIV0">#REF!</definedName>
    <definedName name="PRIV00">#REF!</definedName>
    <definedName name="PRIV1">#REF!</definedName>
    <definedName name="PRIV11">#REF!</definedName>
    <definedName name="PRIV2">#REF!</definedName>
    <definedName name="PRIV22">#REF!</definedName>
    <definedName name="PRIV3">#REF!</definedName>
    <definedName name="PRIV33">#REF!</definedName>
    <definedName name="PRMONTH">#REF!</definedName>
    <definedName name="prn">[30]FSUOUT!$B$2:$V$32</definedName>
    <definedName name="Prog1998">'[36]2003'!#REF!</definedName>
    <definedName name="PRYEAR">#REF!</definedName>
    <definedName name="PTA">#N/A</definedName>
    <definedName name="PTAEURO">#N/A</definedName>
    <definedName name="PUBL00">#REF!</definedName>
    <definedName name="PUBL11">#REF!</definedName>
    <definedName name="PUBL2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Q_5">#REF!</definedName>
    <definedName name="Q_6">#REF!</definedName>
    <definedName name="Q_7">#REF!</definedName>
    <definedName name="QFISCAL">'[37]Quarterly Raw Data'!#REF!</definedName>
    <definedName name="qqq" localSheetId="3" hidden="1">{#N/A,#N/A,FALSE,"EXTRABUDGT"}</definedName>
    <definedName name="qqq" localSheetId="1" hidden="1">{#N/A,#N/A,FALSE,"EXTRABUDGT"}</definedName>
    <definedName name="qqq" localSheetId="2" hidden="1">{#N/A,#N/A,FALSE,"EXTRABUDGT"}</definedName>
    <definedName name="qqq" hidden="1">{#N/A,#N/A,FALSE,"EXTRABUDGT"}</definedName>
    <definedName name="QTAB7">'[37]Quarterly MacroFlow'!#REF!</definedName>
    <definedName name="QTAB7A">'[37]Quarterly MacroFlow'!#REF!</definedName>
    <definedName name="R_">#N/A</definedName>
    <definedName name="RA">#N/A</definedName>
    <definedName name="RD">#N/A</definedName>
    <definedName name="RD1A">#N/A</definedName>
    <definedName name="RE">#N/A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ERVAS">#REF!</definedName>
    <definedName name="RESUMEN">#REF!</definedName>
    <definedName name="RESUMEN2">#N/A</definedName>
    <definedName name="RESUMEN3">#N/A</definedName>
    <definedName name="RESUMEN4">#N/A</definedName>
    <definedName name="RESUMEN5">#N/A</definedName>
    <definedName name="right">#REF!</definedName>
    <definedName name="RIN">#REF!</definedName>
    <definedName name="rindex">#REF!</definedName>
    <definedName name="rita">[38]Hoja2!$1:$1048576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QuestChecked">[31]ErrCheck!$A$3</definedName>
    <definedName name="ROS">#N/A</definedName>
    <definedName name="Rows_Table">#REF!</definedName>
    <definedName name="RR">#N/A</definedName>
    <definedName name="RS">#N/A</definedName>
    <definedName name="RS1A">#N/A</definedName>
    <definedName name="RSB">#REF!</definedName>
    <definedName name="RSB_AHAP_40R">#REF!</definedName>
    <definedName name="RSB_Bcos_Des_40R">#REF!</definedName>
    <definedName name="RSB_SOCFIN_40R">#REF!</definedName>
    <definedName name="RUIZ">#N/A</definedName>
    <definedName name="S_">#N/A</definedName>
    <definedName name="S_1A">#N/A</definedName>
    <definedName name="SA_Tab">#REF!</definedName>
    <definedName name="SAR">#N/A</definedName>
    <definedName name="SCHILL">#N/A</definedName>
    <definedName name="SCHILL1">#N/A</definedName>
    <definedName name="sds_gdp_exp_lari">#REF!</definedName>
    <definedName name="sds_gdp_origin">#REF!</definedName>
    <definedName name="sds_gpd_exp_gdp">#REF!</definedName>
    <definedName name="SEK">#N/A</definedName>
    <definedName name="sencount" hidden="1">2</definedName>
    <definedName name="SING">#N/A</definedName>
    <definedName name="SING1">#N/A</definedName>
    <definedName name="SPN">#N/A</definedName>
    <definedName name="spnf">'[26]SPNF Acuerdo Incl. Int.'!spnf</definedName>
    <definedName name="START">#REF!</definedName>
    <definedName name="STFQTAB">#REF!</definedName>
    <definedName name="STOP">#REF!</definedName>
    <definedName name="SUM">[5]BoP!$E$313:$BE$365</definedName>
    <definedName name="SUPLI">#N/A</definedName>
    <definedName name="SUPLIDORES">#N/A</definedName>
    <definedName name="Tab25a">#REF!</definedName>
    <definedName name="Tab25b">#REF!</definedName>
    <definedName name="Table__47">[39]RED47!$A$1:$I$53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8">'[20]shared data'!$A$1:$E$32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SA">#N/A</definedName>
    <definedName name="TASAS">#N/A</definedName>
    <definedName name="Tasas_Interes_06R">[40]A!$A$1:$T$54</definedName>
    <definedName name="tblChecks">[31]ErrCheck!$A$3:$E$5</definedName>
    <definedName name="tblLinks">[31]Links!$A$4:$F$33</definedName>
    <definedName name="tc">#VALUE!</definedName>
    <definedName name="TD">#N/A</definedName>
    <definedName name="TD1A">#N/A</definedName>
    <definedName name="TELAS">#REF!</definedName>
    <definedName name="Template_Table">#REF!</definedName>
    <definedName name="TIPOCAMBIO">#REF!</definedName>
    <definedName name="TITLES">#REF!</definedName>
    <definedName name="_xlnm.Print_Titles" localSheetId="3">'cut presupuestaria'!$3:$7</definedName>
    <definedName name="_xlnm.Print_Titles" localSheetId="0">DGII!$4:$8</definedName>
    <definedName name="_xlnm.Print_Titles" localSheetId="2">'TESORERIA '!$3:$7</definedName>
    <definedName name="_xlnm.Print_Titles">#REF!,#REF!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[28]Q5!$E$23:$AH$23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[41]BCC!$A$1:$N$821,[41]BCC!$A$822:$N$1624</definedName>
    <definedName name="TOTAL">#N/A</definedName>
    <definedName name="Trade">#REF!</definedName>
    <definedName name="TRADE3">[10]Trade!#REF!</definedName>
    <definedName name="TRIGO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AED">#N/A</definedName>
    <definedName name="UAED1">#N/A</definedName>
    <definedName name="UC">#N/A</definedName>
    <definedName name="UC1A">#N/A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ENEZU">#N/A</definedName>
    <definedName name="VIAAEREA">#REF!</definedName>
    <definedName name="VTITLES">#REF!</definedName>
    <definedName name="wage_govt_sector">#REF!</definedName>
    <definedName name="WAPR">#REF!</definedName>
    <definedName name="WEO">#REF!</definedName>
    <definedName name="will">'[26]SPNF Acuerdo Incl. Int.'!will</definedName>
    <definedName name="WPCP33_D">#REF!</definedName>
    <definedName name="WPCP33pch">#REF!</definedName>
    <definedName name="wrn.BANKS." localSheetId="3" hidden="1">{#N/A,#N/A,FALSE,"BANKS"}</definedName>
    <definedName name="wrn.BANKS." localSheetId="1" hidden="1">{#N/A,#N/A,FALSE,"BANKS"}</definedName>
    <definedName name="wrn.BANKS." localSheetId="2" hidden="1">{#N/A,#N/A,FALSE,"BANKS"}</definedName>
    <definedName name="wrn.BANKS." hidden="1">{#N/A,#N/A,FALSE,"BANKS"}</definedName>
    <definedName name="wrn.BOP." localSheetId="3" hidden="1">{#N/A,#N/A,FALSE,"BOP"}</definedName>
    <definedName name="wrn.BOP." localSheetId="1" hidden="1">{#N/A,#N/A,FALSE,"BOP"}</definedName>
    <definedName name="wrn.BOP." localSheetId="2" hidden="1">{#N/A,#N/A,FALSE,"BOP"}</definedName>
    <definedName name="wrn.BOP." hidden="1">{#N/A,#N/A,FALSE,"BOP"}</definedName>
    <definedName name="wrn.BOP_MIDTERM." localSheetId="3" hidden="1">{"BOP_TAB",#N/A,FALSE,"N";"MIDTERM_TAB",#N/A,FALSE,"O"}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CREDIT." localSheetId="3" hidden="1">{#N/A,#N/A,FALSE,"CREDIT"}</definedName>
    <definedName name="wrn.CREDIT." localSheetId="1" hidden="1">{#N/A,#N/A,FALSE,"CREDIT"}</definedName>
    <definedName name="wrn.CREDIT." localSheetId="2" hidden="1">{#N/A,#N/A,FALSE,"CREDIT"}</definedName>
    <definedName name="wrn.CREDIT." hidden="1">{#N/A,#N/A,FALSE,"CREDIT"}</definedName>
    <definedName name="wrn.DEBTSVC." localSheetId="3" hidden="1">{#N/A,#N/A,FALSE,"DEBTSVC"}</definedName>
    <definedName name="wrn.DEBTSVC." localSheetId="1" hidden="1">{#N/A,#N/A,FALSE,"DEBTSVC"}</definedName>
    <definedName name="wrn.DEBTSVC." localSheetId="2" hidden="1">{#N/A,#N/A,FALSE,"DEBTSVC"}</definedName>
    <definedName name="wrn.DEBTSVC." hidden="1">{#N/A,#N/A,FALSE,"DEBTSVC"}</definedName>
    <definedName name="wrn.DEPO." localSheetId="3" hidden="1">{#N/A,#N/A,FALSE,"DEPO"}</definedName>
    <definedName name="wrn.DEPO." localSheetId="1" hidden="1">{#N/A,#N/A,FALSE,"DEPO"}</definedName>
    <definedName name="wrn.DEPO." localSheetId="2" hidden="1">{#N/A,#N/A,FALSE,"DEPO"}</definedName>
    <definedName name="wrn.DEPO." hidden="1">{#N/A,#N/A,FALSE,"DEPO"}</definedName>
    <definedName name="wrn.EXCISE." localSheetId="3" hidden="1">{#N/A,#N/A,FALSE,"EXCISE"}</definedName>
    <definedName name="wrn.EXCISE." localSheetId="1" hidden="1">{#N/A,#N/A,FALSE,"EXCISE"}</definedName>
    <definedName name="wrn.EXCISE." localSheetId="2" hidden="1">{#N/A,#N/A,FALSE,"EXCISE"}</definedName>
    <definedName name="wrn.EXCISE." hidden="1">{#N/A,#N/A,FALSE,"EXCISE"}</definedName>
    <definedName name="wrn.EXRATE." localSheetId="3" hidden="1">{#N/A,#N/A,FALSE,"EXRATE"}</definedName>
    <definedName name="wrn.EXRATE." localSheetId="1" hidden="1">{#N/A,#N/A,FALSE,"EXRATE"}</definedName>
    <definedName name="wrn.EXRATE." localSheetId="2" hidden="1">{#N/A,#N/A,FALSE,"EXRATE"}</definedName>
    <definedName name="wrn.EXRATE." hidden="1">{#N/A,#N/A,FALSE,"EXRATE"}</definedName>
    <definedName name="wrn.EXTDEBT." localSheetId="3" hidden="1">{#N/A,#N/A,FALSE,"EXTDEBT"}</definedName>
    <definedName name="wrn.EXTDEBT." localSheetId="1" hidden="1">{#N/A,#N/A,FALSE,"EXTDEBT"}</definedName>
    <definedName name="wrn.EXTDEBT." localSheetId="2" hidden="1">{#N/A,#N/A,FALSE,"EXTDEBT"}</definedName>
    <definedName name="wrn.EXTDEBT." hidden="1">{#N/A,#N/A,FALSE,"EXTDEBT"}</definedName>
    <definedName name="wrn.EXTRABUDGT." localSheetId="3" hidden="1">{#N/A,#N/A,FALSE,"EXTRABUDGT"}</definedName>
    <definedName name="wrn.EXTRABUDGT." localSheetId="1" hidden="1">{#N/A,#N/A,FALSE,"EXTRABUDGT"}</definedName>
    <definedName name="wrn.EXTRABUDGT." localSheetId="2" hidden="1">{#N/A,#N/A,FALSE,"EXTRABUDGT"}</definedName>
    <definedName name="wrn.EXTRABUDGT." hidden="1">{#N/A,#N/A,FALSE,"EXTRABUDGT"}</definedName>
    <definedName name="wrn.EXTRABUDGT2." localSheetId="3" hidden="1">{#N/A,#N/A,FALSE,"EXTRABUDGT2"}</definedName>
    <definedName name="wrn.EXTRABUDGT2." localSheetId="1" hidden="1">{#N/A,#N/A,FALSE,"EXTRABUDGT2"}</definedName>
    <definedName name="wrn.EXTRABUDGT2." localSheetId="2" hidden="1">{#N/A,#N/A,FALSE,"EXTRABUDGT2"}</definedName>
    <definedName name="wrn.EXTRABUDGT2." hidden="1">{#N/A,#N/A,FALSE,"EXTRABUDGT2"}</definedName>
    <definedName name="wrn.GDP." localSheetId="3" hidden="1">{#N/A,#N/A,FALSE,"GDP_ORIGIN";#N/A,#N/A,FALSE,"EMP_POP"}</definedName>
    <definedName name="wrn.GDP." localSheetId="1" hidden="1">{#N/A,#N/A,FALSE,"GDP_ORIGIN";#N/A,#N/A,FALSE,"EMP_POP"}</definedName>
    <definedName name="wrn.GDP." localSheetId="2" hidden="1">{#N/A,#N/A,FALSE,"GDP_ORIGIN";#N/A,#N/A,FALSE,"EMP_POP"}</definedName>
    <definedName name="wrn.GDP." hidden="1">{#N/A,#N/A,FALSE,"GDP_ORIGIN";#N/A,#N/A,FALSE,"EMP_POP"}</definedName>
    <definedName name="wrn.GGOVT." localSheetId="3" hidden="1">{#N/A,#N/A,FALSE,"GGOVT"}</definedName>
    <definedName name="wrn.GGOVT." localSheetId="1" hidden="1">{#N/A,#N/A,FALSE,"GGOVT"}</definedName>
    <definedName name="wrn.GGOVT." localSheetId="2" hidden="1">{#N/A,#N/A,FALSE,"GGOVT"}</definedName>
    <definedName name="wrn.GGOVT." hidden="1">{#N/A,#N/A,FALSE,"GGOVT"}</definedName>
    <definedName name="wrn.GGOVT2." localSheetId="3" hidden="1">{#N/A,#N/A,FALSE,"GGOVT2"}</definedName>
    <definedName name="wrn.GGOVT2." localSheetId="1" hidden="1">{#N/A,#N/A,FALSE,"GGOVT2"}</definedName>
    <definedName name="wrn.GGOVT2." localSheetId="2" hidden="1">{#N/A,#N/A,FALSE,"GGOVT2"}</definedName>
    <definedName name="wrn.GGOVT2." hidden="1">{#N/A,#N/A,FALSE,"GGOVT2"}</definedName>
    <definedName name="wrn.GGOVTPC." localSheetId="3" hidden="1">{#N/A,#N/A,FALSE,"GGOVT%"}</definedName>
    <definedName name="wrn.GGOVTPC." localSheetId="1" hidden="1">{#N/A,#N/A,FALSE,"GGOVT%"}</definedName>
    <definedName name="wrn.GGOVTPC." localSheetId="2" hidden="1">{#N/A,#N/A,FALSE,"GGOVT%"}</definedName>
    <definedName name="wrn.GGOVTPC." hidden="1">{#N/A,#N/A,FALSE,"GGOVT%"}</definedName>
    <definedName name="wrn.INCOMETX." localSheetId="3" hidden="1">{#N/A,#N/A,FALSE,"INCOMETX"}</definedName>
    <definedName name="wrn.INCOMETX." localSheetId="1" hidden="1">{#N/A,#N/A,FALSE,"INCOMETX"}</definedName>
    <definedName name="wrn.INCOMETX." localSheetId="2" hidden="1">{#N/A,#N/A,FALSE,"INCOMETX"}</definedName>
    <definedName name="wrn.INCOMETX." hidden="1">{#N/A,#N/A,FALSE,"INCOMETX"}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3" hidden="1">{#N/A,#N/A,FALSE,"INTERST"}</definedName>
    <definedName name="wrn.INTERST." localSheetId="1" hidden="1">{#N/A,#N/A,FALSE,"INTERST"}</definedName>
    <definedName name="wrn.INTERST." localSheetId="2" hidden="1">{#N/A,#N/A,FALSE,"INTERST"}</definedName>
    <definedName name="wrn.INTERST." hidden="1">{#N/A,#N/A,FALSE,"INTERST"}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localSheetId="1" hidden="1">{"MONA",#N/A,FALSE,"S"}</definedName>
    <definedName name="wrn.MONA." localSheetId="2" hidden="1">{"MONA",#N/A,FALSE,"S"}</definedName>
    <definedName name="wrn.MONA." hidden="1">{"MONA",#N/A,FALSE,"S"}</definedName>
    <definedName name="wrn.MS." localSheetId="3" hidden="1">{#N/A,#N/A,FALSE,"MS"}</definedName>
    <definedName name="wrn.MS." localSheetId="1" hidden="1">{#N/A,#N/A,FALSE,"MS"}</definedName>
    <definedName name="wrn.MS." localSheetId="2" hidden="1">{#N/A,#N/A,FALSE,"MS"}</definedName>
    <definedName name="wrn.MS." hidden="1">{#N/A,#N/A,FALSE,"MS"}</definedName>
    <definedName name="wrn.NBG." localSheetId="3" hidden="1">{#N/A,#N/A,FALSE,"NBG"}</definedName>
    <definedName name="wrn.NBG." localSheetId="1" hidden="1">{#N/A,#N/A,FALSE,"NBG"}</definedName>
    <definedName name="wrn.NBG." localSheetId="2" hidden="1">{#N/A,#N/A,FALSE,"NBG"}</definedName>
    <definedName name="wrn.NBG." hidden="1">{#N/A,#N/A,FALSE,"NBG"}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3" hidden="1">{#N/A,#N/A,FALSE,"PCPI"}</definedName>
    <definedName name="wrn.PCPI." localSheetId="1" hidden="1">{#N/A,#N/A,FALSE,"PCPI"}</definedName>
    <definedName name="wrn.PCPI." localSheetId="2" hidden="1">{#N/A,#N/A,FALSE,"PCPI"}</definedName>
    <definedName name="wrn.PCPI." hidden="1">{#N/A,#N/A,FALSE,"PCPI"}</definedName>
    <definedName name="wrn.PENSION." localSheetId="3" hidden="1">{#N/A,#N/A,FALSE,"PENSION"}</definedName>
    <definedName name="wrn.PENSION." localSheetId="1" hidden="1">{#N/A,#N/A,FALSE,"PENSION"}</definedName>
    <definedName name="wrn.PENSION." localSheetId="2" hidden="1">{#N/A,#N/A,FALSE,"PENSION"}</definedName>
    <definedName name="wrn.PENSION." hidden="1">{#N/A,#N/A,FALSE,"PENSION"}</definedName>
    <definedName name="wrn.PRUDENT." localSheetId="3" hidden="1">{#N/A,#N/A,FALSE,"PRUDENT"}</definedName>
    <definedName name="wrn.PRUDENT." localSheetId="1" hidden="1">{#N/A,#N/A,FALSE,"PRUDENT"}</definedName>
    <definedName name="wrn.PRUDENT." localSheetId="2" hidden="1">{#N/A,#N/A,FALSE,"PRUDENT"}</definedName>
    <definedName name="wrn.PRUDENT." hidden="1">{#N/A,#N/A,FALSE,"PRUDENT"}</definedName>
    <definedName name="wrn.PUBLEXP." localSheetId="3" hidden="1">{#N/A,#N/A,FALSE,"PUBLEXP"}</definedName>
    <definedName name="wrn.PUBLEXP." localSheetId="1" hidden="1">{#N/A,#N/A,FALSE,"PUBLEXP"}</definedName>
    <definedName name="wrn.PUBLEXP." localSheetId="2" hidden="1">{#N/A,#N/A,FALSE,"PUBLEXP"}</definedName>
    <definedName name="wrn.PUBLEXP." hidden="1">{#N/A,#N/A,FALSE,"PUBLEXP"}</definedName>
    <definedName name="wrn.REDTABS." localSheetId="3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2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3" hidden="1">{#N/A,#N/A,FALSE,"REVSHARE"}</definedName>
    <definedName name="wrn.REVSHARE." localSheetId="1" hidden="1">{#N/A,#N/A,FALSE,"REVSHARE"}</definedName>
    <definedName name="wrn.REVSHARE." localSheetId="2" hidden="1">{#N/A,#N/A,FALSE,"REVSHARE"}</definedName>
    <definedName name="wrn.REVSHARE." hidden="1">{#N/A,#N/A,FALSE,"REVSHARE"}</definedName>
    <definedName name="wrn.STATE." localSheetId="3" hidden="1">{#N/A,#N/A,FALSE,"STATE"}</definedName>
    <definedName name="wrn.STATE." localSheetId="1" hidden="1">{#N/A,#N/A,FALSE,"STATE"}</definedName>
    <definedName name="wrn.STATE." localSheetId="2" hidden="1">{#N/A,#N/A,FALSE,"STATE"}</definedName>
    <definedName name="wrn.STATE." hidden="1">{#N/A,#N/A,FALSE,"STATE"}</definedName>
    <definedName name="wrn.TAXARREARS." localSheetId="3" hidden="1">{#N/A,#N/A,FALSE,"TAXARREARS"}</definedName>
    <definedName name="wrn.TAXARREARS." localSheetId="1" hidden="1">{#N/A,#N/A,FALSE,"TAXARREARS"}</definedName>
    <definedName name="wrn.TAXARREARS." localSheetId="2" hidden="1">{#N/A,#N/A,FALSE,"TAXARREARS"}</definedName>
    <definedName name="wrn.TAXARREARS." hidden="1">{#N/A,#N/A,FALSE,"TAXARREARS"}</definedName>
    <definedName name="wrn.TAXPAYRS." localSheetId="3" hidden="1">{#N/A,#N/A,FALSE,"TAXPAYRS"}</definedName>
    <definedName name="wrn.TAXPAYRS." localSheetId="1" hidden="1">{#N/A,#N/A,FALSE,"TAXPAYRS"}</definedName>
    <definedName name="wrn.TAXPAYRS." localSheetId="2" hidden="1">{#N/A,#N/A,FALSE,"TAXPAYRS"}</definedName>
    <definedName name="wrn.TAXPAYRS." hidden="1">{#N/A,#N/A,FALSE,"TAXPAYRS"}</definedName>
    <definedName name="wrn.TRADE." localSheetId="3" hidden="1">{#N/A,#N/A,FALSE,"TRADE"}</definedName>
    <definedName name="wrn.TRADE." localSheetId="1" hidden="1">{#N/A,#N/A,FALSE,"TRADE"}</definedName>
    <definedName name="wrn.TRADE." localSheetId="2" hidden="1">{#N/A,#N/A,FALSE,"TRADE"}</definedName>
    <definedName name="wrn.TRADE." hidden="1">{#N/A,#N/A,FALSE,"TRADE"}</definedName>
    <definedName name="wrn.TRANSPORT." localSheetId="3" hidden="1">{#N/A,#N/A,FALSE,"TRANPORT"}</definedName>
    <definedName name="wrn.TRANSPORT." localSheetId="1" hidden="1">{#N/A,#N/A,FALSE,"TRANPORT"}</definedName>
    <definedName name="wrn.TRANSPORT." localSheetId="2" hidden="1">{#N/A,#N/A,FALSE,"TRANPORT"}</definedName>
    <definedName name="wrn.TRANSPORT." hidden="1">{#N/A,#N/A,FALSE,"TRANPORT"}</definedName>
    <definedName name="wrn.UNEMPL." localSheetId="3" hidden="1">{#N/A,#N/A,FALSE,"EMP_POP";#N/A,#N/A,FALSE,"UNEMPL"}</definedName>
    <definedName name="wrn.UNEMPL." localSheetId="1" hidden="1">{#N/A,#N/A,FALSE,"EMP_POP";#N/A,#N/A,FALSE,"UNEMPL"}</definedName>
    <definedName name="wrn.UNEMPL." localSheetId="2" hidden="1">{#N/A,#N/A,FALSE,"EMP_POP";#N/A,#N/A,FALSE,"UNEMPL"}</definedName>
    <definedName name="wrn.UNEMPL." hidden="1">{#N/A,#N/A,FALSE,"EMP_POP";#N/A,#N/A,FALSE,"UNEMPL"}</definedName>
    <definedName name="wrn.WAGES." localSheetId="3" hidden="1">{#N/A,#N/A,FALSE,"WAGES"}</definedName>
    <definedName name="wrn.WAGES." localSheetId="1" hidden="1">{#N/A,#N/A,FALSE,"WAGES"}</definedName>
    <definedName name="wrn.WAGES." localSheetId="2" hidden="1">{#N/A,#N/A,FALSE,"WAGES"}</definedName>
    <definedName name="wrn.WAGES." hidden="1">{#N/A,#N/A,FALSE,"WAGES"}</definedName>
    <definedName name="wrn.WEO." localSheetId="3" hidden="1">{"WEO",#N/A,FALSE,"T"}</definedName>
    <definedName name="wrn.WEO." localSheetId="1" hidden="1">{"WEO",#N/A,FALSE,"T"}</definedName>
    <definedName name="wrn.WEO." localSheetId="2" hidden="1">{"WEO",#N/A,FALSE,"T"}</definedName>
    <definedName name="wrn.WEO." hidden="1">{"WEO",#N/A,FALSE,"T"}</definedName>
    <definedName name="XBANANO">#REF!</definedName>
    <definedName name="XCAFE">#REF!</definedName>
    <definedName name="XGS">#REF!</definedName>
    <definedName name="XMENSUALES">#REF!</definedName>
    <definedName name="xxWRS_1">'[20]shared data'!$A$1:$A$77</definedName>
    <definedName name="xxWRS_2">#REF!</definedName>
    <definedName name="xxWRS_3">#REF!</definedName>
    <definedName name="xxWRS_4">[30]Q5!$A$1:$A$104</definedName>
    <definedName name="xxWRS_5">[30]Q6!$A$1:$A$160</definedName>
    <definedName name="xxWRS_6">[30]Q7!$A$1:$A$59</definedName>
    <definedName name="xxWRS_7">[30]Q5!$A$1:$A$109</definedName>
    <definedName name="xxWRS_8">[30]Q6!$A$1:$A$162</definedName>
    <definedName name="xxWRS_9">[30]Q7!$A$1:$A$61</definedName>
    <definedName name="XXX">#REF!</definedName>
    <definedName name="XXX1">#REF!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YY">#N/A</definedName>
    <definedName name="YY1A">#N/A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6" i="4" l="1"/>
  <c r="Z63" i="4" s="1"/>
  <c r="Y66" i="4"/>
  <c r="X66" i="4"/>
  <c r="W66" i="4"/>
  <c r="V66" i="4"/>
  <c r="U66" i="4"/>
  <c r="T66" i="4"/>
  <c r="S66" i="4"/>
  <c r="R66" i="4"/>
  <c r="Q66" i="4"/>
  <c r="P66" i="4"/>
  <c r="N66" i="4"/>
  <c r="M66" i="4"/>
  <c r="L66" i="4"/>
  <c r="K66" i="4"/>
  <c r="J66" i="4"/>
  <c r="I66" i="4"/>
  <c r="H66" i="4"/>
  <c r="G66" i="4"/>
  <c r="F66" i="4"/>
  <c r="E66" i="4"/>
  <c r="D66" i="4"/>
  <c r="C66" i="4"/>
  <c r="AB65" i="4"/>
  <c r="N65" i="4"/>
  <c r="N64" i="4" s="1"/>
  <c r="N63" i="4" s="1"/>
  <c r="L65" i="4"/>
  <c r="L64" i="4" s="1"/>
  <c r="L63" i="4" s="1"/>
  <c r="H65" i="4"/>
  <c r="H64" i="4" s="1"/>
  <c r="H63" i="4" s="1"/>
  <c r="D65" i="4"/>
  <c r="D64" i="4" s="1"/>
  <c r="AA64" i="4"/>
  <c r="Z64" i="4"/>
  <c r="Y64" i="4"/>
  <c r="X64" i="4"/>
  <c r="W64" i="4"/>
  <c r="W63" i="4" s="1"/>
  <c r="V64" i="4"/>
  <c r="U64" i="4"/>
  <c r="U63" i="4" s="1"/>
  <c r="T64" i="4"/>
  <c r="S64" i="4"/>
  <c r="R64" i="4"/>
  <c r="Q64" i="4"/>
  <c r="Q63" i="4" s="1"/>
  <c r="P64" i="4"/>
  <c r="J64" i="4"/>
  <c r="J63" i="4" s="1"/>
  <c r="Y63" i="4"/>
  <c r="V63" i="4"/>
  <c r="T63" i="4"/>
  <c r="S63" i="4"/>
  <c r="P63" i="4"/>
  <c r="D63" i="4"/>
  <c r="AB62" i="4"/>
  <c r="N62" i="4"/>
  <c r="M62" i="4"/>
  <c r="L62" i="4"/>
  <c r="K62" i="4"/>
  <c r="K59" i="4" s="1"/>
  <c r="J62" i="4"/>
  <c r="I62" i="4"/>
  <c r="H62" i="4"/>
  <c r="G62" i="4"/>
  <c r="F62" i="4"/>
  <c r="E62" i="4"/>
  <c r="D62" i="4"/>
  <c r="C62" i="4"/>
  <c r="AB61" i="4"/>
  <c r="N61" i="4"/>
  <c r="M61" i="4"/>
  <c r="L61" i="4"/>
  <c r="K61" i="4"/>
  <c r="J61" i="4"/>
  <c r="I61" i="4"/>
  <c r="H61" i="4"/>
  <c r="G61" i="4"/>
  <c r="F61" i="4"/>
  <c r="E61" i="4"/>
  <c r="D61" i="4"/>
  <c r="C61" i="4"/>
  <c r="AB60" i="4"/>
  <c r="J60" i="4"/>
  <c r="J59" i="4" s="1"/>
  <c r="D60" i="4"/>
  <c r="D59" i="4" s="1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AB58" i="4"/>
  <c r="L58" i="4"/>
  <c r="F58" i="4"/>
  <c r="F57" i="4" s="1"/>
  <c r="D58" i="4"/>
  <c r="D57" i="4" s="1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L57" i="4"/>
  <c r="AB56" i="4"/>
  <c r="N56" i="4"/>
  <c r="AB55" i="4"/>
  <c r="L55" i="4"/>
  <c r="L54" i="4" s="1"/>
  <c r="AB54" i="4"/>
  <c r="AB53" i="4" s="1"/>
  <c r="AB52" i="4" s="1"/>
  <c r="AB51" i="4" s="1"/>
  <c r="AA54" i="4"/>
  <c r="AA53" i="4" s="1"/>
  <c r="AA52" i="4" s="1"/>
  <c r="AA51" i="4" s="1"/>
  <c r="Z54" i="4"/>
  <c r="Y54" i="4"/>
  <c r="Y53" i="4" s="1"/>
  <c r="X54" i="4"/>
  <c r="W54" i="4"/>
  <c r="V54" i="4"/>
  <c r="V53" i="4" s="1"/>
  <c r="V52" i="4" s="1"/>
  <c r="V51" i="4" s="1"/>
  <c r="V44" i="4" s="1"/>
  <c r="V67" i="4" s="1"/>
  <c r="U54" i="4"/>
  <c r="U53" i="4" s="1"/>
  <c r="T54" i="4"/>
  <c r="S54" i="4"/>
  <c r="S53" i="4" s="1"/>
  <c r="R54" i="4"/>
  <c r="R53" i="4" s="1"/>
  <c r="Q54" i="4"/>
  <c r="P54" i="4"/>
  <c r="P53" i="4" s="1"/>
  <c r="P52" i="4" s="1"/>
  <c r="P51" i="4" s="1"/>
  <c r="J54" i="4"/>
  <c r="Z53" i="4"/>
  <c r="Z52" i="4" s="1"/>
  <c r="Z51" i="4" s="1"/>
  <c r="X53" i="4"/>
  <c r="X52" i="4" s="1"/>
  <c r="X51" i="4" s="1"/>
  <c r="W53" i="4"/>
  <c r="W52" i="4" s="1"/>
  <c r="T53" i="4"/>
  <c r="T52" i="4" s="1"/>
  <c r="T51" i="4" s="1"/>
  <c r="Q53" i="4"/>
  <c r="Q52" i="4" s="1"/>
  <c r="U52" i="4"/>
  <c r="U51" i="4" s="1"/>
  <c r="R52" i="4"/>
  <c r="R51" i="4"/>
  <c r="AB50" i="4"/>
  <c r="O50" i="4"/>
  <c r="AC50" i="4" s="1"/>
  <c r="N50" i="4"/>
  <c r="M50" i="4"/>
  <c r="L50" i="4"/>
  <c r="K50" i="4"/>
  <c r="J50" i="4"/>
  <c r="I50" i="4"/>
  <c r="H50" i="4"/>
  <c r="G50" i="4"/>
  <c r="F50" i="4"/>
  <c r="E50" i="4"/>
  <c r="D50" i="4"/>
  <c r="C50" i="4"/>
  <c r="AB49" i="4"/>
  <c r="AB48" i="4" s="1"/>
  <c r="C49" i="4"/>
  <c r="C48" i="4" s="1"/>
  <c r="AA48" i="4"/>
  <c r="Z48" i="4"/>
  <c r="Z47" i="4" s="1"/>
  <c r="Z46" i="4" s="1"/>
  <c r="Z45" i="4" s="1"/>
  <c r="Y48" i="4"/>
  <c r="X48" i="4"/>
  <c r="X47" i="4" s="1"/>
  <c r="X46" i="4" s="1"/>
  <c r="X45" i="4" s="1"/>
  <c r="W48" i="4"/>
  <c r="W47" i="4" s="1"/>
  <c r="W46" i="4" s="1"/>
  <c r="W45" i="4" s="1"/>
  <c r="V48" i="4"/>
  <c r="U48" i="4"/>
  <c r="T48" i="4"/>
  <c r="T47" i="4" s="1"/>
  <c r="S48" i="4"/>
  <c r="R48" i="4"/>
  <c r="R47" i="4" s="1"/>
  <c r="R46" i="4" s="1"/>
  <c r="R45" i="4" s="1"/>
  <c r="Q48" i="4"/>
  <c r="Q47" i="4" s="1"/>
  <c r="Q46" i="4" s="1"/>
  <c r="P48" i="4"/>
  <c r="AB47" i="4"/>
  <c r="AB46" i="4" s="1"/>
  <c r="AB45" i="4" s="1"/>
  <c r="AA47" i="4"/>
  <c r="Y47" i="4"/>
  <c r="V47" i="4"/>
  <c r="V46" i="4" s="1"/>
  <c r="V45" i="4" s="1"/>
  <c r="U47" i="4"/>
  <c r="U46" i="4" s="1"/>
  <c r="U45" i="4" s="1"/>
  <c r="S47" i="4"/>
  <c r="S46" i="4" s="1"/>
  <c r="S45" i="4" s="1"/>
  <c r="P47" i="4"/>
  <c r="P46" i="4" s="1"/>
  <c r="P45" i="4" s="1"/>
  <c r="C47" i="4"/>
  <c r="C46" i="4" s="1"/>
  <c r="AA46" i="4"/>
  <c r="AA45" i="4" s="1"/>
  <c r="Y46" i="4"/>
  <c r="Y45" i="4" s="1"/>
  <c r="T46" i="4"/>
  <c r="T45" i="4" s="1"/>
  <c r="Q45" i="4"/>
  <c r="L45" i="4"/>
  <c r="C45" i="4"/>
  <c r="U44" i="4"/>
  <c r="U67" i="4" s="1"/>
  <c r="AC32" i="4"/>
  <c r="AB32" i="4"/>
  <c r="O32" i="4"/>
  <c r="AB30" i="4"/>
  <c r="AC30" i="4" s="1"/>
  <c r="AA30" i="4"/>
  <c r="AA66" i="4" s="1"/>
  <c r="O30" i="4"/>
  <c r="AB29" i="4"/>
  <c r="AC29" i="4" s="1"/>
  <c r="AD29" i="4" s="1"/>
  <c r="AA29" i="4"/>
  <c r="Z29" i="4"/>
  <c r="M65" i="4" s="1"/>
  <c r="M64" i="4" s="1"/>
  <c r="M63" i="4" s="1"/>
  <c r="Y29" i="4"/>
  <c r="X29" i="4"/>
  <c r="W29" i="4"/>
  <c r="J65" i="4" s="1"/>
  <c r="V29" i="4"/>
  <c r="I65" i="4" s="1"/>
  <c r="I64" i="4" s="1"/>
  <c r="I63" i="4" s="1"/>
  <c r="U29" i="4"/>
  <c r="T29" i="4"/>
  <c r="G65" i="4" s="1"/>
  <c r="G64" i="4" s="1"/>
  <c r="G63" i="4" s="1"/>
  <c r="S29" i="4"/>
  <c r="R29" i="4"/>
  <c r="E65" i="4" s="1"/>
  <c r="E64" i="4" s="1"/>
  <c r="E63" i="4" s="1"/>
  <c r="Q29" i="4"/>
  <c r="P29" i="4"/>
  <c r="C65" i="4" s="1"/>
  <c r="O29" i="4"/>
  <c r="N29" i="4"/>
  <c r="M29" i="4"/>
  <c r="M28" i="4" s="1"/>
  <c r="L29" i="4"/>
  <c r="K29" i="4"/>
  <c r="J29" i="4"/>
  <c r="I29" i="4"/>
  <c r="H29" i="4"/>
  <c r="G29" i="4"/>
  <c r="G28" i="4" s="1"/>
  <c r="F29" i="4"/>
  <c r="E29" i="4"/>
  <c r="D29" i="4"/>
  <c r="D28" i="4" s="1"/>
  <c r="D27" i="4" s="1"/>
  <c r="C29" i="4"/>
  <c r="AA28" i="4"/>
  <c r="Z28" i="4"/>
  <c r="Y28" i="4"/>
  <c r="Y27" i="4" s="1"/>
  <c r="W28" i="4"/>
  <c r="W27" i="4" s="1"/>
  <c r="V28" i="4"/>
  <c r="V27" i="4" s="1"/>
  <c r="U28" i="4"/>
  <c r="T28" i="4"/>
  <c r="Q28" i="4"/>
  <c r="Q27" i="4" s="1"/>
  <c r="N28" i="4"/>
  <c r="N27" i="4" s="1"/>
  <c r="L28" i="4"/>
  <c r="K28" i="4"/>
  <c r="K27" i="4" s="1"/>
  <c r="J28" i="4"/>
  <c r="J27" i="4" s="1"/>
  <c r="I28" i="4"/>
  <c r="H28" i="4"/>
  <c r="H27" i="4" s="1"/>
  <c r="F28" i="4"/>
  <c r="O28" i="4" s="1"/>
  <c r="O27" i="4" s="1"/>
  <c r="E28" i="4"/>
  <c r="E27" i="4" s="1"/>
  <c r="C28" i="4"/>
  <c r="C27" i="4" s="1"/>
  <c r="AA27" i="4"/>
  <c r="Z27" i="4"/>
  <c r="U27" i="4"/>
  <c r="T27" i="4"/>
  <c r="M27" i="4"/>
  <c r="L27" i="4"/>
  <c r="I27" i="4"/>
  <c r="G27" i="4"/>
  <c r="AB26" i="4"/>
  <c r="AC26" i="4" s="1"/>
  <c r="AD26" i="4" s="1"/>
  <c r="O26" i="4"/>
  <c r="AB25" i="4"/>
  <c r="AC25" i="4" s="1"/>
  <c r="AD25" i="4" s="1"/>
  <c r="O25" i="4"/>
  <c r="AA24" i="4"/>
  <c r="Z24" i="4"/>
  <c r="M60" i="4" s="1"/>
  <c r="M59" i="4" s="1"/>
  <c r="Y24" i="4"/>
  <c r="L60" i="4" s="1"/>
  <c r="X24" i="4"/>
  <c r="K60" i="4" s="1"/>
  <c r="W24" i="4"/>
  <c r="V24" i="4"/>
  <c r="U24" i="4"/>
  <c r="U23" i="4" s="1"/>
  <c r="T24" i="4"/>
  <c r="G60" i="4" s="1"/>
  <c r="G59" i="4" s="1"/>
  <c r="S24" i="4"/>
  <c r="F60" i="4" s="1"/>
  <c r="F59" i="4" s="1"/>
  <c r="R24" i="4"/>
  <c r="E60" i="4" s="1"/>
  <c r="Q24" i="4"/>
  <c r="P24" i="4"/>
  <c r="O24" i="4"/>
  <c r="O23" i="4" s="1"/>
  <c r="Z23" i="4"/>
  <c r="Y23" i="4"/>
  <c r="X23" i="4"/>
  <c r="W23" i="4"/>
  <c r="S23" i="4"/>
  <c r="R23" i="4"/>
  <c r="Q23" i="4"/>
  <c r="N23" i="4"/>
  <c r="M23" i="4"/>
  <c r="L23" i="4"/>
  <c r="K23" i="4"/>
  <c r="J23" i="4"/>
  <c r="I23" i="4"/>
  <c r="H23" i="4"/>
  <c r="G23" i="4"/>
  <c r="F23" i="4"/>
  <c r="E23" i="4"/>
  <c r="D23" i="4"/>
  <c r="C23" i="4"/>
  <c r="AA22" i="4"/>
  <c r="Z22" i="4"/>
  <c r="M58" i="4" s="1"/>
  <c r="M57" i="4" s="1"/>
  <c r="Y22" i="4"/>
  <c r="X22" i="4"/>
  <c r="K58" i="4" s="1"/>
  <c r="K57" i="4" s="1"/>
  <c r="W22" i="4"/>
  <c r="V22" i="4"/>
  <c r="U22" i="4"/>
  <c r="T22" i="4"/>
  <c r="G58" i="4" s="1"/>
  <c r="G57" i="4" s="1"/>
  <c r="S22" i="4"/>
  <c r="R22" i="4"/>
  <c r="E58" i="4" s="1"/>
  <c r="E57" i="4" s="1"/>
  <c r="Q22" i="4"/>
  <c r="Q21" i="4" s="1"/>
  <c r="P22" i="4"/>
  <c r="C58" i="4" s="1"/>
  <c r="O22" i="4"/>
  <c r="O21" i="4" s="1"/>
  <c r="N22" i="4"/>
  <c r="N21" i="4" s="1"/>
  <c r="N16" i="4" s="1"/>
  <c r="N15" i="4" s="1"/>
  <c r="M22" i="4"/>
  <c r="L22" i="4"/>
  <c r="L21" i="4" s="1"/>
  <c r="K22" i="4"/>
  <c r="K21" i="4" s="1"/>
  <c r="J22" i="4"/>
  <c r="I22" i="4"/>
  <c r="I21" i="4" s="1"/>
  <c r="H22" i="4"/>
  <c r="G22" i="4"/>
  <c r="F22" i="4"/>
  <c r="E22" i="4"/>
  <c r="E21" i="4" s="1"/>
  <c r="D22" i="4"/>
  <c r="D21" i="4" s="1"/>
  <c r="C22" i="4"/>
  <c r="Y21" i="4"/>
  <c r="X21" i="4"/>
  <c r="S21" i="4"/>
  <c r="R21" i="4"/>
  <c r="P21" i="4"/>
  <c r="M21" i="4"/>
  <c r="J21" i="4"/>
  <c r="H21" i="4"/>
  <c r="G21" i="4"/>
  <c r="F21" i="4"/>
  <c r="C21" i="4"/>
  <c r="AA20" i="4"/>
  <c r="Z20" i="4"/>
  <c r="M56" i="4" s="1"/>
  <c r="Y20" i="4"/>
  <c r="X20" i="4"/>
  <c r="K56" i="4" s="1"/>
  <c r="K53" i="4" s="1"/>
  <c r="K52" i="4" s="1"/>
  <c r="K51" i="4" s="1"/>
  <c r="W20" i="4"/>
  <c r="J56" i="4" s="1"/>
  <c r="V20" i="4"/>
  <c r="I56" i="4" s="1"/>
  <c r="U20" i="4"/>
  <c r="H56" i="4" s="1"/>
  <c r="T20" i="4"/>
  <c r="G56" i="4" s="1"/>
  <c r="S20" i="4"/>
  <c r="F56" i="4" s="1"/>
  <c r="R20" i="4"/>
  <c r="E56" i="4" s="1"/>
  <c r="Q20" i="4"/>
  <c r="D56" i="4" s="1"/>
  <c r="P20" i="4"/>
  <c r="C56" i="4" s="1"/>
  <c r="N20" i="4"/>
  <c r="M20" i="4"/>
  <c r="L20" i="4"/>
  <c r="K20" i="4"/>
  <c r="K17" i="4" s="1"/>
  <c r="K16" i="4" s="1"/>
  <c r="J20" i="4"/>
  <c r="I20" i="4"/>
  <c r="H20" i="4"/>
  <c r="G20" i="4"/>
  <c r="F20" i="4"/>
  <c r="E20" i="4"/>
  <c r="D20" i="4"/>
  <c r="C20" i="4"/>
  <c r="AA19" i="4"/>
  <c r="Z19" i="4"/>
  <c r="M55" i="4" s="1"/>
  <c r="M54" i="4" s="1"/>
  <c r="M53" i="4" s="1"/>
  <c r="Y19" i="4"/>
  <c r="X19" i="4"/>
  <c r="K55" i="4" s="1"/>
  <c r="K54" i="4" s="1"/>
  <c r="W19" i="4"/>
  <c r="J55" i="4" s="1"/>
  <c r="V19" i="4"/>
  <c r="U19" i="4"/>
  <c r="T19" i="4"/>
  <c r="G55" i="4" s="1"/>
  <c r="G54" i="4" s="1"/>
  <c r="G53" i="4" s="1"/>
  <c r="S19" i="4"/>
  <c r="F55" i="4" s="1"/>
  <c r="F54" i="4" s="1"/>
  <c r="R19" i="4"/>
  <c r="E55" i="4" s="1"/>
  <c r="E54" i="4" s="1"/>
  <c r="Q19" i="4"/>
  <c r="D55" i="4" s="1"/>
  <c r="D54" i="4" s="1"/>
  <c r="P19" i="4"/>
  <c r="N19" i="4"/>
  <c r="M19" i="4"/>
  <c r="L19" i="4"/>
  <c r="K19" i="4"/>
  <c r="J19" i="4"/>
  <c r="J18" i="4" s="1"/>
  <c r="J17" i="4" s="1"/>
  <c r="I19" i="4"/>
  <c r="I18" i="4" s="1"/>
  <c r="I17" i="4" s="1"/>
  <c r="H19" i="4"/>
  <c r="G19" i="4"/>
  <c r="F19" i="4"/>
  <c r="F18" i="4" s="1"/>
  <c r="F17" i="4" s="1"/>
  <c r="F16" i="4" s="1"/>
  <c r="F15" i="4" s="1"/>
  <c r="E19" i="4"/>
  <c r="D19" i="4"/>
  <c r="D18" i="4" s="1"/>
  <c r="D17" i="4" s="1"/>
  <c r="C19" i="4"/>
  <c r="C18" i="4" s="1"/>
  <c r="C17" i="4" s="1"/>
  <c r="Y18" i="4"/>
  <c r="X18" i="4"/>
  <c r="X17" i="4" s="1"/>
  <c r="X16" i="4" s="1"/>
  <c r="X15" i="4" s="1"/>
  <c r="W18" i="4"/>
  <c r="W17" i="4" s="1"/>
  <c r="S18" i="4"/>
  <c r="S17" i="4" s="1"/>
  <c r="S16" i="4" s="1"/>
  <c r="S15" i="4" s="1"/>
  <c r="Q18" i="4"/>
  <c r="Q17" i="4" s="1"/>
  <c r="Q16" i="4" s="1"/>
  <c r="N18" i="4"/>
  <c r="N17" i="4" s="1"/>
  <c r="M18" i="4"/>
  <c r="L18" i="4"/>
  <c r="L17" i="4" s="1"/>
  <c r="L16" i="4" s="1"/>
  <c r="L15" i="4" s="1"/>
  <c r="K18" i="4"/>
  <c r="H18" i="4"/>
  <c r="H17" i="4" s="1"/>
  <c r="G18" i="4"/>
  <c r="E18" i="4"/>
  <c r="E17" i="4" s="1"/>
  <c r="E16" i="4" s="1"/>
  <c r="E15" i="4" s="1"/>
  <c r="M17" i="4"/>
  <c r="G17" i="4"/>
  <c r="M16" i="4"/>
  <c r="M15" i="4" s="1"/>
  <c r="H16" i="4"/>
  <c r="H15" i="4" s="1"/>
  <c r="G16" i="4"/>
  <c r="G15" i="4" s="1"/>
  <c r="Q15" i="4"/>
  <c r="K15" i="4"/>
  <c r="AB14" i="4"/>
  <c r="AC14" i="4" s="1"/>
  <c r="O14" i="4"/>
  <c r="AA13" i="4"/>
  <c r="N49" i="4" s="1"/>
  <c r="N48" i="4" s="1"/>
  <c r="N47" i="4" s="1"/>
  <c r="N46" i="4" s="1"/>
  <c r="N45" i="4" s="1"/>
  <c r="Z13" i="4"/>
  <c r="M49" i="4" s="1"/>
  <c r="M48" i="4" s="1"/>
  <c r="M47" i="4" s="1"/>
  <c r="M46" i="4" s="1"/>
  <c r="M45" i="4" s="1"/>
  <c r="Y13" i="4"/>
  <c r="L49" i="4" s="1"/>
  <c r="L48" i="4" s="1"/>
  <c r="L47" i="4" s="1"/>
  <c r="L46" i="4" s="1"/>
  <c r="X13" i="4"/>
  <c r="W13" i="4"/>
  <c r="V13" i="4"/>
  <c r="I49" i="4" s="1"/>
  <c r="I48" i="4" s="1"/>
  <c r="I47" i="4" s="1"/>
  <c r="I46" i="4" s="1"/>
  <c r="I45" i="4" s="1"/>
  <c r="U13" i="4"/>
  <c r="H49" i="4" s="1"/>
  <c r="H48" i="4" s="1"/>
  <c r="H47" i="4" s="1"/>
  <c r="H46" i="4" s="1"/>
  <c r="H45" i="4" s="1"/>
  <c r="T13" i="4"/>
  <c r="G49" i="4" s="1"/>
  <c r="G48" i="4" s="1"/>
  <c r="G47" i="4" s="1"/>
  <c r="G46" i="4" s="1"/>
  <c r="G45" i="4" s="1"/>
  <c r="S13" i="4"/>
  <c r="F49" i="4" s="1"/>
  <c r="F48" i="4" s="1"/>
  <c r="F47" i="4" s="1"/>
  <c r="F46" i="4" s="1"/>
  <c r="F45" i="4" s="1"/>
  <c r="R13" i="4"/>
  <c r="Q13" i="4"/>
  <c r="P13" i="4"/>
  <c r="AB13" i="4" s="1"/>
  <c r="O49" i="4" s="1"/>
  <c r="N13" i="4"/>
  <c r="M13" i="4"/>
  <c r="L13" i="4"/>
  <c r="L12" i="4" s="1"/>
  <c r="L11" i="4" s="1"/>
  <c r="K13" i="4"/>
  <c r="K12" i="4" s="1"/>
  <c r="K11" i="4" s="1"/>
  <c r="J13" i="4"/>
  <c r="I13" i="4"/>
  <c r="H13" i="4"/>
  <c r="G13" i="4"/>
  <c r="F13" i="4"/>
  <c r="F12" i="4" s="1"/>
  <c r="F11" i="4" s="1"/>
  <c r="E13" i="4"/>
  <c r="E12" i="4" s="1"/>
  <c r="E11" i="4" s="1"/>
  <c r="D13" i="4"/>
  <c r="C13" i="4"/>
  <c r="O13" i="4" s="1"/>
  <c r="O12" i="4" s="1"/>
  <c r="O11" i="4" s="1"/>
  <c r="O10" i="4" s="1"/>
  <c r="O9" i="4" s="1"/>
  <c r="AA12" i="4"/>
  <c r="AA11" i="4" s="1"/>
  <c r="AA10" i="4" s="1"/>
  <c r="Z12" i="4"/>
  <c r="Y12" i="4"/>
  <c r="V12" i="4"/>
  <c r="V11" i="4" s="1"/>
  <c r="V10" i="4" s="1"/>
  <c r="V9" i="4" s="1"/>
  <c r="U12" i="4"/>
  <c r="U11" i="4" s="1"/>
  <c r="U10" i="4" s="1"/>
  <c r="U9" i="4" s="1"/>
  <c r="T12" i="4"/>
  <c r="S12" i="4"/>
  <c r="P12" i="4"/>
  <c r="P11" i="4" s="1"/>
  <c r="P10" i="4" s="1"/>
  <c r="N12" i="4"/>
  <c r="M12" i="4"/>
  <c r="J12" i="4"/>
  <c r="J11" i="4" s="1"/>
  <c r="J10" i="4" s="1"/>
  <c r="I12" i="4"/>
  <c r="I11" i="4" s="1"/>
  <c r="I10" i="4" s="1"/>
  <c r="H12" i="4"/>
  <c r="G12" i="4"/>
  <c r="D12" i="4"/>
  <c r="D11" i="4" s="1"/>
  <c r="D10" i="4" s="1"/>
  <c r="D9" i="4" s="1"/>
  <c r="C12" i="4"/>
  <c r="C11" i="4" s="1"/>
  <c r="C10" i="4" s="1"/>
  <c r="C9" i="4" s="1"/>
  <c r="Z11" i="4"/>
  <c r="Z10" i="4" s="1"/>
  <c r="Z9" i="4" s="1"/>
  <c r="Y11" i="4"/>
  <c r="Y10" i="4" s="1"/>
  <c r="Y9" i="4" s="1"/>
  <c r="T11" i="4"/>
  <c r="T10" i="4" s="1"/>
  <c r="T9" i="4" s="1"/>
  <c r="S11" i="4"/>
  <c r="S10" i="4" s="1"/>
  <c r="S9" i="4" s="1"/>
  <c r="N11" i="4"/>
  <c r="N10" i="4" s="1"/>
  <c r="N9" i="4" s="1"/>
  <c r="M11" i="4"/>
  <c r="M10" i="4" s="1"/>
  <c r="M9" i="4" s="1"/>
  <c r="M8" i="4" s="1"/>
  <c r="M31" i="4" s="1"/>
  <c r="M33" i="4" s="1"/>
  <c r="H11" i="4"/>
  <c r="H10" i="4" s="1"/>
  <c r="H9" i="4" s="1"/>
  <c r="G11" i="4"/>
  <c r="G10" i="4" s="1"/>
  <c r="G9" i="4" s="1"/>
  <c r="L10" i="4"/>
  <c r="L9" i="4" s="1"/>
  <c r="K10" i="4"/>
  <c r="K9" i="4" s="1"/>
  <c r="F10" i="4"/>
  <c r="F9" i="4" s="1"/>
  <c r="E10" i="4"/>
  <c r="E9" i="4" s="1"/>
  <c r="AA9" i="4"/>
  <c r="P9" i="4"/>
  <c r="J9" i="4"/>
  <c r="I9" i="4"/>
  <c r="H8" i="4"/>
  <c r="H31" i="4" s="1"/>
  <c r="H33" i="4" s="1"/>
  <c r="G8" i="4"/>
  <c r="G31" i="4" s="1"/>
  <c r="G33" i="4" s="1"/>
  <c r="Y94" i="3"/>
  <c r="X94" i="3"/>
  <c r="W94" i="3"/>
  <c r="V94" i="3"/>
  <c r="U94" i="3"/>
  <c r="T94" i="3"/>
  <c r="S94" i="3"/>
  <c r="R94" i="3"/>
  <c r="Q94" i="3"/>
  <c r="AB94" i="3" s="1"/>
  <c r="AC94" i="3" s="1"/>
  <c r="AD94" i="3" s="1"/>
  <c r="P94" i="3"/>
  <c r="O94" i="3"/>
  <c r="AA92" i="3"/>
  <c r="Z92" i="3"/>
  <c r="Z88" i="3" s="1"/>
  <c r="Y92" i="3"/>
  <c r="X92" i="3"/>
  <c r="W92" i="3"/>
  <c r="V92" i="3"/>
  <c r="U92" i="3"/>
  <c r="T92" i="3"/>
  <c r="S92" i="3"/>
  <c r="R92" i="3"/>
  <c r="Q92" i="3"/>
  <c r="P92" i="3"/>
  <c r="O92" i="3"/>
  <c r="X91" i="3"/>
  <c r="W91" i="3"/>
  <c r="V91" i="3"/>
  <c r="U91" i="3"/>
  <c r="T91" i="3"/>
  <c r="S91" i="3"/>
  <c r="AB91" i="3" s="1"/>
  <c r="AC91" i="3" s="1"/>
  <c r="Q91" i="3"/>
  <c r="P91" i="3"/>
  <c r="O91" i="3"/>
  <c r="Y90" i="3"/>
  <c r="Y88" i="3" s="1"/>
  <c r="X90" i="3"/>
  <c r="W90" i="3"/>
  <c r="W88" i="3" s="1"/>
  <c r="V90" i="3"/>
  <c r="U90" i="3"/>
  <c r="T90" i="3"/>
  <c r="S90" i="3"/>
  <c r="R90" i="3"/>
  <c r="Q90" i="3"/>
  <c r="Q88" i="3" s="1"/>
  <c r="P90" i="3"/>
  <c r="N90" i="3"/>
  <c r="N88" i="3" s="1"/>
  <c r="M90" i="3"/>
  <c r="M88" i="3" s="1"/>
  <c r="L90" i="3"/>
  <c r="K90" i="3"/>
  <c r="K88" i="3" s="1"/>
  <c r="J90" i="3"/>
  <c r="I90" i="3"/>
  <c r="H90" i="3"/>
  <c r="H88" i="3" s="1"/>
  <c r="G90" i="3"/>
  <c r="G88" i="3" s="1"/>
  <c r="F90" i="3"/>
  <c r="E90" i="3"/>
  <c r="E88" i="3" s="1"/>
  <c r="D90" i="3"/>
  <c r="C90" i="3"/>
  <c r="AD89" i="3"/>
  <c r="AC89" i="3"/>
  <c r="AB89" i="3"/>
  <c r="O89" i="3"/>
  <c r="AA88" i="3"/>
  <c r="X88" i="3"/>
  <c r="V88" i="3"/>
  <c r="U88" i="3"/>
  <c r="R88" i="3"/>
  <c r="P88" i="3"/>
  <c r="L88" i="3"/>
  <c r="J88" i="3"/>
  <c r="I88" i="3"/>
  <c r="F88" i="3"/>
  <c r="D88" i="3"/>
  <c r="C88" i="3"/>
  <c r="X86" i="3"/>
  <c r="U86" i="3"/>
  <c r="S86" i="3"/>
  <c r="Q86" i="3"/>
  <c r="P86" i="3"/>
  <c r="O86" i="3"/>
  <c r="AA85" i="3"/>
  <c r="Z85" i="3"/>
  <c r="Y85" i="3"/>
  <c r="X85" i="3"/>
  <c r="W85" i="3"/>
  <c r="V85" i="3"/>
  <c r="U85" i="3"/>
  <c r="T85" i="3"/>
  <c r="S85" i="3"/>
  <c r="R85" i="3"/>
  <c r="Q85" i="3"/>
  <c r="P85" i="3"/>
  <c r="AB85" i="3" s="1"/>
  <c r="AC85" i="3" s="1"/>
  <c r="O85" i="3"/>
  <c r="AA84" i="3"/>
  <c r="AA83" i="3" s="1"/>
  <c r="Z84" i="3"/>
  <c r="Y84" i="3"/>
  <c r="X84" i="3"/>
  <c r="W84" i="3"/>
  <c r="W83" i="3" s="1"/>
  <c r="V84" i="3"/>
  <c r="V83" i="3" s="1"/>
  <c r="U84" i="3"/>
  <c r="U83" i="3" s="1"/>
  <c r="T84" i="3"/>
  <c r="S84" i="3"/>
  <c r="R84" i="3"/>
  <c r="Q84" i="3"/>
  <c r="Q83" i="3" s="1"/>
  <c r="P84" i="3"/>
  <c r="P83" i="3" s="1"/>
  <c r="O84" i="3"/>
  <c r="O83" i="3" s="1"/>
  <c r="Z83" i="3"/>
  <c r="Y83" i="3"/>
  <c r="X83" i="3"/>
  <c r="T83" i="3"/>
  <c r="S83" i="3"/>
  <c r="R83" i="3"/>
  <c r="N83" i="3"/>
  <c r="N79" i="3" s="1"/>
  <c r="M83" i="3"/>
  <c r="L83" i="3"/>
  <c r="K83" i="3"/>
  <c r="J83" i="3"/>
  <c r="I83" i="3"/>
  <c r="H83" i="3"/>
  <c r="H79" i="3" s="1"/>
  <c r="H62" i="3" s="1"/>
  <c r="G83" i="3"/>
  <c r="F83" i="3"/>
  <c r="E83" i="3"/>
  <c r="D83" i="3"/>
  <c r="C83" i="3"/>
  <c r="AA82" i="3"/>
  <c r="Z82" i="3"/>
  <c r="Y82" i="3"/>
  <c r="X82" i="3"/>
  <c r="W82" i="3"/>
  <c r="V82" i="3"/>
  <c r="V80" i="3" s="1"/>
  <c r="V79" i="3" s="1"/>
  <c r="U82" i="3"/>
  <c r="T82" i="3"/>
  <c r="S82" i="3"/>
  <c r="R82" i="3"/>
  <c r="Q82" i="3"/>
  <c r="P82" i="3"/>
  <c r="P80" i="3" s="1"/>
  <c r="P79" i="3" s="1"/>
  <c r="O82" i="3"/>
  <c r="AA81" i="3"/>
  <c r="AA80" i="3" s="1"/>
  <c r="AA79" i="3" s="1"/>
  <c r="Z81" i="3"/>
  <c r="Z80" i="3" s="1"/>
  <c r="Y81" i="3"/>
  <c r="X81" i="3"/>
  <c r="W81" i="3"/>
  <c r="W80" i="3" s="1"/>
  <c r="W79" i="3" s="1"/>
  <c r="V81" i="3"/>
  <c r="U81" i="3"/>
  <c r="U80" i="3" s="1"/>
  <c r="U79" i="3" s="1"/>
  <c r="T81" i="3"/>
  <c r="T80" i="3" s="1"/>
  <c r="T79" i="3" s="1"/>
  <c r="S81" i="3"/>
  <c r="R81" i="3"/>
  <c r="Q81" i="3"/>
  <c r="Q80" i="3" s="1"/>
  <c r="Q79" i="3" s="1"/>
  <c r="P81" i="3"/>
  <c r="O81" i="3"/>
  <c r="O80" i="3" s="1"/>
  <c r="O79" i="3" s="1"/>
  <c r="Y80" i="3"/>
  <c r="X80" i="3"/>
  <c r="X79" i="3" s="1"/>
  <c r="S80" i="3"/>
  <c r="S79" i="3" s="1"/>
  <c r="R80" i="3"/>
  <c r="R79" i="3" s="1"/>
  <c r="N80" i="3"/>
  <c r="M80" i="3"/>
  <c r="L80" i="3"/>
  <c r="L79" i="3" s="1"/>
  <c r="K80" i="3"/>
  <c r="J80" i="3"/>
  <c r="I80" i="3"/>
  <c r="I79" i="3" s="1"/>
  <c r="H80" i="3"/>
  <c r="G80" i="3"/>
  <c r="F80" i="3"/>
  <c r="F79" i="3" s="1"/>
  <c r="E80" i="3"/>
  <c r="D80" i="3"/>
  <c r="C80" i="3"/>
  <c r="C79" i="3" s="1"/>
  <c r="K79" i="3"/>
  <c r="J79" i="3"/>
  <c r="E79" i="3"/>
  <c r="D79" i="3"/>
  <c r="AA78" i="3"/>
  <c r="AA76" i="3" s="1"/>
  <c r="Z78" i="3"/>
  <c r="Y78" i="3"/>
  <c r="X78" i="3"/>
  <c r="W78" i="3"/>
  <c r="V78" i="3"/>
  <c r="U78" i="3"/>
  <c r="U76" i="3" s="1"/>
  <c r="T78" i="3"/>
  <c r="S78" i="3"/>
  <c r="R78" i="3"/>
  <c r="Q78" i="3"/>
  <c r="P78" i="3"/>
  <c r="AB78" i="3" s="1"/>
  <c r="AC78" i="3" s="1"/>
  <c r="AD78" i="3" s="1"/>
  <c r="O78" i="3"/>
  <c r="O76" i="3" s="1"/>
  <c r="AA77" i="3"/>
  <c r="Z77" i="3"/>
  <c r="Z76" i="3" s="1"/>
  <c r="Y77" i="3"/>
  <c r="X77" i="3"/>
  <c r="X76" i="3" s="1"/>
  <c r="W77" i="3"/>
  <c r="W76" i="3" s="1"/>
  <c r="W70" i="3" s="1"/>
  <c r="V77" i="3"/>
  <c r="U77" i="3"/>
  <c r="T77" i="3"/>
  <c r="T76" i="3" s="1"/>
  <c r="S77" i="3"/>
  <c r="R77" i="3"/>
  <c r="R76" i="3" s="1"/>
  <c r="Q77" i="3"/>
  <c r="Q76" i="3" s="1"/>
  <c r="P77" i="3"/>
  <c r="O77" i="3"/>
  <c r="Y76" i="3"/>
  <c r="V76" i="3"/>
  <c r="S76" i="3"/>
  <c r="P76" i="3"/>
  <c r="N76" i="3"/>
  <c r="M76" i="3"/>
  <c r="L76" i="3"/>
  <c r="K76" i="3"/>
  <c r="J76" i="3"/>
  <c r="I76" i="3"/>
  <c r="H76" i="3"/>
  <c r="G76" i="3"/>
  <c r="F76" i="3"/>
  <c r="E76" i="3"/>
  <c r="D76" i="3"/>
  <c r="C76" i="3"/>
  <c r="AA75" i="3"/>
  <c r="Z75" i="3"/>
  <c r="Y75" i="3"/>
  <c r="Y73" i="3" s="1"/>
  <c r="X75" i="3"/>
  <c r="W75" i="3"/>
  <c r="V75" i="3"/>
  <c r="U75" i="3"/>
  <c r="T75" i="3"/>
  <c r="S75" i="3"/>
  <c r="S73" i="3" s="1"/>
  <c r="R75" i="3"/>
  <c r="Q75" i="3"/>
  <c r="P75" i="3"/>
  <c r="O75" i="3"/>
  <c r="AA74" i="3"/>
  <c r="Z74" i="3"/>
  <c r="Y74" i="3"/>
  <c r="X74" i="3"/>
  <c r="X73" i="3" s="1"/>
  <c r="X70" i="3" s="1"/>
  <c r="X67" i="3" s="1"/>
  <c r="W74" i="3"/>
  <c r="W73" i="3" s="1"/>
  <c r="V74" i="3"/>
  <c r="U74" i="3"/>
  <c r="T74" i="3"/>
  <c r="S74" i="3"/>
  <c r="R74" i="3"/>
  <c r="R73" i="3" s="1"/>
  <c r="R70" i="3" s="1"/>
  <c r="R67" i="3" s="1"/>
  <c r="Q74" i="3"/>
  <c r="Q73" i="3" s="1"/>
  <c r="P74" i="3"/>
  <c r="O74" i="3"/>
  <c r="AA73" i="3"/>
  <c r="V73" i="3"/>
  <c r="V70" i="3" s="1"/>
  <c r="U73" i="3"/>
  <c r="U70" i="3" s="1"/>
  <c r="U67" i="3" s="1"/>
  <c r="U62" i="3" s="1"/>
  <c r="P73" i="3"/>
  <c r="O73" i="3"/>
  <c r="N73" i="3"/>
  <c r="M73" i="3"/>
  <c r="L73" i="3"/>
  <c r="L70" i="3" s="1"/>
  <c r="K73" i="3"/>
  <c r="J73" i="3"/>
  <c r="I73" i="3"/>
  <c r="I70" i="3" s="1"/>
  <c r="I67" i="3" s="1"/>
  <c r="H73" i="3"/>
  <c r="G73" i="3"/>
  <c r="F73" i="3"/>
  <c r="F70" i="3" s="1"/>
  <c r="F67" i="3" s="1"/>
  <c r="F62" i="3" s="1"/>
  <c r="E73" i="3"/>
  <c r="D73" i="3"/>
  <c r="D70" i="3" s="1"/>
  <c r="D67" i="3" s="1"/>
  <c r="C73" i="3"/>
  <c r="C70" i="3" s="1"/>
  <c r="AA72" i="3"/>
  <c r="Z72" i="3"/>
  <c r="Y72" i="3"/>
  <c r="X72" i="3"/>
  <c r="W72" i="3"/>
  <c r="V72" i="3"/>
  <c r="U72" i="3"/>
  <c r="T72" i="3"/>
  <c r="S72" i="3"/>
  <c r="R72" i="3"/>
  <c r="Q72" i="3"/>
  <c r="P72" i="3"/>
  <c r="AB72" i="3" s="1"/>
  <c r="AC72" i="3" s="1"/>
  <c r="O72" i="3"/>
  <c r="AC71" i="3"/>
  <c r="AD71" i="3" s="1"/>
  <c r="AB71" i="3"/>
  <c r="Y70" i="3"/>
  <c r="S70" i="3"/>
  <c r="P70" i="3"/>
  <c r="N70" i="3"/>
  <c r="N67" i="3" s="1"/>
  <c r="M70" i="3"/>
  <c r="M67" i="3" s="1"/>
  <c r="K70" i="3"/>
  <c r="J70" i="3"/>
  <c r="J67" i="3" s="1"/>
  <c r="J62" i="3" s="1"/>
  <c r="H70" i="3"/>
  <c r="G70" i="3"/>
  <c r="G67" i="3" s="1"/>
  <c r="E70" i="3"/>
  <c r="E67" i="3" s="1"/>
  <c r="AA69" i="3"/>
  <c r="AA68" i="3" s="1"/>
  <c r="Z69" i="3"/>
  <c r="Z68" i="3" s="1"/>
  <c r="Y69" i="3"/>
  <c r="Y68" i="3" s="1"/>
  <c r="X69" i="3"/>
  <c r="W69" i="3"/>
  <c r="W68" i="3" s="1"/>
  <c r="V69" i="3"/>
  <c r="U69" i="3"/>
  <c r="U68" i="3" s="1"/>
  <c r="T69" i="3"/>
  <c r="T68" i="3" s="1"/>
  <c r="S69" i="3"/>
  <c r="S68" i="3" s="1"/>
  <c r="S67" i="3" s="1"/>
  <c r="R69" i="3"/>
  <c r="Q69" i="3"/>
  <c r="P69" i="3"/>
  <c r="O69" i="3"/>
  <c r="O68" i="3" s="1"/>
  <c r="X68" i="3"/>
  <c r="V68" i="3"/>
  <c r="V67" i="3" s="1"/>
  <c r="R68" i="3"/>
  <c r="Q68" i="3"/>
  <c r="L67" i="3"/>
  <c r="L62" i="3" s="1"/>
  <c r="K67" i="3"/>
  <c r="K62" i="3" s="1"/>
  <c r="H67" i="3"/>
  <c r="C67" i="3"/>
  <c r="C62" i="3" s="1"/>
  <c r="AA66" i="3"/>
  <c r="AA63" i="3" s="1"/>
  <c r="Z66" i="3"/>
  <c r="Y66" i="3"/>
  <c r="X66" i="3"/>
  <c r="W66" i="3"/>
  <c r="V66" i="3"/>
  <c r="V63" i="3" s="1"/>
  <c r="U66" i="3"/>
  <c r="U63" i="3" s="1"/>
  <c r="T66" i="3"/>
  <c r="S66" i="3"/>
  <c r="R66" i="3"/>
  <c r="Q66" i="3"/>
  <c r="P66" i="3"/>
  <c r="AB66" i="3" s="1"/>
  <c r="AC66" i="3" s="1"/>
  <c r="AD66" i="3" s="1"/>
  <c r="O66" i="3"/>
  <c r="O63" i="3" s="1"/>
  <c r="AA65" i="3"/>
  <c r="Z65" i="3"/>
  <c r="Z63" i="3" s="1"/>
  <c r="Y65" i="3"/>
  <c r="X65" i="3"/>
  <c r="W65" i="3"/>
  <c r="V65" i="3"/>
  <c r="U65" i="3"/>
  <c r="T65" i="3"/>
  <c r="T63" i="3" s="1"/>
  <c r="S65" i="3"/>
  <c r="R65" i="3"/>
  <c r="Q65" i="3"/>
  <c r="Q63" i="3" s="1"/>
  <c r="P65" i="3"/>
  <c r="O65" i="3"/>
  <c r="AC64" i="3"/>
  <c r="AA64" i="3"/>
  <c r="Z64" i="3"/>
  <c r="AB64" i="3" s="1"/>
  <c r="O64" i="3"/>
  <c r="Y63" i="3"/>
  <c r="W63" i="3"/>
  <c r="S63" i="3"/>
  <c r="P63" i="3"/>
  <c r="N63" i="3"/>
  <c r="M63" i="3"/>
  <c r="L63" i="3"/>
  <c r="K63" i="3"/>
  <c r="J63" i="3"/>
  <c r="I63" i="3"/>
  <c r="H63" i="3"/>
  <c r="G63" i="3"/>
  <c r="F63" i="3"/>
  <c r="E63" i="3"/>
  <c r="D63" i="3"/>
  <c r="C63" i="3"/>
  <c r="I62" i="3"/>
  <c r="AA61" i="3"/>
  <c r="Z61" i="3"/>
  <c r="Y61" i="3"/>
  <c r="X61" i="3"/>
  <c r="W61" i="3"/>
  <c r="V61" i="3"/>
  <c r="U61" i="3"/>
  <c r="T61" i="3"/>
  <c r="S61" i="3"/>
  <c r="R61" i="3"/>
  <c r="Q61" i="3"/>
  <c r="P61" i="3"/>
  <c r="AB61" i="3" s="1"/>
  <c r="AC61" i="3" s="1"/>
  <c r="AD61" i="3" s="1"/>
  <c r="N61" i="3"/>
  <c r="M61" i="3"/>
  <c r="L61" i="3"/>
  <c r="K61" i="3"/>
  <c r="J61" i="3"/>
  <c r="I61" i="3"/>
  <c r="H61" i="3"/>
  <c r="G61" i="3"/>
  <c r="F61" i="3"/>
  <c r="E61" i="3"/>
  <c r="D61" i="3"/>
  <c r="C61" i="3"/>
  <c r="O61" i="3" s="1"/>
  <c r="AA59" i="3"/>
  <c r="Z59" i="3"/>
  <c r="Y59" i="3"/>
  <c r="X59" i="3"/>
  <c r="W59" i="3"/>
  <c r="W55" i="3" s="1"/>
  <c r="V59" i="3"/>
  <c r="U59" i="3"/>
  <c r="T59" i="3"/>
  <c r="R59" i="3"/>
  <c r="Q59" i="3"/>
  <c r="P59" i="3"/>
  <c r="O59" i="3"/>
  <c r="AA58" i="3"/>
  <c r="Z58" i="3"/>
  <c r="Y58" i="3"/>
  <c r="X58" i="3"/>
  <c r="W58" i="3"/>
  <c r="V58" i="3"/>
  <c r="V56" i="3" s="1"/>
  <c r="V55" i="3" s="1"/>
  <c r="U58" i="3"/>
  <c r="T58" i="3"/>
  <c r="S58" i="3"/>
  <c r="S56" i="3" s="1"/>
  <c r="S55" i="3" s="1"/>
  <c r="R58" i="3"/>
  <c r="Q58" i="3"/>
  <c r="P58" i="3"/>
  <c r="P56" i="3" s="1"/>
  <c r="P55" i="3" s="1"/>
  <c r="O58" i="3"/>
  <c r="O56" i="3" s="1"/>
  <c r="O55" i="3" s="1"/>
  <c r="AA57" i="3"/>
  <c r="Z57" i="3"/>
  <c r="Z56" i="3" s="1"/>
  <c r="Y57" i="3"/>
  <c r="X57" i="3"/>
  <c r="W57" i="3"/>
  <c r="V57" i="3"/>
  <c r="U57" i="3"/>
  <c r="T57" i="3"/>
  <c r="T56" i="3" s="1"/>
  <c r="S57" i="3"/>
  <c r="R57" i="3"/>
  <c r="R56" i="3" s="1"/>
  <c r="R55" i="3" s="1"/>
  <c r="Q57" i="3"/>
  <c r="P57" i="3"/>
  <c r="O57" i="3"/>
  <c r="Y56" i="3"/>
  <c r="Y55" i="3" s="1"/>
  <c r="X56" i="3"/>
  <c r="X55" i="3" s="1"/>
  <c r="W56" i="3"/>
  <c r="U56" i="3"/>
  <c r="U55" i="3" s="1"/>
  <c r="Q56" i="3"/>
  <c r="N56" i="3"/>
  <c r="M56" i="3"/>
  <c r="L56" i="3"/>
  <c r="L55" i="3" s="1"/>
  <c r="K56" i="3"/>
  <c r="J56" i="3"/>
  <c r="J55" i="3" s="1"/>
  <c r="I56" i="3"/>
  <c r="I55" i="3" s="1"/>
  <c r="H56" i="3"/>
  <c r="G56" i="3"/>
  <c r="F56" i="3"/>
  <c r="F55" i="3" s="1"/>
  <c r="E56" i="3"/>
  <c r="D56" i="3"/>
  <c r="C56" i="3"/>
  <c r="C55" i="3" s="1"/>
  <c r="Z55" i="3"/>
  <c r="T55" i="3"/>
  <c r="Q55" i="3"/>
  <c r="N55" i="3"/>
  <c r="M55" i="3"/>
  <c r="K55" i="3"/>
  <c r="H55" i="3"/>
  <c r="G55" i="3"/>
  <c r="E55" i="3"/>
  <c r="D55" i="3"/>
  <c r="AC54" i="3"/>
  <c r="AB54" i="3"/>
  <c r="O54" i="3"/>
  <c r="AB53" i="3"/>
  <c r="AB52" i="3" s="1"/>
  <c r="P53" i="3"/>
  <c r="O53" i="3"/>
  <c r="O52" i="3" s="1"/>
  <c r="AA52" i="3"/>
  <c r="Z52" i="3"/>
  <c r="Y52" i="3"/>
  <c r="X52" i="3"/>
  <c r="W52" i="3"/>
  <c r="V52" i="3"/>
  <c r="U52" i="3"/>
  <c r="T52" i="3"/>
  <c r="S52" i="3"/>
  <c r="R52" i="3"/>
  <c r="Q52" i="3"/>
  <c r="P52" i="3"/>
  <c r="N52" i="3"/>
  <c r="M52" i="3"/>
  <c r="L52" i="3"/>
  <c r="K52" i="3"/>
  <c r="J52" i="3"/>
  <c r="I52" i="3"/>
  <c r="H52" i="3"/>
  <c r="G52" i="3"/>
  <c r="F52" i="3"/>
  <c r="E52" i="3"/>
  <c r="D52" i="3"/>
  <c r="C52" i="3"/>
  <c r="AC51" i="3"/>
  <c r="AB51" i="3"/>
  <c r="O51" i="3"/>
  <c r="AA50" i="3"/>
  <c r="AA44" i="3" s="1"/>
  <c r="AA43" i="3" s="1"/>
  <c r="Z50" i="3"/>
  <c r="Y50" i="3"/>
  <c r="X50" i="3"/>
  <c r="X44" i="3" s="1"/>
  <c r="X43" i="3" s="1"/>
  <c r="W50" i="3"/>
  <c r="V50" i="3"/>
  <c r="U50" i="3"/>
  <c r="T50" i="3"/>
  <c r="S50" i="3"/>
  <c r="R50" i="3"/>
  <c r="Q50" i="3"/>
  <c r="P50" i="3"/>
  <c r="O50" i="3"/>
  <c r="AA49" i="3"/>
  <c r="Z49" i="3"/>
  <c r="Z48" i="3" s="1"/>
  <c r="Z44" i="3" s="1"/>
  <c r="Z43" i="3" s="1"/>
  <c r="Y49" i="3"/>
  <c r="Y48" i="3" s="1"/>
  <c r="X49" i="3"/>
  <c r="W49" i="3"/>
  <c r="W48" i="3" s="1"/>
  <c r="W44" i="3" s="1"/>
  <c r="W43" i="3" s="1"/>
  <c r="V49" i="3"/>
  <c r="V48" i="3" s="1"/>
  <c r="U49" i="3"/>
  <c r="T49" i="3"/>
  <c r="T48" i="3" s="1"/>
  <c r="T44" i="3" s="1"/>
  <c r="S49" i="3"/>
  <c r="S48" i="3" s="1"/>
  <c r="R49" i="3"/>
  <c r="Q49" i="3"/>
  <c r="Q48" i="3" s="1"/>
  <c r="Q44" i="3" s="1"/>
  <c r="Q43" i="3" s="1"/>
  <c r="P49" i="3"/>
  <c r="P48" i="3" s="1"/>
  <c r="O49" i="3"/>
  <c r="AA48" i="3"/>
  <c r="X48" i="3"/>
  <c r="U48" i="3"/>
  <c r="U44" i="3" s="1"/>
  <c r="U43" i="3" s="1"/>
  <c r="R48" i="3"/>
  <c r="R44" i="3" s="1"/>
  <c r="R43" i="3" s="1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D47" i="3"/>
  <c r="AB47" i="3"/>
  <c r="AC47" i="3" s="1"/>
  <c r="O47" i="3"/>
  <c r="AB46" i="3"/>
  <c r="AC46" i="3" s="1"/>
  <c r="O46" i="3"/>
  <c r="O45" i="3" s="1"/>
  <c r="AA45" i="3"/>
  <c r="Z45" i="3"/>
  <c r="Y45" i="3"/>
  <c r="Y44" i="3" s="1"/>
  <c r="Y43" i="3" s="1"/>
  <c r="X45" i="3"/>
  <c r="W45" i="3"/>
  <c r="V45" i="3"/>
  <c r="V44" i="3" s="1"/>
  <c r="U45" i="3"/>
  <c r="T45" i="3"/>
  <c r="S45" i="3"/>
  <c r="S44" i="3" s="1"/>
  <c r="R45" i="3"/>
  <c r="Q45" i="3"/>
  <c r="P45" i="3"/>
  <c r="P44" i="3" s="1"/>
  <c r="P43" i="3" s="1"/>
  <c r="N45" i="3"/>
  <c r="N44" i="3" s="1"/>
  <c r="N43" i="3" s="1"/>
  <c r="M45" i="3"/>
  <c r="M44" i="3" s="1"/>
  <c r="L45" i="3"/>
  <c r="K45" i="3"/>
  <c r="K44" i="3" s="1"/>
  <c r="K43" i="3" s="1"/>
  <c r="J45" i="3"/>
  <c r="J44" i="3" s="1"/>
  <c r="I45" i="3"/>
  <c r="H45" i="3"/>
  <c r="H44" i="3" s="1"/>
  <c r="H43" i="3" s="1"/>
  <c r="G45" i="3"/>
  <c r="G44" i="3" s="1"/>
  <c r="F45" i="3"/>
  <c r="E45" i="3"/>
  <c r="D45" i="3"/>
  <c r="D44" i="3" s="1"/>
  <c r="D43" i="3" s="1"/>
  <c r="C45" i="3"/>
  <c r="L44" i="3"/>
  <c r="L43" i="3" s="1"/>
  <c r="I44" i="3"/>
  <c r="I43" i="3" s="1"/>
  <c r="F44" i="3"/>
  <c r="E44" i="3"/>
  <c r="E43" i="3" s="1"/>
  <c r="C44" i="3"/>
  <c r="V43" i="3"/>
  <c r="S43" i="3"/>
  <c r="M43" i="3"/>
  <c r="J43" i="3"/>
  <c r="G43" i="3"/>
  <c r="F43" i="3"/>
  <c r="C43" i="3"/>
  <c r="AC42" i="3"/>
  <c r="AB42" i="3"/>
  <c r="O42" i="3"/>
  <c r="AB41" i="3"/>
  <c r="AC41" i="3" s="1"/>
  <c r="O41" i="3"/>
  <c r="AA40" i="3"/>
  <c r="Z40" i="3"/>
  <c r="Z39" i="3" s="1"/>
  <c r="Y40" i="3"/>
  <c r="X40" i="3"/>
  <c r="W40" i="3"/>
  <c r="W39" i="3" s="1"/>
  <c r="V40" i="3"/>
  <c r="U40" i="3"/>
  <c r="T40" i="3"/>
  <c r="T39" i="3" s="1"/>
  <c r="S40" i="3"/>
  <c r="R40" i="3"/>
  <c r="Q40" i="3"/>
  <c r="Q39" i="3" s="1"/>
  <c r="P40" i="3"/>
  <c r="O40" i="3"/>
  <c r="AA39" i="3"/>
  <c r="Y39" i="3"/>
  <c r="X39" i="3"/>
  <c r="V39" i="3"/>
  <c r="U39" i="3"/>
  <c r="S39" i="3"/>
  <c r="R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B38" i="3"/>
  <c r="O38" i="3"/>
  <c r="O36" i="3" s="1"/>
  <c r="AA37" i="3"/>
  <c r="Z37" i="3"/>
  <c r="Y37" i="3"/>
  <c r="Y36" i="3" s="1"/>
  <c r="X37" i="3"/>
  <c r="W37" i="3"/>
  <c r="W36" i="3" s="1"/>
  <c r="V37" i="3"/>
  <c r="V36" i="3" s="1"/>
  <c r="U37" i="3"/>
  <c r="T37" i="3"/>
  <c r="T36" i="3" s="1"/>
  <c r="S37" i="3"/>
  <c r="S36" i="3" s="1"/>
  <c r="R37" i="3"/>
  <c r="Q37" i="3"/>
  <c r="P37" i="3"/>
  <c r="P36" i="3" s="1"/>
  <c r="O37" i="3"/>
  <c r="AA36" i="3"/>
  <c r="Z36" i="3"/>
  <c r="X36" i="3"/>
  <c r="U36" i="3"/>
  <c r="R36" i="3"/>
  <c r="Q36" i="3"/>
  <c r="N36" i="3"/>
  <c r="M36" i="3"/>
  <c r="L36" i="3"/>
  <c r="K36" i="3"/>
  <c r="J36" i="3"/>
  <c r="I36" i="3"/>
  <c r="H36" i="3"/>
  <c r="G36" i="3"/>
  <c r="F36" i="3"/>
  <c r="E36" i="3"/>
  <c r="D36" i="3"/>
  <c r="C36" i="3"/>
  <c r="AC35" i="3"/>
  <c r="AB35" i="3"/>
  <c r="O35" i="3"/>
  <c r="AA34" i="3"/>
  <c r="AA33" i="3" s="1"/>
  <c r="Z34" i="3"/>
  <c r="Y34" i="3"/>
  <c r="Y33" i="3" s="1"/>
  <c r="Y32" i="3" s="1"/>
  <c r="Y31" i="3" s="1"/>
  <c r="Y30" i="3" s="1"/>
  <c r="X34" i="3"/>
  <c r="X33" i="3" s="1"/>
  <c r="W34" i="3"/>
  <c r="V34" i="3"/>
  <c r="V33" i="3" s="1"/>
  <c r="V32" i="3" s="1"/>
  <c r="V31" i="3" s="1"/>
  <c r="V30" i="3" s="1"/>
  <c r="U34" i="3"/>
  <c r="U33" i="3" s="1"/>
  <c r="T34" i="3"/>
  <c r="S34" i="3"/>
  <c r="R34" i="3"/>
  <c r="R33" i="3" s="1"/>
  <c r="Q34" i="3"/>
  <c r="P34" i="3"/>
  <c r="P33" i="3" s="1"/>
  <c r="P32" i="3" s="1"/>
  <c r="P31" i="3" s="1"/>
  <c r="P30" i="3" s="1"/>
  <c r="O34" i="3"/>
  <c r="O33" i="3" s="1"/>
  <c r="O32" i="3" s="1"/>
  <c r="O31" i="3" s="1"/>
  <c r="O30" i="3" s="1"/>
  <c r="Z33" i="3"/>
  <c r="W33" i="3"/>
  <c r="W32" i="3" s="1"/>
  <c r="T33" i="3"/>
  <c r="T32" i="3" s="1"/>
  <c r="T31" i="3" s="1"/>
  <c r="T30" i="3" s="1"/>
  <c r="S33" i="3"/>
  <c r="S32" i="3" s="1"/>
  <c r="Q33" i="3"/>
  <c r="N33" i="3"/>
  <c r="N32" i="3" s="1"/>
  <c r="N31" i="3" s="1"/>
  <c r="N30" i="3" s="1"/>
  <c r="N8" i="3" s="1"/>
  <c r="M33" i="3"/>
  <c r="M32" i="3" s="1"/>
  <c r="L33" i="3"/>
  <c r="K33" i="3"/>
  <c r="K32" i="3" s="1"/>
  <c r="K31" i="3" s="1"/>
  <c r="K30" i="3" s="1"/>
  <c r="J33" i="3"/>
  <c r="J32" i="3" s="1"/>
  <c r="I33" i="3"/>
  <c r="H33" i="3"/>
  <c r="H32" i="3" s="1"/>
  <c r="H31" i="3" s="1"/>
  <c r="H30" i="3" s="1"/>
  <c r="G33" i="3"/>
  <c r="G32" i="3" s="1"/>
  <c r="G31" i="3" s="1"/>
  <c r="G30" i="3" s="1"/>
  <c r="F33" i="3"/>
  <c r="E33" i="3"/>
  <c r="E32" i="3" s="1"/>
  <c r="E31" i="3" s="1"/>
  <c r="E30" i="3" s="1"/>
  <c r="E8" i="3" s="1"/>
  <c r="D33" i="3"/>
  <c r="D32" i="3" s="1"/>
  <c r="C33" i="3"/>
  <c r="AA32" i="3"/>
  <c r="AA31" i="3" s="1"/>
  <c r="AA30" i="3" s="1"/>
  <c r="Z32" i="3"/>
  <c r="X32" i="3"/>
  <c r="U32" i="3"/>
  <c r="U31" i="3" s="1"/>
  <c r="U30" i="3" s="1"/>
  <c r="R32" i="3"/>
  <c r="R31" i="3" s="1"/>
  <c r="R30" i="3" s="1"/>
  <c r="Q32" i="3"/>
  <c r="L32" i="3"/>
  <c r="L31" i="3" s="1"/>
  <c r="L30" i="3" s="1"/>
  <c r="I32" i="3"/>
  <c r="I31" i="3" s="1"/>
  <c r="I30" i="3" s="1"/>
  <c r="F32" i="3"/>
  <c r="C32" i="3"/>
  <c r="C31" i="3" s="1"/>
  <c r="C30" i="3" s="1"/>
  <c r="X31" i="3"/>
  <c r="S31" i="3"/>
  <c r="S30" i="3" s="1"/>
  <c r="M31" i="3"/>
  <c r="M30" i="3" s="1"/>
  <c r="J31" i="3"/>
  <c r="J30" i="3" s="1"/>
  <c r="F31" i="3"/>
  <c r="D31" i="3"/>
  <c r="D30" i="3" s="1"/>
  <c r="AC29" i="3"/>
  <c r="AB29" i="3"/>
  <c r="O29" i="3"/>
  <c r="AB28" i="3"/>
  <c r="AC28" i="3" s="1"/>
  <c r="O28" i="3"/>
  <c r="AA27" i="3"/>
  <c r="Z27" i="3"/>
  <c r="Z23" i="3" s="1"/>
  <c r="Z22" i="3" s="1"/>
  <c r="Y27" i="3"/>
  <c r="Y23" i="3" s="1"/>
  <c r="Y22" i="3" s="1"/>
  <c r="X27" i="3"/>
  <c r="W27" i="3"/>
  <c r="W23" i="3" s="1"/>
  <c r="W22" i="3" s="1"/>
  <c r="V27" i="3"/>
  <c r="V23" i="3" s="1"/>
  <c r="V22" i="3" s="1"/>
  <c r="U27" i="3"/>
  <c r="T27" i="3"/>
  <c r="T23" i="3" s="1"/>
  <c r="T22" i="3" s="1"/>
  <c r="S27" i="3"/>
  <c r="S23" i="3" s="1"/>
  <c r="S22" i="3" s="1"/>
  <c r="R27" i="3"/>
  <c r="Q27" i="3"/>
  <c r="Q23" i="3" s="1"/>
  <c r="Q22" i="3" s="1"/>
  <c r="P27" i="3"/>
  <c r="AB27" i="3" s="1"/>
  <c r="AC27" i="3" s="1"/>
  <c r="O27" i="3"/>
  <c r="AB26" i="3"/>
  <c r="AC26" i="3" s="1"/>
  <c r="O26" i="3"/>
  <c r="AC25" i="3"/>
  <c r="AB25" i="3"/>
  <c r="O25" i="3"/>
  <c r="AB24" i="3"/>
  <c r="AB23" i="3" s="1"/>
  <c r="AB22" i="3" s="1"/>
  <c r="AC22" i="3" s="1"/>
  <c r="O24" i="3"/>
  <c r="O23" i="3" s="1"/>
  <c r="O22" i="3" s="1"/>
  <c r="AA23" i="3"/>
  <c r="X23" i="3"/>
  <c r="U23" i="3"/>
  <c r="U22" i="3" s="1"/>
  <c r="R23" i="3"/>
  <c r="P23" i="3"/>
  <c r="P22" i="3" s="1"/>
  <c r="N23" i="3"/>
  <c r="N22" i="3" s="1"/>
  <c r="M23" i="3"/>
  <c r="M22" i="3" s="1"/>
  <c r="L23" i="3"/>
  <c r="L22" i="3" s="1"/>
  <c r="K23" i="3"/>
  <c r="J23" i="3"/>
  <c r="I23" i="3"/>
  <c r="H23" i="3"/>
  <c r="H22" i="3" s="1"/>
  <c r="G23" i="3"/>
  <c r="G22" i="3" s="1"/>
  <c r="G8" i="3" s="1"/>
  <c r="F23" i="3"/>
  <c r="E23" i="3"/>
  <c r="D23" i="3"/>
  <c r="D22" i="3" s="1"/>
  <c r="C23" i="3"/>
  <c r="AA22" i="3"/>
  <c r="X22" i="3"/>
  <c r="R22" i="3"/>
  <c r="K22" i="3"/>
  <c r="J22" i="3"/>
  <c r="I22" i="3"/>
  <c r="F22" i="3"/>
  <c r="E22" i="3"/>
  <c r="C22" i="3"/>
  <c r="AA21" i="3"/>
  <c r="Z21" i="3"/>
  <c r="Y21" i="3"/>
  <c r="X21" i="3"/>
  <c r="W21" i="3"/>
  <c r="V21" i="3"/>
  <c r="U21" i="3"/>
  <c r="T21" i="3"/>
  <c r="S21" i="3"/>
  <c r="R21" i="3"/>
  <c r="Q21" i="3"/>
  <c r="P21" i="3"/>
  <c r="AB21" i="3" s="1"/>
  <c r="AC21" i="3" s="1"/>
  <c r="AD21" i="3" s="1"/>
  <c r="O21" i="3"/>
  <c r="AA20" i="3"/>
  <c r="AA19" i="3" s="1"/>
  <c r="Z20" i="3"/>
  <c r="Z19" i="3" s="1"/>
  <c r="Y20" i="3"/>
  <c r="X20" i="3"/>
  <c r="X19" i="3" s="1"/>
  <c r="W20" i="3"/>
  <c r="W19" i="3" s="1"/>
  <c r="V20" i="3"/>
  <c r="U20" i="3"/>
  <c r="U19" i="3" s="1"/>
  <c r="T20" i="3"/>
  <c r="T19" i="3" s="1"/>
  <c r="S20" i="3"/>
  <c r="R20" i="3"/>
  <c r="Q20" i="3"/>
  <c r="Q19" i="3" s="1"/>
  <c r="P20" i="3"/>
  <c r="O20" i="3"/>
  <c r="O19" i="3" s="1"/>
  <c r="Y19" i="3"/>
  <c r="V19" i="3"/>
  <c r="S19" i="3"/>
  <c r="R19" i="3"/>
  <c r="P19" i="3"/>
  <c r="N19" i="3"/>
  <c r="M19" i="3"/>
  <c r="L19" i="3"/>
  <c r="K19" i="3"/>
  <c r="J19" i="3"/>
  <c r="I19" i="3"/>
  <c r="H19" i="3"/>
  <c r="G19" i="3"/>
  <c r="F19" i="3"/>
  <c r="E19" i="3"/>
  <c r="D19" i="3"/>
  <c r="C19" i="3"/>
  <c r="AB18" i="3"/>
  <c r="AC18" i="3" s="1"/>
  <c r="O18" i="3"/>
  <c r="AA17" i="3"/>
  <c r="Z17" i="3"/>
  <c r="Y17" i="3"/>
  <c r="Y16" i="3" s="1"/>
  <c r="Y15" i="3" s="1"/>
  <c r="Y10" i="3" s="1"/>
  <c r="Y9" i="3" s="1"/>
  <c r="Y8" i="3" s="1"/>
  <c r="X17" i="3"/>
  <c r="W17" i="3"/>
  <c r="W16" i="3" s="1"/>
  <c r="W15" i="3" s="1"/>
  <c r="V17" i="3"/>
  <c r="V16" i="3" s="1"/>
  <c r="U17" i="3"/>
  <c r="T17" i="3"/>
  <c r="S17" i="3"/>
  <c r="S16" i="3" s="1"/>
  <c r="S15" i="3" s="1"/>
  <c r="S10" i="3" s="1"/>
  <c r="S9" i="3" s="1"/>
  <c r="S8" i="3" s="1"/>
  <c r="R17" i="3"/>
  <c r="Q17" i="3"/>
  <c r="P17" i="3"/>
  <c r="P16" i="3" s="1"/>
  <c r="P15" i="3" s="1"/>
  <c r="P10" i="3" s="1"/>
  <c r="P9" i="3" s="1"/>
  <c r="P8" i="3" s="1"/>
  <c r="O17" i="3"/>
  <c r="AA16" i="3"/>
  <c r="Z16" i="3"/>
  <c r="Z15" i="3" s="1"/>
  <c r="X16" i="3"/>
  <c r="U16" i="3"/>
  <c r="U15" i="3" s="1"/>
  <c r="T16" i="3"/>
  <c r="T15" i="3" s="1"/>
  <c r="R16" i="3"/>
  <c r="Q16" i="3"/>
  <c r="Q15" i="3" s="1"/>
  <c r="Q10" i="3" s="1"/>
  <c r="Q9" i="3" s="1"/>
  <c r="O16" i="3"/>
  <c r="N16" i="3"/>
  <c r="N15" i="3" s="1"/>
  <c r="M16" i="3"/>
  <c r="L16" i="3"/>
  <c r="L15" i="3" s="1"/>
  <c r="L10" i="3" s="1"/>
  <c r="L9" i="3" s="1"/>
  <c r="L8" i="3" s="1"/>
  <c r="K16" i="3"/>
  <c r="K15" i="3" s="1"/>
  <c r="K10" i="3" s="1"/>
  <c r="K9" i="3" s="1"/>
  <c r="J16" i="3"/>
  <c r="I16" i="3"/>
  <c r="H16" i="3"/>
  <c r="H15" i="3" s="1"/>
  <c r="G16" i="3"/>
  <c r="F16" i="3"/>
  <c r="F15" i="3" s="1"/>
  <c r="F10" i="3" s="1"/>
  <c r="F9" i="3" s="1"/>
  <c r="E16" i="3"/>
  <c r="E15" i="3" s="1"/>
  <c r="D16" i="3"/>
  <c r="C16" i="3"/>
  <c r="C15" i="3" s="1"/>
  <c r="AA15" i="3"/>
  <c r="X15" i="3"/>
  <c r="V15" i="3"/>
  <c r="V10" i="3" s="1"/>
  <c r="V9" i="3" s="1"/>
  <c r="V8" i="3" s="1"/>
  <c r="R15" i="3"/>
  <c r="O15" i="3"/>
  <c r="M15" i="3"/>
  <c r="J15" i="3"/>
  <c r="I15" i="3"/>
  <c r="G15" i="3"/>
  <c r="D15" i="3"/>
  <c r="D10" i="3" s="1"/>
  <c r="D9" i="3" s="1"/>
  <c r="AB14" i="3"/>
  <c r="AC14" i="3" s="1"/>
  <c r="AD14" i="3" s="1"/>
  <c r="O14" i="3"/>
  <c r="AC13" i="3"/>
  <c r="AB13" i="3"/>
  <c r="U13" i="3"/>
  <c r="O13" i="3"/>
  <c r="W12" i="3"/>
  <c r="AB12" i="3" s="1"/>
  <c r="O12" i="3"/>
  <c r="AA11" i="3"/>
  <c r="AA10" i="3" s="1"/>
  <c r="Z11" i="3"/>
  <c r="Y11" i="3"/>
  <c r="X11" i="3"/>
  <c r="X10" i="3" s="1"/>
  <c r="X9" i="3" s="1"/>
  <c r="V11" i="3"/>
  <c r="U11" i="3"/>
  <c r="U10" i="3" s="1"/>
  <c r="U9" i="3" s="1"/>
  <c r="T11" i="3"/>
  <c r="S11" i="3"/>
  <c r="R11" i="3"/>
  <c r="R10" i="3" s="1"/>
  <c r="R9" i="3" s="1"/>
  <c r="R8" i="3" s="1"/>
  <c r="Q11" i="3"/>
  <c r="P11" i="3"/>
  <c r="O11" i="3"/>
  <c r="O10" i="3" s="1"/>
  <c r="O9" i="3" s="1"/>
  <c r="N11" i="3"/>
  <c r="N10" i="3" s="1"/>
  <c r="M11" i="3"/>
  <c r="L11" i="3"/>
  <c r="K11" i="3"/>
  <c r="J11" i="3"/>
  <c r="I11" i="3"/>
  <c r="H11" i="3"/>
  <c r="H10" i="3" s="1"/>
  <c r="G11" i="3"/>
  <c r="F11" i="3"/>
  <c r="E11" i="3"/>
  <c r="D11" i="3"/>
  <c r="C11" i="3"/>
  <c r="C10" i="3" s="1"/>
  <c r="C9" i="3" s="1"/>
  <c r="M10" i="3"/>
  <c r="J10" i="3"/>
  <c r="J9" i="3" s="1"/>
  <c r="J8" i="3" s="1"/>
  <c r="I10" i="3"/>
  <c r="I9" i="3" s="1"/>
  <c r="I8" i="3" s="1"/>
  <c r="G10" i="3"/>
  <c r="E10" i="3"/>
  <c r="N9" i="3"/>
  <c r="M9" i="3"/>
  <c r="H9" i="3"/>
  <c r="G9" i="3"/>
  <c r="E9" i="3"/>
  <c r="AC31" i="2"/>
  <c r="AB31" i="2"/>
  <c r="AD29" i="2"/>
  <c r="AC29" i="2"/>
  <c r="AB29" i="2"/>
  <c r="O29" i="2"/>
  <c r="AC28" i="2"/>
  <c r="AD28" i="2" s="1"/>
  <c r="AB28" i="2"/>
  <c r="O28" i="2"/>
  <c r="AB27" i="2"/>
  <c r="AB26" i="2" s="1"/>
  <c r="AA27" i="2"/>
  <c r="AA26" i="2" s="1"/>
  <c r="Z27" i="2"/>
  <c r="Y27" i="2"/>
  <c r="X27" i="2"/>
  <c r="W27" i="2"/>
  <c r="V27" i="2"/>
  <c r="V26" i="2" s="1"/>
  <c r="U27" i="2"/>
  <c r="U26" i="2" s="1"/>
  <c r="T27" i="2"/>
  <c r="S27" i="2"/>
  <c r="R27" i="2"/>
  <c r="Q27" i="2"/>
  <c r="P27" i="2"/>
  <c r="P26" i="2" s="1"/>
  <c r="O27" i="2"/>
  <c r="O26" i="2" s="1"/>
  <c r="N27" i="2"/>
  <c r="M27" i="2"/>
  <c r="L27" i="2"/>
  <c r="K27" i="2"/>
  <c r="J27" i="2"/>
  <c r="J26" i="2" s="1"/>
  <c r="I27" i="2"/>
  <c r="I26" i="2" s="1"/>
  <c r="I30" i="2" s="1"/>
  <c r="I32" i="2" s="1"/>
  <c r="H27" i="2"/>
  <c r="G27" i="2"/>
  <c r="F27" i="2"/>
  <c r="E27" i="2"/>
  <c r="D27" i="2"/>
  <c r="D26" i="2" s="1"/>
  <c r="C27" i="2"/>
  <c r="C26" i="2" s="1"/>
  <c r="C30" i="2" s="1"/>
  <c r="C32" i="2" s="1"/>
  <c r="Z26" i="2"/>
  <c r="Y26" i="2"/>
  <c r="X26" i="2"/>
  <c r="W26" i="2"/>
  <c r="T26" i="2"/>
  <c r="S26" i="2"/>
  <c r="R26" i="2"/>
  <c r="Q26" i="2"/>
  <c r="N26" i="2"/>
  <c r="M26" i="2"/>
  <c r="L26" i="2"/>
  <c r="K26" i="2"/>
  <c r="H26" i="2"/>
  <c r="G26" i="2"/>
  <c r="F26" i="2"/>
  <c r="E26" i="2"/>
  <c r="AB25" i="2"/>
  <c r="AC25" i="2" s="1"/>
  <c r="O25" i="2"/>
  <c r="AB24" i="2"/>
  <c r="AC24" i="2" s="1"/>
  <c r="AD24" i="2" s="1"/>
  <c r="O24" i="2"/>
  <c r="O22" i="2" s="1"/>
  <c r="AD23" i="2"/>
  <c r="AC23" i="2"/>
  <c r="AB23" i="2"/>
  <c r="O23" i="2"/>
  <c r="AB22" i="2"/>
  <c r="AC22" i="2" s="1"/>
  <c r="AD22" i="2" s="1"/>
  <c r="AA22" i="2"/>
  <c r="Z22" i="2"/>
  <c r="Y22" i="2"/>
  <c r="X22" i="2"/>
  <c r="W22" i="2"/>
  <c r="V22" i="2"/>
  <c r="U22" i="2"/>
  <c r="T22" i="2"/>
  <c r="S22" i="2"/>
  <c r="R22" i="2"/>
  <c r="Q22" i="2"/>
  <c r="P22" i="2"/>
  <c r="N22" i="2"/>
  <c r="M22" i="2"/>
  <c r="L22" i="2"/>
  <c r="K22" i="2"/>
  <c r="J22" i="2"/>
  <c r="I22" i="2"/>
  <c r="H22" i="2"/>
  <c r="G22" i="2"/>
  <c r="F22" i="2"/>
  <c r="E22" i="2"/>
  <c r="D22" i="2"/>
  <c r="C22" i="2"/>
  <c r="AA21" i="2"/>
  <c r="AA20" i="2" s="1"/>
  <c r="AA19" i="2" s="1"/>
  <c r="AA8" i="2" s="1"/>
  <c r="AA30" i="2" s="1"/>
  <c r="AA32" i="2" s="1"/>
  <c r="Z21" i="2"/>
  <c r="Z20" i="2" s="1"/>
  <c r="Z19" i="2" s="1"/>
  <c r="Y21" i="2"/>
  <c r="X21" i="2"/>
  <c r="W21" i="2"/>
  <c r="V21" i="2"/>
  <c r="U21" i="2"/>
  <c r="U20" i="2" s="1"/>
  <c r="U19" i="2" s="1"/>
  <c r="U8" i="2" s="1"/>
  <c r="U30" i="2" s="1"/>
  <c r="U32" i="2" s="1"/>
  <c r="T21" i="2"/>
  <c r="T20" i="2" s="1"/>
  <c r="T19" i="2" s="1"/>
  <c r="S21" i="2"/>
  <c r="R21" i="2"/>
  <c r="Q21" i="2"/>
  <c r="P21" i="2"/>
  <c r="AB21" i="2" s="1"/>
  <c r="O21" i="2"/>
  <c r="O20" i="2" s="1"/>
  <c r="O19" i="2" s="1"/>
  <c r="Y20" i="2"/>
  <c r="Y19" i="2" s="1"/>
  <c r="X20" i="2"/>
  <c r="X19" i="2" s="1"/>
  <c r="W20" i="2"/>
  <c r="V20" i="2"/>
  <c r="S20" i="2"/>
  <c r="S19" i="2" s="1"/>
  <c r="R20" i="2"/>
  <c r="R19" i="2" s="1"/>
  <c r="Q20" i="2"/>
  <c r="P20" i="2"/>
  <c r="N20" i="2"/>
  <c r="M20" i="2"/>
  <c r="M19" i="2" s="1"/>
  <c r="L20" i="2"/>
  <c r="L19" i="2" s="1"/>
  <c r="L8" i="2" s="1"/>
  <c r="L30" i="2" s="1"/>
  <c r="L32" i="2" s="1"/>
  <c r="K20" i="2"/>
  <c r="J20" i="2"/>
  <c r="I20" i="2"/>
  <c r="H20" i="2"/>
  <c r="G20" i="2"/>
  <c r="G19" i="2" s="1"/>
  <c r="F20" i="2"/>
  <c r="F19" i="2" s="1"/>
  <c r="F8" i="2" s="1"/>
  <c r="F30" i="2" s="1"/>
  <c r="F32" i="2" s="1"/>
  <c r="E20" i="2"/>
  <c r="D20" i="2"/>
  <c r="C20" i="2"/>
  <c r="W19" i="2"/>
  <c r="V19" i="2"/>
  <c r="Q19" i="2"/>
  <c r="P19" i="2"/>
  <c r="N19" i="2"/>
  <c r="K19" i="2"/>
  <c r="J19" i="2"/>
  <c r="J8" i="2" s="1"/>
  <c r="J30" i="2" s="1"/>
  <c r="J32" i="2" s="1"/>
  <c r="I19" i="2"/>
  <c r="H19" i="2"/>
  <c r="E19" i="2"/>
  <c r="D19" i="2"/>
  <c r="D8" i="2" s="1"/>
  <c r="D30" i="2" s="1"/>
  <c r="D32" i="2" s="1"/>
  <c r="C19" i="2"/>
  <c r="AB18" i="2"/>
  <c r="AC18" i="2" s="1"/>
  <c r="AD18" i="2" s="1"/>
  <c r="O18" i="2"/>
  <c r="AC17" i="2"/>
  <c r="AB17" i="2"/>
  <c r="O17" i="2"/>
  <c r="AB16" i="2"/>
  <c r="AC16" i="2" s="1"/>
  <c r="AD16" i="2" s="1"/>
  <c r="O16" i="2"/>
  <c r="AD15" i="2"/>
  <c r="AC15" i="2"/>
  <c r="AB15" i="2"/>
  <c r="O15" i="2"/>
  <c r="AC14" i="2"/>
  <c r="AD14" i="2" s="1"/>
  <c r="AB14" i="2"/>
  <c r="O14" i="2"/>
  <c r="AB13" i="2"/>
  <c r="AB12" i="2" s="1"/>
  <c r="AC12" i="2" s="1"/>
  <c r="AD12" i="2" s="1"/>
  <c r="O13" i="2"/>
  <c r="O12" i="2" s="1"/>
  <c r="O9" i="2" s="1"/>
  <c r="O8" i="2" s="1"/>
  <c r="O30" i="2" s="1"/>
  <c r="O32" i="2" s="1"/>
  <c r="AA12" i="2"/>
  <c r="Z12" i="2"/>
  <c r="Y12" i="2"/>
  <c r="X12" i="2"/>
  <c r="W12" i="2"/>
  <c r="V12" i="2"/>
  <c r="U12" i="2"/>
  <c r="T12" i="2"/>
  <c r="S12" i="2"/>
  <c r="R12" i="2"/>
  <c r="Q12" i="2"/>
  <c r="P12" i="2"/>
  <c r="N12" i="2"/>
  <c r="M12" i="2"/>
  <c r="L12" i="2"/>
  <c r="K12" i="2"/>
  <c r="J12" i="2"/>
  <c r="I12" i="2"/>
  <c r="H12" i="2"/>
  <c r="G12" i="2"/>
  <c r="F12" i="2"/>
  <c r="E12" i="2"/>
  <c r="D12" i="2"/>
  <c r="C12" i="2"/>
  <c r="AA11" i="2"/>
  <c r="Z11" i="2"/>
  <c r="Y11" i="2"/>
  <c r="X11" i="2"/>
  <c r="X9" i="2" s="1"/>
  <c r="X8" i="2" s="1"/>
  <c r="X30" i="2" s="1"/>
  <c r="X32" i="2" s="1"/>
  <c r="W11" i="2"/>
  <c r="W9" i="2" s="1"/>
  <c r="W8" i="2" s="1"/>
  <c r="W30" i="2" s="1"/>
  <c r="W32" i="2" s="1"/>
  <c r="V11" i="2"/>
  <c r="V9" i="2" s="1"/>
  <c r="V8" i="2" s="1"/>
  <c r="V30" i="2" s="1"/>
  <c r="V32" i="2" s="1"/>
  <c r="U11" i="2"/>
  <c r="T11" i="2"/>
  <c r="S11" i="2"/>
  <c r="R11" i="2"/>
  <c r="R9" i="2" s="1"/>
  <c r="Q11" i="2"/>
  <c r="Q9" i="2" s="1"/>
  <c r="Q8" i="2" s="1"/>
  <c r="Q30" i="2" s="1"/>
  <c r="Q32" i="2" s="1"/>
  <c r="P11" i="2"/>
  <c r="AB11" i="2" s="1"/>
  <c r="O11" i="2"/>
  <c r="AA10" i="2"/>
  <c r="Z10" i="2"/>
  <c r="Y10" i="2"/>
  <c r="V10" i="2"/>
  <c r="U10" i="2"/>
  <c r="T10" i="2"/>
  <c r="S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AA9" i="2"/>
  <c r="Z9" i="2"/>
  <c r="Z8" i="2" s="1"/>
  <c r="Z30" i="2" s="1"/>
  <c r="Z32" i="2" s="1"/>
  <c r="Y9" i="2"/>
  <c r="Y8" i="2" s="1"/>
  <c r="Y30" i="2" s="1"/>
  <c r="Y32" i="2" s="1"/>
  <c r="U9" i="2"/>
  <c r="T9" i="2"/>
  <c r="S9" i="2"/>
  <c r="N9" i="2"/>
  <c r="N8" i="2" s="1"/>
  <c r="N30" i="2" s="1"/>
  <c r="N32" i="2" s="1"/>
  <c r="M9" i="2"/>
  <c r="M8" i="2" s="1"/>
  <c r="M30" i="2" s="1"/>
  <c r="M32" i="2" s="1"/>
  <c r="L9" i="2"/>
  <c r="K9" i="2"/>
  <c r="J9" i="2"/>
  <c r="I9" i="2"/>
  <c r="H9" i="2"/>
  <c r="H8" i="2" s="1"/>
  <c r="H30" i="2" s="1"/>
  <c r="H32" i="2" s="1"/>
  <c r="G9" i="2"/>
  <c r="G8" i="2" s="1"/>
  <c r="G30" i="2" s="1"/>
  <c r="G32" i="2" s="1"/>
  <c r="F9" i="2"/>
  <c r="E9" i="2"/>
  <c r="D9" i="2"/>
  <c r="C9" i="2"/>
  <c r="K8" i="2"/>
  <c r="K30" i="2" s="1"/>
  <c r="K32" i="2" s="1"/>
  <c r="I8" i="2"/>
  <c r="E8" i="2"/>
  <c r="E30" i="2" s="1"/>
  <c r="E32" i="2" s="1"/>
  <c r="C8" i="2"/>
  <c r="W70" i="1"/>
  <c r="U70" i="1"/>
  <c r="T70" i="1"/>
  <c r="Q70" i="1"/>
  <c r="Q66" i="1" s="1"/>
  <c r="P70" i="1"/>
  <c r="O70" i="1"/>
  <c r="S69" i="1"/>
  <c r="R69" i="1"/>
  <c r="Q69" i="1"/>
  <c r="AB69" i="1" s="1"/>
  <c r="AC69" i="1" s="1"/>
  <c r="AD69" i="1" s="1"/>
  <c r="P69" i="1"/>
  <c r="O69" i="1"/>
  <c r="Z68" i="1"/>
  <c r="Z66" i="1" s="1"/>
  <c r="Y68" i="1"/>
  <c r="X68" i="1"/>
  <c r="W68" i="1"/>
  <c r="W66" i="1" s="1"/>
  <c r="U68" i="1"/>
  <c r="T68" i="1"/>
  <c r="T66" i="1" s="1"/>
  <c r="S68" i="1"/>
  <c r="S66" i="1" s="1"/>
  <c r="R68" i="1"/>
  <c r="Q68" i="1"/>
  <c r="P68" i="1"/>
  <c r="O68" i="1"/>
  <c r="O66" i="1" s="1"/>
  <c r="O71" i="1" s="1"/>
  <c r="AC67" i="1"/>
  <c r="AD67" i="1" s="1"/>
  <c r="AB67" i="1"/>
  <c r="O67" i="1"/>
  <c r="AA66" i="1"/>
  <c r="Y66" i="1"/>
  <c r="X66" i="1"/>
  <c r="V66" i="1"/>
  <c r="U66" i="1"/>
  <c r="R66" i="1"/>
  <c r="N66" i="1"/>
  <c r="M66" i="1"/>
  <c r="L66" i="1"/>
  <c r="K66" i="1"/>
  <c r="J66" i="1"/>
  <c r="I66" i="1"/>
  <c r="H66" i="1"/>
  <c r="G66" i="1"/>
  <c r="F66" i="1"/>
  <c r="F71" i="1" s="1"/>
  <c r="E66" i="1"/>
  <c r="D66" i="1"/>
  <c r="C66" i="1"/>
  <c r="AC64" i="1"/>
  <c r="AD64" i="1" s="1"/>
  <c r="Z64" i="1"/>
  <c r="Y64" i="1"/>
  <c r="X64" i="1"/>
  <c r="W64" i="1"/>
  <c r="V64" i="1"/>
  <c r="U64" i="1"/>
  <c r="T64" i="1"/>
  <c r="S64" i="1"/>
  <c r="R64" i="1"/>
  <c r="Q64" i="1"/>
  <c r="P64" i="1"/>
  <c r="AB64" i="1" s="1"/>
  <c r="O64" i="1"/>
  <c r="AC63" i="1"/>
  <c r="AD63" i="1" s="1"/>
  <c r="AB63" i="1"/>
  <c r="O63" i="1"/>
  <c r="AB62" i="1"/>
  <c r="O62" i="1"/>
  <c r="AC62" i="1" s="1"/>
  <c r="AD62" i="1" s="1"/>
  <c r="AD61" i="1"/>
  <c r="AB61" i="1"/>
  <c r="AC61" i="1" s="1"/>
  <c r="O61" i="1"/>
  <c r="AB60" i="1"/>
  <c r="O60" i="1"/>
  <c r="O59" i="1" s="1"/>
  <c r="AA59" i="1"/>
  <c r="Z59" i="1"/>
  <c r="Z58" i="1" s="1"/>
  <c r="Z57" i="1" s="1"/>
  <c r="Y59" i="1"/>
  <c r="Y58" i="1" s="1"/>
  <c r="X59" i="1"/>
  <c r="W59" i="1"/>
  <c r="W58" i="1" s="1"/>
  <c r="W57" i="1" s="1"/>
  <c r="V59" i="1"/>
  <c r="U59" i="1"/>
  <c r="T59" i="1"/>
  <c r="T58" i="1" s="1"/>
  <c r="T57" i="1" s="1"/>
  <c r="S59" i="1"/>
  <c r="S58" i="1" s="1"/>
  <c r="R59" i="1"/>
  <c r="Q59" i="1"/>
  <c r="Q58" i="1" s="1"/>
  <c r="Q57" i="1" s="1"/>
  <c r="P59" i="1"/>
  <c r="N59" i="1"/>
  <c r="N58" i="1" s="1"/>
  <c r="N57" i="1" s="1"/>
  <c r="M59" i="1"/>
  <c r="M58" i="1" s="1"/>
  <c r="L59" i="1"/>
  <c r="K59" i="1"/>
  <c r="J59" i="1"/>
  <c r="I59" i="1"/>
  <c r="H59" i="1"/>
  <c r="H58" i="1" s="1"/>
  <c r="H57" i="1" s="1"/>
  <c r="G59" i="1"/>
  <c r="G58" i="1" s="1"/>
  <c r="F59" i="1"/>
  <c r="E59" i="1"/>
  <c r="D59" i="1"/>
  <c r="C59" i="1"/>
  <c r="AA58" i="1"/>
  <c r="X58" i="1"/>
  <c r="X57" i="1" s="1"/>
  <c r="V58" i="1"/>
  <c r="U58" i="1"/>
  <c r="R58" i="1"/>
  <c r="R57" i="1" s="1"/>
  <c r="P58" i="1"/>
  <c r="O58" i="1"/>
  <c r="O57" i="1" s="1"/>
  <c r="L58" i="1"/>
  <c r="L57" i="1" s="1"/>
  <c r="K58" i="1"/>
  <c r="K57" i="1" s="1"/>
  <c r="J58" i="1"/>
  <c r="I58" i="1"/>
  <c r="F58" i="1"/>
  <c r="F57" i="1" s="1"/>
  <c r="E58" i="1"/>
  <c r="E57" i="1" s="1"/>
  <c r="D58" i="1"/>
  <c r="C58" i="1"/>
  <c r="C57" i="1" s="1"/>
  <c r="AA57" i="1"/>
  <c r="Y57" i="1"/>
  <c r="V57" i="1"/>
  <c r="U57" i="1"/>
  <c r="S57" i="1"/>
  <c r="P57" i="1"/>
  <c r="M57" i="1"/>
  <c r="J57" i="1"/>
  <c r="I57" i="1"/>
  <c r="G57" i="1"/>
  <c r="D57" i="1"/>
  <c r="AC56" i="1"/>
  <c r="AD56" i="1" s="1"/>
  <c r="AB56" i="1"/>
  <c r="O56" i="1"/>
  <c r="Z55" i="1"/>
  <c r="Y55" i="1"/>
  <c r="X55" i="1"/>
  <c r="W55" i="1"/>
  <c r="V55" i="1"/>
  <c r="V53" i="1" s="1"/>
  <c r="U55" i="1"/>
  <c r="T55" i="1"/>
  <c r="S55" i="1"/>
  <c r="R55" i="1"/>
  <c r="Q55" i="1"/>
  <c r="Q53" i="1" s="1"/>
  <c r="P55" i="1"/>
  <c r="O55" i="1"/>
  <c r="Z54" i="1"/>
  <c r="Z53" i="1" s="1"/>
  <c r="Y54" i="1"/>
  <c r="Y53" i="1" s="1"/>
  <c r="Y49" i="1" s="1"/>
  <c r="X54" i="1"/>
  <c r="W54" i="1"/>
  <c r="W53" i="1" s="1"/>
  <c r="V54" i="1"/>
  <c r="U54" i="1"/>
  <c r="T54" i="1"/>
  <c r="T53" i="1" s="1"/>
  <c r="S54" i="1"/>
  <c r="S53" i="1" s="1"/>
  <c r="S49" i="1" s="1"/>
  <c r="R54" i="1"/>
  <c r="Q54" i="1"/>
  <c r="P54" i="1"/>
  <c r="O54" i="1"/>
  <c r="AA53" i="1"/>
  <c r="AA49" i="1" s="1"/>
  <c r="X53" i="1"/>
  <c r="U53" i="1"/>
  <c r="R53" i="1"/>
  <c r="O53" i="1"/>
  <c r="O49" i="1" s="1"/>
  <c r="N53" i="1"/>
  <c r="M53" i="1"/>
  <c r="L53" i="1"/>
  <c r="K53" i="1"/>
  <c r="J53" i="1"/>
  <c r="I53" i="1"/>
  <c r="I49" i="1" s="1"/>
  <c r="H53" i="1"/>
  <c r="G53" i="1"/>
  <c r="F53" i="1"/>
  <c r="E53" i="1"/>
  <c r="D53" i="1"/>
  <c r="C53" i="1"/>
  <c r="C49" i="1" s="1"/>
  <c r="AB52" i="1"/>
  <c r="AC52" i="1" s="1"/>
  <c r="O52" i="1"/>
  <c r="O50" i="1" s="1"/>
  <c r="AB51" i="1"/>
  <c r="AC51" i="1" s="1"/>
  <c r="AD51" i="1" s="1"/>
  <c r="O51" i="1"/>
  <c r="AC50" i="1"/>
  <c r="AD50" i="1" s="1"/>
  <c r="AB50" i="1"/>
  <c r="AA50" i="1"/>
  <c r="Z50" i="1"/>
  <c r="Y50" i="1"/>
  <c r="X50" i="1"/>
  <c r="W50" i="1"/>
  <c r="V50" i="1"/>
  <c r="V49" i="1" s="1"/>
  <c r="U50" i="1"/>
  <c r="T50" i="1"/>
  <c r="S50" i="1"/>
  <c r="R50" i="1"/>
  <c r="Q50" i="1"/>
  <c r="P50" i="1"/>
  <c r="N50" i="1"/>
  <c r="M50" i="1"/>
  <c r="L50" i="1"/>
  <c r="K50" i="1"/>
  <c r="K49" i="1" s="1"/>
  <c r="J50" i="1"/>
  <c r="J49" i="1" s="1"/>
  <c r="I50" i="1"/>
  <c r="H50" i="1"/>
  <c r="G50" i="1"/>
  <c r="F50" i="1"/>
  <c r="E50" i="1"/>
  <c r="E49" i="1" s="1"/>
  <c r="D50" i="1"/>
  <c r="D49" i="1" s="1"/>
  <c r="C50" i="1"/>
  <c r="Z49" i="1"/>
  <c r="X49" i="1"/>
  <c r="U49" i="1"/>
  <c r="T49" i="1"/>
  <c r="R49" i="1"/>
  <c r="N49" i="1"/>
  <c r="M49" i="1"/>
  <c r="L49" i="1"/>
  <c r="H49" i="1"/>
  <c r="G49" i="1"/>
  <c r="F49" i="1"/>
  <c r="AA48" i="1"/>
  <c r="Z48" i="1"/>
  <c r="X48" i="1"/>
  <c r="W48" i="1"/>
  <c r="V48" i="1"/>
  <c r="U48" i="1"/>
  <c r="T48" i="1"/>
  <c r="S48" i="1"/>
  <c r="R48" i="1"/>
  <c r="Q48" i="1"/>
  <c r="AB48" i="1" s="1"/>
  <c r="AC48" i="1" s="1"/>
  <c r="AD48" i="1" s="1"/>
  <c r="P48" i="1"/>
  <c r="O48" i="1"/>
  <c r="AA47" i="1"/>
  <c r="Z47" i="1"/>
  <c r="Y47" i="1"/>
  <c r="X47" i="1"/>
  <c r="W47" i="1"/>
  <c r="V47" i="1"/>
  <c r="U47" i="1"/>
  <c r="T47" i="1"/>
  <c r="S47" i="1"/>
  <c r="R47" i="1"/>
  <c r="Q47" i="1"/>
  <c r="P47" i="1"/>
  <c r="AB47" i="1" s="1"/>
  <c r="AC47" i="1" s="1"/>
  <c r="AD47" i="1" s="1"/>
  <c r="O47" i="1"/>
  <c r="AB46" i="1"/>
  <c r="AC46" i="1" s="1"/>
  <c r="O46" i="1"/>
  <c r="AA45" i="1"/>
  <c r="Z45" i="1"/>
  <c r="Y45" i="1"/>
  <c r="X45" i="1"/>
  <c r="W45" i="1"/>
  <c r="W44" i="1" s="1"/>
  <c r="V45" i="1"/>
  <c r="V44" i="1" s="1"/>
  <c r="U45" i="1"/>
  <c r="T45" i="1"/>
  <c r="S45" i="1"/>
  <c r="R45" i="1"/>
  <c r="Q45" i="1"/>
  <c r="Q44" i="1" s="1"/>
  <c r="P45" i="1"/>
  <c r="P44" i="1" s="1"/>
  <c r="O45" i="1"/>
  <c r="AA44" i="1"/>
  <c r="Z44" i="1"/>
  <c r="Y44" i="1"/>
  <c r="X44" i="1"/>
  <c r="U44" i="1"/>
  <c r="T44" i="1"/>
  <c r="S44" i="1"/>
  <c r="R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AD43" i="1"/>
  <c r="AB43" i="1"/>
  <c r="AC43" i="1" s="1"/>
  <c r="O43" i="1"/>
  <c r="AA42" i="1"/>
  <c r="Z42" i="1"/>
  <c r="Y42" i="1"/>
  <c r="X42" i="1"/>
  <c r="W42" i="1"/>
  <c r="V42" i="1"/>
  <c r="U42" i="1"/>
  <c r="T42" i="1"/>
  <c r="S42" i="1"/>
  <c r="R42" i="1"/>
  <c r="Q42" i="1"/>
  <c r="P42" i="1"/>
  <c r="AB42" i="1" s="1"/>
  <c r="AC42" i="1" s="1"/>
  <c r="AD42" i="1" s="1"/>
  <c r="O42" i="1"/>
  <c r="AA41" i="1"/>
  <c r="Z41" i="1"/>
  <c r="Y41" i="1"/>
  <c r="X41" i="1"/>
  <c r="W41" i="1"/>
  <c r="V41" i="1"/>
  <c r="U41" i="1"/>
  <c r="T41" i="1"/>
  <c r="S41" i="1"/>
  <c r="R41" i="1"/>
  <c r="R38" i="1" s="1"/>
  <c r="Q41" i="1"/>
  <c r="P41" i="1"/>
  <c r="O41" i="1"/>
  <c r="AA40" i="1"/>
  <c r="Z40" i="1"/>
  <c r="Y40" i="1"/>
  <c r="Y38" i="1" s="1"/>
  <c r="X40" i="1"/>
  <c r="W40" i="1"/>
  <c r="V40" i="1"/>
  <c r="U40" i="1"/>
  <c r="T40" i="1"/>
  <c r="S40" i="1"/>
  <c r="S38" i="1" s="1"/>
  <c r="R40" i="1"/>
  <c r="Q40" i="1"/>
  <c r="P40" i="1"/>
  <c r="AB40" i="1" s="1"/>
  <c r="AC40" i="1" s="1"/>
  <c r="AD40" i="1" s="1"/>
  <c r="O40" i="1"/>
  <c r="AA39" i="1"/>
  <c r="Z39" i="1"/>
  <c r="Y39" i="1"/>
  <c r="X39" i="1"/>
  <c r="W39" i="1"/>
  <c r="W38" i="1" s="1"/>
  <c r="V39" i="1"/>
  <c r="U39" i="1"/>
  <c r="T39" i="1"/>
  <c r="S39" i="1"/>
  <c r="R39" i="1"/>
  <c r="Q39" i="1"/>
  <c r="Q38" i="1" s="1"/>
  <c r="P39" i="1"/>
  <c r="O39" i="1"/>
  <c r="AA38" i="1"/>
  <c r="Z38" i="1"/>
  <c r="X38" i="1"/>
  <c r="X26" i="1" s="1"/>
  <c r="U38" i="1"/>
  <c r="T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AB37" i="1"/>
  <c r="AC37" i="1" s="1"/>
  <c r="AD37" i="1" s="1"/>
  <c r="O37" i="1"/>
  <c r="AA36" i="1"/>
  <c r="Z36" i="1"/>
  <c r="Y36" i="1"/>
  <c r="X36" i="1"/>
  <c r="W36" i="1"/>
  <c r="V36" i="1"/>
  <c r="U36" i="1"/>
  <c r="T36" i="1"/>
  <c r="T29" i="1" s="1"/>
  <c r="T26" i="1" s="1"/>
  <c r="S36" i="1"/>
  <c r="R36" i="1"/>
  <c r="Q36" i="1"/>
  <c r="P36" i="1"/>
  <c r="AB36" i="1" s="1"/>
  <c r="AC36" i="1" s="1"/>
  <c r="AD36" i="1" s="1"/>
  <c r="O36" i="1"/>
  <c r="AA35" i="1"/>
  <c r="AA29" i="1" s="1"/>
  <c r="AA26" i="1" s="1"/>
  <c r="Z35" i="1"/>
  <c r="Y35" i="1"/>
  <c r="X35" i="1"/>
  <c r="W35" i="1"/>
  <c r="V35" i="1"/>
  <c r="U35" i="1"/>
  <c r="U29" i="1" s="1"/>
  <c r="U26" i="1" s="1"/>
  <c r="T35" i="1"/>
  <c r="S35" i="1"/>
  <c r="R35" i="1"/>
  <c r="Q35" i="1"/>
  <c r="P35" i="1"/>
  <c r="O35" i="1"/>
  <c r="O29" i="1" s="1"/>
  <c r="O26" i="1" s="1"/>
  <c r="AD34" i="1"/>
  <c r="AB34" i="1"/>
  <c r="AC34" i="1" s="1"/>
  <c r="O34" i="1"/>
  <c r="AB33" i="1"/>
  <c r="AC33" i="1" s="1"/>
  <c r="AD33" i="1" s="1"/>
  <c r="O33" i="1"/>
  <c r="AB32" i="1"/>
  <c r="O32" i="1"/>
  <c r="AA31" i="1"/>
  <c r="Z31" i="1"/>
  <c r="Y31" i="1"/>
  <c r="Y29" i="1" s="1"/>
  <c r="X31" i="1"/>
  <c r="W31" i="1"/>
  <c r="V31" i="1"/>
  <c r="U31" i="1"/>
  <c r="T31" i="1"/>
  <c r="S31" i="1"/>
  <c r="S29" i="1" s="1"/>
  <c r="R31" i="1"/>
  <c r="Q31" i="1"/>
  <c r="P31" i="1"/>
  <c r="AB31" i="1" s="1"/>
  <c r="AC31" i="1" s="1"/>
  <c r="AD31" i="1" s="1"/>
  <c r="O31" i="1"/>
  <c r="AA30" i="1"/>
  <c r="Z30" i="1"/>
  <c r="Y30" i="1"/>
  <c r="X30" i="1"/>
  <c r="W30" i="1"/>
  <c r="W29" i="1" s="1"/>
  <c r="V30" i="1"/>
  <c r="U30" i="1"/>
  <c r="T30" i="1"/>
  <c r="S30" i="1"/>
  <c r="R30" i="1"/>
  <c r="Q30" i="1"/>
  <c r="Q29" i="1" s="1"/>
  <c r="P30" i="1"/>
  <c r="O30" i="1"/>
  <c r="Z29" i="1"/>
  <c r="X29" i="1"/>
  <c r="R29" i="1"/>
  <c r="N29" i="1"/>
  <c r="N26" i="1" s="1"/>
  <c r="M29" i="1"/>
  <c r="L29" i="1"/>
  <c r="K29" i="1"/>
  <c r="J29" i="1"/>
  <c r="I29" i="1"/>
  <c r="I26" i="1" s="1"/>
  <c r="I10" i="1" s="1"/>
  <c r="H29" i="1"/>
  <c r="H26" i="1" s="1"/>
  <c r="G29" i="1"/>
  <c r="F29" i="1"/>
  <c r="E29" i="1"/>
  <c r="D29" i="1"/>
  <c r="C29" i="1"/>
  <c r="AA28" i="1"/>
  <c r="Z28" i="1"/>
  <c r="Y28" i="1"/>
  <c r="Y27" i="1" s="1"/>
  <c r="Y26" i="1" s="1"/>
  <c r="X28" i="1"/>
  <c r="X27" i="1" s="1"/>
  <c r="W28" i="1"/>
  <c r="V28" i="1"/>
  <c r="U28" i="1"/>
  <c r="T28" i="1"/>
  <c r="S28" i="1"/>
  <c r="S27" i="1" s="1"/>
  <c r="S26" i="1" s="1"/>
  <c r="R28" i="1"/>
  <c r="R27" i="1" s="1"/>
  <c r="Q28" i="1"/>
  <c r="P28" i="1"/>
  <c r="AB28" i="1" s="1"/>
  <c r="O28" i="1"/>
  <c r="AA27" i="1"/>
  <c r="Z27" i="1"/>
  <c r="Z26" i="1" s="1"/>
  <c r="W27" i="1"/>
  <c r="V27" i="1"/>
  <c r="U27" i="1"/>
  <c r="T27" i="1"/>
  <c r="Q27" i="1"/>
  <c r="P27" i="1"/>
  <c r="O27" i="1"/>
  <c r="N27" i="1"/>
  <c r="M27" i="1"/>
  <c r="L27" i="1"/>
  <c r="K27" i="1"/>
  <c r="K26" i="1" s="1"/>
  <c r="J27" i="1"/>
  <c r="J26" i="1" s="1"/>
  <c r="J10" i="1" s="1"/>
  <c r="J9" i="1" s="1"/>
  <c r="J65" i="1" s="1"/>
  <c r="J71" i="1" s="1"/>
  <c r="I27" i="1"/>
  <c r="H27" i="1"/>
  <c r="G27" i="1"/>
  <c r="F27" i="1"/>
  <c r="E27" i="1"/>
  <c r="E26" i="1" s="1"/>
  <c r="D27" i="1"/>
  <c r="D26" i="1" s="1"/>
  <c r="D10" i="1" s="1"/>
  <c r="D9" i="1" s="1"/>
  <c r="D65" i="1" s="1"/>
  <c r="D71" i="1" s="1"/>
  <c r="C27" i="1"/>
  <c r="M26" i="1"/>
  <c r="L26" i="1"/>
  <c r="G26" i="1"/>
  <c r="F26" i="1"/>
  <c r="C26" i="1"/>
  <c r="AA25" i="1"/>
  <c r="Z25" i="1"/>
  <c r="Y25" i="1"/>
  <c r="X25" i="1"/>
  <c r="W25" i="1"/>
  <c r="U25" i="1"/>
  <c r="T25" i="1"/>
  <c r="S25" i="1"/>
  <c r="R25" i="1"/>
  <c r="Q25" i="1"/>
  <c r="AB25" i="1" s="1"/>
  <c r="AC25" i="1" s="1"/>
  <c r="AD25" i="1" s="1"/>
  <c r="P25" i="1"/>
  <c r="O25" i="1"/>
  <c r="AB24" i="1"/>
  <c r="AC24" i="1" s="1"/>
  <c r="AD24" i="1" s="1"/>
  <c r="O24" i="1"/>
  <c r="AA23" i="1"/>
  <c r="Z23" i="1"/>
  <c r="Z17" i="1" s="1"/>
  <c r="Z16" i="1" s="1"/>
  <c r="Y23" i="1"/>
  <c r="X23" i="1"/>
  <c r="W23" i="1"/>
  <c r="V23" i="1"/>
  <c r="U23" i="1"/>
  <c r="T23" i="1"/>
  <c r="T17" i="1" s="1"/>
  <c r="T16" i="1" s="1"/>
  <c r="S23" i="1"/>
  <c r="R23" i="1"/>
  <c r="Q23" i="1"/>
  <c r="P23" i="1"/>
  <c r="O23" i="1"/>
  <c r="AD22" i="1"/>
  <c r="AC22" i="1"/>
  <c r="AB22" i="1"/>
  <c r="O22" i="1"/>
  <c r="AA21" i="1"/>
  <c r="Z21" i="1"/>
  <c r="Y21" i="1"/>
  <c r="X21" i="1"/>
  <c r="W21" i="1"/>
  <c r="V21" i="1"/>
  <c r="U21" i="1"/>
  <c r="T21" i="1"/>
  <c r="S21" i="1"/>
  <c r="R21" i="1"/>
  <c r="Q21" i="1"/>
  <c r="P21" i="1"/>
  <c r="AB21" i="1" s="1"/>
  <c r="AC21" i="1" s="1"/>
  <c r="AD21" i="1" s="1"/>
  <c r="O21" i="1"/>
  <c r="AA20" i="1"/>
  <c r="Z20" i="1"/>
  <c r="Y20" i="1"/>
  <c r="X20" i="1"/>
  <c r="W20" i="1"/>
  <c r="W17" i="1" s="1"/>
  <c r="W16" i="1" s="1"/>
  <c r="V20" i="1"/>
  <c r="U20" i="1"/>
  <c r="T20" i="1"/>
  <c r="S20" i="1"/>
  <c r="R20" i="1"/>
  <c r="Q20" i="1"/>
  <c r="Q17" i="1" s="1"/>
  <c r="Q16" i="1" s="1"/>
  <c r="P20" i="1"/>
  <c r="AB20" i="1" s="1"/>
  <c r="AC20" i="1" s="1"/>
  <c r="AD20" i="1" s="1"/>
  <c r="O20" i="1"/>
  <c r="AA19" i="1"/>
  <c r="Z19" i="1"/>
  <c r="Y19" i="1"/>
  <c r="X19" i="1"/>
  <c r="X17" i="1" s="1"/>
  <c r="W19" i="1"/>
  <c r="V19" i="1"/>
  <c r="U19" i="1"/>
  <c r="T19" i="1"/>
  <c r="S19" i="1"/>
  <c r="R19" i="1"/>
  <c r="R17" i="1" s="1"/>
  <c r="Q19" i="1"/>
  <c r="P19" i="1"/>
  <c r="O19" i="1"/>
  <c r="AA18" i="1"/>
  <c r="AA17" i="1" s="1"/>
  <c r="AA16" i="1" s="1"/>
  <c r="AA10" i="1" s="1"/>
  <c r="AA9" i="1" s="1"/>
  <c r="AA65" i="1" s="1"/>
  <c r="Z18" i="1"/>
  <c r="Y18" i="1"/>
  <c r="Y17" i="1" s="1"/>
  <c r="Y16" i="1" s="1"/>
  <c r="X18" i="1"/>
  <c r="W18" i="1"/>
  <c r="V18" i="1"/>
  <c r="V17" i="1" s="1"/>
  <c r="V16" i="1" s="1"/>
  <c r="U18" i="1"/>
  <c r="U17" i="1" s="1"/>
  <c r="U16" i="1" s="1"/>
  <c r="U10" i="1" s="1"/>
  <c r="U9" i="1" s="1"/>
  <c r="U65" i="1" s="1"/>
  <c r="T18" i="1"/>
  <c r="S18" i="1"/>
  <c r="R18" i="1"/>
  <c r="Q18" i="1"/>
  <c r="P18" i="1"/>
  <c r="P17" i="1" s="1"/>
  <c r="P16" i="1" s="1"/>
  <c r="O18" i="1"/>
  <c r="O17" i="1" s="1"/>
  <c r="O16" i="1" s="1"/>
  <c r="O10" i="1" s="1"/>
  <c r="O9" i="1" s="1"/>
  <c r="O65" i="1" s="1"/>
  <c r="S17" i="1"/>
  <c r="S16" i="1" s="1"/>
  <c r="N17" i="1"/>
  <c r="N16" i="1" s="1"/>
  <c r="M17" i="1"/>
  <c r="M16" i="1" s="1"/>
  <c r="L17" i="1"/>
  <c r="K17" i="1"/>
  <c r="J17" i="1"/>
  <c r="I17" i="1"/>
  <c r="H17" i="1"/>
  <c r="H16" i="1" s="1"/>
  <c r="G17" i="1"/>
  <c r="G16" i="1" s="1"/>
  <c r="F17" i="1"/>
  <c r="E17" i="1"/>
  <c r="E16" i="1" s="1"/>
  <c r="E10" i="1" s="1"/>
  <c r="E9" i="1" s="1"/>
  <c r="E65" i="1" s="1"/>
  <c r="D17" i="1"/>
  <c r="C17" i="1"/>
  <c r="X16" i="1"/>
  <c r="X10" i="1" s="1"/>
  <c r="X9" i="1" s="1"/>
  <c r="X65" i="1" s="1"/>
  <c r="R16" i="1"/>
  <c r="L16" i="1"/>
  <c r="L10" i="1" s="1"/>
  <c r="L9" i="1" s="1"/>
  <c r="L65" i="1" s="1"/>
  <c r="K16" i="1"/>
  <c r="J16" i="1"/>
  <c r="I16" i="1"/>
  <c r="F16" i="1"/>
  <c r="D16" i="1"/>
  <c r="C16" i="1"/>
  <c r="C10" i="1" s="1"/>
  <c r="AA15" i="1"/>
  <c r="Z15" i="1"/>
  <c r="Y15" i="1"/>
  <c r="X15" i="1"/>
  <c r="W15" i="1"/>
  <c r="V15" i="1"/>
  <c r="U15" i="1"/>
  <c r="T15" i="1"/>
  <c r="S15" i="1"/>
  <c r="R15" i="1"/>
  <c r="Q15" i="1"/>
  <c r="P15" i="1"/>
  <c r="AB15" i="1" s="1"/>
  <c r="AC15" i="1" s="1"/>
  <c r="AD15" i="1" s="1"/>
  <c r="O15" i="1"/>
  <c r="AA14" i="1"/>
  <c r="Z14" i="1"/>
  <c r="Y14" i="1"/>
  <c r="X14" i="1"/>
  <c r="W14" i="1"/>
  <c r="V14" i="1"/>
  <c r="U14" i="1"/>
  <c r="T14" i="1"/>
  <c r="T11" i="1" s="1"/>
  <c r="S14" i="1"/>
  <c r="R14" i="1"/>
  <c r="Q14" i="1"/>
  <c r="P14" i="1"/>
  <c r="O14" i="1"/>
  <c r="AA13" i="1"/>
  <c r="Z13" i="1"/>
  <c r="Y13" i="1"/>
  <c r="X13" i="1"/>
  <c r="X11" i="1" s="1"/>
  <c r="W13" i="1"/>
  <c r="W11" i="1" s="1"/>
  <c r="V13" i="1"/>
  <c r="U13" i="1"/>
  <c r="T13" i="1"/>
  <c r="S13" i="1"/>
  <c r="R13" i="1"/>
  <c r="R11" i="1" s="1"/>
  <c r="Q13" i="1"/>
  <c r="Q11" i="1" s="1"/>
  <c r="P13" i="1"/>
  <c r="AB13" i="1" s="1"/>
  <c r="AC13" i="1" s="1"/>
  <c r="AD13" i="1" s="1"/>
  <c r="O13" i="1"/>
  <c r="AA12" i="1"/>
  <c r="AA11" i="1" s="1"/>
  <c r="Z12" i="1"/>
  <c r="Y12" i="1"/>
  <c r="X12" i="1"/>
  <c r="W12" i="1"/>
  <c r="V12" i="1"/>
  <c r="V11" i="1" s="1"/>
  <c r="U12" i="1"/>
  <c r="U11" i="1" s="1"/>
  <c r="T12" i="1"/>
  <c r="S12" i="1"/>
  <c r="S11" i="1" s="1"/>
  <c r="S10" i="1" s="1"/>
  <c r="S9" i="1" s="1"/>
  <c r="S65" i="1" s="1"/>
  <c r="S71" i="1" s="1"/>
  <c r="R12" i="1"/>
  <c r="Q12" i="1"/>
  <c r="P12" i="1"/>
  <c r="P11" i="1" s="1"/>
  <c r="O12" i="1"/>
  <c r="O11" i="1" s="1"/>
  <c r="Z11" i="1"/>
  <c r="Y11" i="1"/>
  <c r="N11" i="1"/>
  <c r="M11" i="1"/>
  <c r="M10" i="1" s="1"/>
  <c r="M9" i="1" s="1"/>
  <c r="M65" i="1" s="1"/>
  <c r="M71" i="1" s="1"/>
  <c r="L11" i="1"/>
  <c r="K11" i="1"/>
  <c r="K10" i="1" s="1"/>
  <c r="K9" i="1" s="1"/>
  <c r="K65" i="1" s="1"/>
  <c r="J11" i="1"/>
  <c r="I11" i="1"/>
  <c r="H11" i="1"/>
  <c r="G11" i="1"/>
  <c r="G10" i="1" s="1"/>
  <c r="G9" i="1" s="1"/>
  <c r="G65" i="1" s="1"/>
  <c r="G71" i="1" s="1"/>
  <c r="F11" i="1"/>
  <c r="E11" i="1"/>
  <c r="D11" i="1"/>
  <c r="C11" i="1"/>
  <c r="F10" i="1"/>
  <c r="F9" i="1" s="1"/>
  <c r="F65" i="1" s="1"/>
  <c r="N8" i="4" l="1"/>
  <c r="N31" i="4" s="1"/>
  <c r="N33" i="4" s="1"/>
  <c r="I16" i="4"/>
  <c r="I15" i="4" s="1"/>
  <c r="I8" i="4" s="1"/>
  <c r="I31" i="4" s="1"/>
  <c r="I33" i="4" s="1"/>
  <c r="S8" i="4"/>
  <c r="S31" i="4" s="1"/>
  <c r="S33" i="4" s="1"/>
  <c r="U8" i="4"/>
  <c r="U31" i="4" s="1"/>
  <c r="U33" i="4" s="1"/>
  <c r="J49" i="4"/>
  <c r="J48" i="4" s="1"/>
  <c r="J47" i="4" s="1"/>
  <c r="J46" i="4" s="1"/>
  <c r="J45" i="4" s="1"/>
  <c r="W12" i="4"/>
  <c r="W11" i="4" s="1"/>
  <c r="W10" i="4" s="1"/>
  <c r="W9" i="4" s="1"/>
  <c r="H58" i="4"/>
  <c r="H57" i="4" s="1"/>
  <c r="U21" i="4"/>
  <c r="L8" i="4"/>
  <c r="L31" i="4" s="1"/>
  <c r="L33" i="4" s="1"/>
  <c r="G52" i="4"/>
  <c r="G51" i="4" s="1"/>
  <c r="L56" i="4"/>
  <c r="Y17" i="4"/>
  <c r="Y16" i="4" s="1"/>
  <c r="Y15" i="4" s="1"/>
  <c r="Y8" i="4" s="1"/>
  <c r="Y31" i="4" s="1"/>
  <c r="Y33" i="4" s="1"/>
  <c r="G44" i="4"/>
  <c r="G67" i="4" s="1"/>
  <c r="C16" i="4"/>
  <c r="C15" i="4" s="1"/>
  <c r="C8" i="4" s="1"/>
  <c r="O19" i="4"/>
  <c r="O18" i="4" s="1"/>
  <c r="U18" i="4"/>
  <c r="U17" i="4" s="1"/>
  <c r="U16" i="4" s="1"/>
  <c r="U15" i="4" s="1"/>
  <c r="H55" i="4"/>
  <c r="H54" i="4" s="1"/>
  <c r="H53" i="4" s="1"/>
  <c r="H52" i="4" s="1"/>
  <c r="H51" i="4" s="1"/>
  <c r="H44" i="4" s="1"/>
  <c r="H67" i="4" s="1"/>
  <c r="N55" i="4"/>
  <c r="N54" i="4" s="1"/>
  <c r="N53" i="4" s="1"/>
  <c r="AA18" i="4"/>
  <c r="AA17" i="4" s="1"/>
  <c r="F65" i="4"/>
  <c r="F64" i="4" s="1"/>
  <c r="F63" i="4" s="1"/>
  <c r="F44" i="4" s="1"/>
  <c r="F67" i="4" s="1"/>
  <c r="S28" i="4"/>
  <c r="S27" i="4" s="1"/>
  <c r="AB12" i="4"/>
  <c r="D16" i="4"/>
  <c r="D15" i="4" s="1"/>
  <c r="D8" i="4" s="1"/>
  <c r="D31" i="4" s="1"/>
  <c r="D33" i="4" s="1"/>
  <c r="J16" i="4"/>
  <c r="J15" i="4" s="1"/>
  <c r="J8" i="4" s="1"/>
  <c r="J31" i="4" s="1"/>
  <c r="J33" i="4" s="1"/>
  <c r="P18" i="4"/>
  <c r="P17" i="4" s="1"/>
  <c r="P16" i="4" s="1"/>
  <c r="C55" i="4"/>
  <c r="V18" i="4"/>
  <c r="V17" i="4" s="1"/>
  <c r="V16" i="4" s="1"/>
  <c r="I55" i="4"/>
  <c r="I54" i="4" s="1"/>
  <c r="I53" i="4" s="1"/>
  <c r="I52" i="4" s="1"/>
  <c r="I51" i="4" s="1"/>
  <c r="I44" i="4" s="1"/>
  <c r="I67" i="4" s="1"/>
  <c r="AB19" i="4"/>
  <c r="C60" i="4"/>
  <c r="P23" i="4"/>
  <c r="I60" i="4"/>
  <c r="I59" i="4" s="1"/>
  <c r="V23" i="4"/>
  <c r="AB24" i="4"/>
  <c r="F27" i="4"/>
  <c r="F8" i="4" s="1"/>
  <c r="F31" i="4" s="1"/>
  <c r="F33" i="4" s="1"/>
  <c r="E8" i="4"/>
  <c r="E31" i="4" s="1"/>
  <c r="E33" i="4" s="1"/>
  <c r="AD49" i="4"/>
  <c r="AC49" i="4"/>
  <c r="O48" i="4"/>
  <c r="AC13" i="4"/>
  <c r="AD13" i="4" s="1"/>
  <c r="D49" i="4"/>
  <c r="D48" i="4" s="1"/>
  <c r="D47" i="4" s="1"/>
  <c r="D46" i="4" s="1"/>
  <c r="D45" i="4" s="1"/>
  <c r="Q12" i="4"/>
  <c r="Q11" i="4" s="1"/>
  <c r="Q10" i="4" s="1"/>
  <c r="Q9" i="4" s="1"/>
  <c r="Q8" i="4" s="1"/>
  <c r="Q31" i="4" s="1"/>
  <c r="Q33" i="4" s="1"/>
  <c r="N58" i="4"/>
  <c r="N57" i="4" s="1"/>
  <c r="AA21" i="4"/>
  <c r="S44" i="4"/>
  <c r="S67" i="4" s="1"/>
  <c r="O61" i="4"/>
  <c r="K8" i="4"/>
  <c r="K31" i="4" s="1"/>
  <c r="K33" i="4" s="1"/>
  <c r="E49" i="4"/>
  <c r="E48" i="4" s="1"/>
  <c r="E47" i="4" s="1"/>
  <c r="E46" i="4" s="1"/>
  <c r="E45" i="4" s="1"/>
  <c r="R12" i="4"/>
  <c r="R11" i="4" s="1"/>
  <c r="R10" i="4" s="1"/>
  <c r="R9" i="4" s="1"/>
  <c r="K49" i="4"/>
  <c r="K48" i="4" s="1"/>
  <c r="K47" i="4" s="1"/>
  <c r="K46" i="4" s="1"/>
  <c r="K45" i="4" s="1"/>
  <c r="K44" i="4" s="1"/>
  <c r="K67" i="4" s="1"/>
  <c r="X12" i="4"/>
  <c r="X11" i="4" s="1"/>
  <c r="X10" i="4" s="1"/>
  <c r="X9" i="4" s="1"/>
  <c r="F53" i="4"/>
  <c r="F52" i="4" s="1"/>
  <c r="F51" i="4" s="1"/>
  <c r="C57" i="4"/>
  <c r="O58" i="4"/>
  <c r="V21" i="4"/>
  <c r="I58" i="4"/>
  <c r="I57" i="4" s="1"/>
  <c r="AB22" i="4"/>
  <c r="T44" i="4"/>
  <c r="T67" i="4" s="1"/>
  <c r="W44" i="4"/>
  <c r="W67" i="4" s="1"/>
  <c r="R18" i="4"/>
  <c r="R17" i="4" s="1"/>
  <c r="R16" i="4" s="1"/>
  <c r="R15" i="4" s="1"/>
  <c r="D53" i="4"/>
  <c r="D52" i="4" s="1"/>
  <c r="D51" i="4" s="1"/>
  <c r="Z21" i="4"/>
  <c r="J58" i="4"/>
  <c r="J57" i="4" s="1"/>
  <c r="W21" i="4"/>
  <c r="W16" i="4" s="1"/>
  <c r="W15" i="4" s="1"/>
  <c r="T23" i="4"/>
  <c r="E59" i="4"/>
  <c r="P28" i="4"/>
  <c r="X44" i="4"/>
  <c r="X67" i="4" s="1"/>
  <c r="Q51" i="4"/>
  <c r="Q44" i="4" s="1"/>
  <c r="Q67" i="4" s="1"/>
  <c r="H60" i="4"/>
  <c r="H59" i="4" s="1"/>
  <c r="AA63" i="4"/>
  <c r="AA44" i="4" s="1"/>
  <c r="AA67" i="4" s="1"/>
  <c r="Z18" i="4"/>
  <c r="Z17" i="4" s="1"/>
  <c r="Z16" i="4" s="1"/>
  <c r="Z15" i="4" s="1"/>
  <c r="Z8" i="4" s="1"/>
  <c r="Z31" i="4" s="1"/>
  <c r="Z33" i="4" s="1"/>
  <c r="E53" i="4"/>
  <c r="E52" i="4" s="1"/>
  <c r="T21" i="4"/>
  <c r="L59" i="4"/>
  <c r="AB64" i="4"/>
  <c r="AB63" i="4" s="1"/>
  <c r="AB44" i="4" s="1"/>
  <c r="AB67" i="4" s="1"/>
  <c r="T18" i="4"/>
  <c r="T17" i="4" s="1"/>
  <c r="T16" i="4" s="1"/>
  <c r="T15" i="4" s="1"/>
  <c r="T8" i="4" s="1"/>
  <c r="T31" i="4" s="1"/>
  <c r="T33" i="4" s="1"/>
  <c r="O20" i="4"/>
  <c r="O56" i="4"/>
  <c r="AB20" i="4"/>
  <c r="AC20" i="4" s="1"/>
  <c r="AD20" i="4" s="1"/>
  <c r="R28" i="4"/>
  <c r="R27" i="4" s="1"/>
  <c r="Z44" i="4"/>
  <c r="Z67" i="4" s="1"/>
  <c r="J53" i="4"/>
  <c r="J52" i="4" s="1"/>
  <c r="J51" i="4" s="1"/>
  <c r="L53" i="4"/>
  <c r="L52" i="4" s="1"/>
  <c r="L51" i="4" s="1"/>
  <c r="L44" i="4" s="1"/>
  <c r="L67" i="4" s="1"/>
  <c r="C64" i="4"/>
  <c r="AB66" i="4"/>
  <c r="M52" i="4"/>
  <c r="M51" i="4" s="1"/>
  <c r="M44" i="4" s="1"/>
  <c r="M67" i="4" s="1"/>
  <c r="N60" i="4"/>
  <c r="N59" i="4" s="1"/>
  <c r="AA23" i="4"/>
  <c r="X28" i="4"/>
  <c r="X27" i="4" s="1"/>
  <c r="K65" i="4"/>
  <c r="K64" i="4" s="1"/>
  <c r="K63" i="4" s="1"/>
  <c r="P44" i="4"/>
  <c r="P67" i="4" s="1"/>
  <c r="R63" i="4"/>
  <c r="R44" i="4" s="1"/>
  <c r="R67" i="4" s="1"/>
  <c r="X63" i="4"/>
  <c r="S52" i="4"/>
  <c r="S51" i="4" s="1"/>
  <c r="Y52" i="4"/>
  <c r="Y51" i="4" s="1"/>
  <c r="Y44" i="4" s="1"/>
  <c r="Y67" i="4" s="1"/>
  <c r="O62" i="4"/>
  <c r="W51" i="4"/>
  <c r="O66" i="4"/>
  <c r="AC66" i="4" s="1"/>
  <c r="G60" i="3"/>
  <c r="Y60" i="3"/>
  <c r="H8" i="3"/>
  <c r="H60" i="3" s="1"/>
  <c r="H87" i="3" s="1"/>
  <c r="H93" i="3" s="1"/>
  <c r="W31" i="3"/>
  <c r="W30" i="3" s="1"/>
  <c r="M8" i="3"/>
  <c r="AA9" i="3"/>
  <c r="AA8" i="3" s="1"/>
  <c r="R62" i="3"/>
  <c r="R87" i="3" s="1"/>
  <c r="R93" i="3" s="1"/>
  <c r="O8" i="3"/>
  <c r="O60" i="3" s="1"/>
  <c r="O87" i="3" s="1"/>
  <c r="O93" i="3" s="1"/>
  <c r="P60" i="3"/>
  <c r="C8" i="3"/>
  <c r="C60" i="3" s="1"/>
  <c r="C87" i="3" s="1"/>
  <c r="C93" i="3" s="1"/>
  <c r="U8" i="3"/>
  <c r="U60" i="3" s="1"/>
  <c r="U87" i="3" s="1"/>
  <c r="U93" i="3" s="1"/>
  <c r="AC12" i="3"/>
  <c r="AD12" i="3" s="1"/>
  <c r="AB11" i="3"/>
  <c r="R60" i="3"/>
  <c r="X8" i="3"/>
  <c r="X60" i="3" s="1"/>
  <c r="D8" i="3"/>
  <c r="D60" i="3" s="1"/>
  <c r="K8" i="3"/>
  <c r="AB34" i="3"/>
  <c r="M60" i="3"/>
  <c r="K87" i="3"/>
  <c r="K93" i="3" s="1"/>
  <c r="AB82" i="3"/>
  <c r="AC82" i="3" s="1"/>
  <c r="AB20" i="3"/>
  <c r="F30" i="3"/>
  <c r="F8" i="3" s="1"/>
  <c r="F60" i="3" s="1"/>
  <c r="F87" i="3" s="1"/>
  <c r="F93" i="3" s="1"/>
  <c r="X30" i="3"/>
  <c r="AB45" i="3"/>
  <c r="AB50" i="3"/>
  <c r="AC50" i="3" s="1"/>
  <c r="AD50" i="3" s="1"/>
  <c r="AB59" i="3"/>
  <c r="AC59" i="3" s="1"/>
  <c r="AD59" i="3" s="1"/>
  <c r="W60" i="3"/>
  <c r="W11" i="3"/>
  <c r="W10" i="3" s="1"/>
  <c r="W9" i="3" s="1"/>
  <c r="W8" i="3" s="1"/>
  <c r="AC38" i="3"/>
  <c r="O44" i="3"/>
  <c r="O43" i="3" s="1"/>
  <c r="AC52" i="3"/>
  <c r="I60" i="3"/>
  <c r="S60" i="3"/>
  <c r="AB65" i="3"/>
  <c r="AB69" i="3"/>
  <c r="E62" i="3"/>
  <c r="E87" i="3" s="1"/>
  <c r="E93" i="3" s="1"/>
  <c r="N62" i="3"/>
  <c r="AB17" i="3"/>
  <c r="Q31" i="3"/>
  <c r="Q30" i="3" s="1"/>
  <c r="Q8" i="3" s="1"/>
  <c r="Q60" i="3" s="1"/>
  <c r="Z31" i="3"/>
  <c r="Z30" i="3" s="1"/>
  <c r="AB40" i="3"/>
  <c r="T43" i="3"/>
  <c r="AC53" i="3"/>
  <c r="J60" i="3"/>
  <c r="J87" i="3" s="1"/>
  <c r="J93" i="3" s="1"/>
  <c r="AA56" i="3"/>
  <c r="AA55" i="3" s="1"/>
  <c r="AA60" i="3" s="1"/>
  <c r="I87" i="3"/>
  <c r="I93" i="3" s="1"/>
  <c r="V62" i="3"/>
  <c r="V87" i="3" s="1"/>
  <c r="V93" i="3" s="1"/>
  <c r="W67" i="3"/>
  <c r="W62" i="3" s="1"/>
  <c r="S88" i="3"/>
  <c r="AB90" i="3"/>
  <c r="AB57" i="3"/>
  <c r="AC23" i="3"/>
  <c r="T10" i="3"/>
  <c r="T9" i="3" s="1"/>
  <c r="T8" i="3" s="1"/>
  <c r="T60" i="3" s="1"/>
  <c r="Z10" i="3"/>
  <c r="Z9" i="3" s="1"/>
  <c r="AB37" i="3"/>
  <c r="K60" i="3"/>
  <c r="L60" i="3"/>
  <c r="L87" i="3" s="1"/>
  <c r="L93" i="3" s="1"/>
  <c r="V60" i="3"/>
  <c r="AB58" i="3"/>
  <c r="AC58" i="3" s="1"/>
  <c r="S62" i="3"/>
  <c r="Y67" i="3"/>
  <c r="D62" i="3"/>
  <c r="Q70" i="3"/>
  <c r="Q67" i="3" s="1"/>
  <c r="Q62" i="3" s="1"/>
  <c r="Q87" i="3" s="1"/>
  <c r="Q93" i="3" s="1"/>
  <c r="AB86" i="3"/>
  <c r="P87" i="3"/>
  <c r="P93" i="3" s="1"/>
  <c r="P68" i="3"/>
  <c r="P67" i="3" s="1"/>
  <c r="P62" i="3" s="1"/>
  <c r="AA70" i="3"/>
  <c r="AA67" i="3" s="1"/>
  <c r="AA62" i="3" s="1"/>
  <c r="AB75" i="3"/>
  <c r="AC75" i="3" s="1"/>
  <c r="AD75" i="3" s="1"/>
  <c r="Y79" i="3"/>
  <c r="T88" i="3"/>
  <c r="O70" i="3"/>
  <c r="O67" i="3" s="1"/>
  <c r="O62" i="3" s="1"/>
  <c r="T73" i="3"/>
  <c r="T70" i="3" s="1"/>
  <c r="T67" i="3" s="1"/>
  <c r="T62" i="3" s="1"/>
  <c r="T87" i="3" s="1"/>
  <c r="T93" i="3" s="1"/>
  <c r="Z73" i="3"/>
  <c r="Z70" i="3" s="1"/>
  <c r="Z67" i="3" s="1"/>
  <c r="Z62" i="3" s="1"/>
  <c r="G79" i="3"/>
  <c r="G62" i="3" s="1"/>
  <c r="G87" i="3" s="1"/>
  <c r="G93" i="3" s="1"/>
  <c r="M79" i="3"/>
  <c r="M62" i="3" s="1"/>
  <c r="M87" i="3" s="1"/>
  <c r="M93" i="3" s="1"/>
  <c r="Z79" i="3"/>
  <c r="AB84" i="3"/>
  <c r="AB92" i="3"/>
  <c r="AC92" i="3" s="1"/>
  <c r="AD92" i="3" s="1"/>
  <c r="R63" i="3"/>
  <c r="X63" i="3"/>
  <c r="X62" i="3" s="1"/>
  <c r="X87" i="3" s="1"/>
  <c r="X93" i="3" s="1"/>
  <c r="O90" i="3"/>
  <c r="O88" i="3" s="1"/>
  <c r="AB49" i="3"/>
  <c r="E60" i="3"/>
  <c r="N60" i="3"/>
  <c r="AB74" i="3"/>
  <c r="AB77" i="3"/>
  <c r="AB81" i="3"/>
  <c r="AB20" i="2"/>
  <c r="AB19" i="2" s="1"/>
  <c r="AC19" i="2" s="1"/>
  <c r="AD19" i="2" s="1"/>
  <c r="AC21" i="2"/>
  <c r="S8" i="2"/>
  <c r="S30" i="2" s="1"/>
  <c r="S32" i="2" s="1"/>
  <c r="R8" i="2"/>
  <c r="R30" i="2" s="1"/>
  <c r="R32" i="2" s="1"/>
  <c r="T8" i="2"/>
  <c r="T30" i="2" s="1"/>
  <c r="T32" i="2" s="1"/>
  <c r="AC26" i="2"/>
  <c r="AD26" i="2" s="1"/>
  <c r="AB10" i="2"/>
  <c r="AC11" i="2"/>
  <c r="AD11" i="2" s="1"/>
  <c r="Q10" i="2"/>
  <c r="W10" i="2"/>
  <c r="AC13" i="2"/>
  <c r="AD13" i="2" s="1"/>
  <c r="AC27" i="2"/>
  <c r="AD27" i="2" s="1"/>
  <c r="P9" i="2"/>
  <c r="P8" i="2" s="1"/>
  <c r="P30" i="2" s="1"/>
  <c r="P32" i="2" s="1"/>
  <c r="R10" i="2"/>
  <c r="X10" i="2"/>
  <c r="T10" i="1"/>
  <c r="T9" i="1" s="1"/>
  <c r="T65" i="1" s="1"/>
  <c r="U71" i="1"/>
  <c r="AC28" i="1"/>
  <c r="AD28" i="1" s="1"/>
  <c r="AB27" i="1"/>
  <c r="AA71" i="1"/>
  <c r="C9" i="1"/>
  <c r="C65" i="1" s="1"/>
  <c r="C71" i="1" s="1"/>
  <c r="I9" i="1"/>
  <c r="I65" i="1" s="1"/>
  <c r="I71" i="1" s="1"/>
  <c r="R26" i="1"/>
  <c r="R10" i="1" s="1"/>
  <c r="R9" i="1" s="1"/>
  <c r="R65" i="1" s="1"/>
  <c r="R71" i="1" s="1"/>
  <c r="Y10" i="1"/>
  <c r="Y9" i="1" s="1"/>
  <c r="Y65" i="1" s="1"/>
  <c r="Y71" i="1" s="1"/>
  <c r="Q49" i="1"/>
  <c r="W26" i="1"/>
  <c r="W10" i="1" s="1"/>
  <c r="W9" i="1" s="1"/>
  <c r="W65" i="1" s="1"/>
  <c r="W71" i="1" s="1"/>
  <c r="P38" i="1"/>
  <c r="V38" i="1"/>
  <c r="AB39" i="1"/>
  <c r="AB41" i="1"/>
  <c r="AC41" i="1" s="1"/>
  <c r="AD41" i="1" s="1"/>
  <c r="AB45" i="1"/>
  <c r="P49" i="1"/>
  <c r="AB55" i="1"/>
  <c r="AC55" i="1" s="1"/>
  <c r="AD55" i="1" s="1"/>
  <c r="P53" i="1"/>
  <c r="E71" i="1"/>
  <c r="K71" i="1"/>
  <c r="AB70" i="1"/>
  <c r="N10" i="1"/>
  <c r="N9" i="1" s="1"/>
  <c r="N65" i="1" s="1"/>
  <c r="N71" i="1" s="1"/>
  <c r="AB18" i="1"/>
  <c r="AB23" i="1"/>
  <c r="AC23" i="1" s="1"/>
  <c r="AD23" i="1" s="1"/>
  <c r="AB59" i="1"/>
  <c r="AC60" i="1"/>
  <c r="H71" i="1"/>
  <c r="L71" i="1"/>
  <c r="H10" i="1"/>
  <c r="H9" i="1" s="1"/>
  <c r="H65" i="1" s="1"/>
  <c r="AB14" i="1"/>
  <c r="AC14" i="1" s="1"/>
  <c r="AD14" i="1" s="1"/>
  <c r="AB19" i="1"/>
  <c r="AC19" i="1" s="1"/>
  <c r="AD19" i="1" s="1"/>
  <c r="X71" i="1"/>
  <c r="Z71" i="1"/>
  <c r="W49" i="1"/>
  <c r="AB68" i="1"/>
  <c r="P66" i="1"/>
  <c r="Z10" i="1"/>
  <c r="Z9" i="1" s="1"/>
  <c r="Z65" i="1" s="1"/>
  <c r="Q26" i="1"/>
  <c r="Q10" i="1" s="1"/>
  <c r="Q9" i="1" s="1"/>
  <c r="Q65" i="1" s="1"/>
  <c r="Q71" i="1" s="1"/>
  <c r="AB35" i="1"/>
  <c r="AC35" i="1" s="1"/>
  <c r="AD35" i="1" s="1"/>
  <c r="AB12" i="1"/>
  <c r="V26" i="1"/>
  <c r="V10" i="1" s="1"/>
  <c r="V9" i="1" s="1"/>
  <c r="V65" i="1" s="1"/>
  <c r="V71" i="1" s="1"/>
  <c r="P29" i="1"/>
  <c r="P26" i="1" s="1"/>
  <c r="P10" i="1" s="1"/>
  <c r="P9" i="1" s="1"/>
  <c r="P65" i="1" s="1"/>
  <c r="V29" i="1"/>
  <c r="AB30" i="1"/>
  <c r="AC32" i="1"/>
  <c r="AD32" i="1" s="1"/>
  <c r="AB54" i="1"/>
  <c r="T71" i="1"/>
  <c r="C31" i="4" l="1"/>
  <c r="O8" i="4"/>
  <c r="P27" i="4"/>
  <c r="AB28" i="4"/>
  <c r="AB21" i="4"/>
  <c r="AC21" i="4" s="1"/>
  <c r="AD21" i="4" s="1"/>
  <c r="AC22" i="4"/>
  <c r="AD22" i="4" s="1"/>
  <c r="X8" i="4"/>
  <c r="X31" i="4" s="1"/>
  <c r="X33" i="4" s="1"/>
  <c r="P15" i="4"/>
  <c r="W8" i="4"/>
  <c r="W31" i="4" s="1"/>
  <c r="W33" i="4" s="1"/>
  <c r="AC56" i="4"/>
  <c r="AD56" i="4"/>
  <c r="O60" i="4"/>
  <c r="C59" i="4"/>
  <c r="AA16" i="4"/>
  <c r="AA15" i="4" s="1"/>
  <c r="AA8" i="4" s="1"/>
  <c r="AA31" i="4" s="1"/>
  <c r="AA33" i="4" s="1"/>
  <c r="J44" i="4"/>
  <c r="J67" i="4" s="1"/>
  <c r="O65" i="4"/>
  <c r="R8" i="4"/>
  <c r="R31" i="4" s="1"/>
  <c r="R33" i="4" s="1"/>
  <c r="AB18" i="4"/>
  <c r="AC19" i="4"/>
  <c r="AD19" i="4" s="1"/>
  <c r="N52" i="4"/>
  <c r="N51" i="4" s="1"/>
  <c r="N44" i="4" s="1"/>
  <c r="N67" i="4" s="1"/>
  <c r="AC58" i="4"/>
  <c r="O57" i="4"/>
  <c r="AD58" i="4"/>
  <c r="AC48" i="4"/>
  <c r="O47" i="4"/>
  <c r="AD48" i="4"/>
  <c r="AC24" i="4"/>
  <c r="AD24" i="4" s="1"/>
  <c r="AB23" i="4"/>
  <c r="AC23" i="4" s="1"/>
  <c r="AD23" i="4" s="1"/>
  <c r="AB11" i="4"/>
  <c r="AC12" i="4"/>
  <c r="AD12" i="4" s="1"/>
  <c r="D44" i="4"/>
  <c r="D67" i="4" s="1"/>
  <c r="V15" i="4"/>
  <c r="V8" i="4" s="1"/>
  <c r="V31" i="4" s="1"/>
  <c r="V33" i="4" s="1"/>
  <c r="AC62" i="4"/>
  <c r="AD62" i="4"/>
  <c r="C63" i="4"/>
  <c r="O64" i="4"/>
  <c r="E51" i="4"/>
  <c r="E44" i="4" s="1"/>
  <c r="E67" i="4" s="1"/>
  <c r="AC61" i="4"/>
  <c r="AD61" i="4"/>
  <c r="C54" i="4"/>
  <c r="C53" i="4" s="1"/>
  <c r="C52" i="4" s="1"/>
  <c r="O55" i="4"/>
  <c r="O17" i="4"/>
  <c r="O16" i="4" s="1"/>
  <c r="O15" i="4" s="1"/>
  <c r="AC74" i="3"/>
  <c r="AD74" i="3" s="1"/>
  <c r="AB73" i="3"/>
  <c r="AC86" i="3"/>
  <c r="AD86" i="3" s="1"/>
  <c r="AC40" i="3"/>
  <c r="AD40" i="3" s="1"/>
  <c r="AB39" i="3"/>
  <c r="AC39" i="3" s="1"/>
  <c r="AD39" i="3" s="1"/>
  <c r="AC69" i="3"/>
  <c r="AB68" i="3"/>
  <c r="AB19" i="3"/>
  <c r="AC19" i="3" s="1"/>
  <c r="AD19" i="3" s="1"/>
  <c r="AC20" i="3"/>
  <c r="AD20" i="3" s="1"/>
  <c r="AC90" i="3"/>
  <c r="AB88" i="3"/>
  <c r="AC88" i="3" s="1"/>
  <c r="AD88" i="3" s="1"/>
  <c r="AC65" i="3"/>
  <c r="AD65" i="3" s="1"/>
  <c r="AB63" i="3"/>
  <c r="AC63" i="3" s="1"/>
  <c r="AD63" i="3" s="1"/>
  <c r="D87" i="3"/>
  <c r="D93" i="3" s="1"/>
  <c r="AC34" i="3"/>
  <c r="AD34" i="3" s="1"/>
  <c r="AB33" i="3"/>
  <c r="AB80" i="3"/>
  <c r="AC81" i="3"/>
  <c r="AD81" i="3" s="1"/>
  <c r="AB48" i="3"/>
  <c r="AC48" i="3" s="1"/>
  <c r="AD48" i="3" s="1"/>
  <c r="AC49" i="3"/>
  <c r="AD49" i="3" s="1"/>
  <c r="AB83" i="3"/>
  <c r="AC83" i="3" s="1"/>
  <c r="AC84" i="3"/>
  <c r="AA87" i="3"/>
  <c r="AA93" i="3" s="1"/>
  <c r="Y62" i="3"/>
  <c r="Y87" i="3" s="1"/>
  <c r="Y93" i="3" s="1"/>
  <c r="AB36" i="3"/>
  <c r="AC36" i="3" s="1"/>
  <c r="AD36" i="3" s="1"/>
  <c r="AC37" i="3"/>
  <c r="AD37" i="3" s="1"/>
  <c r="AC57" i="3"/>
  <c r="AB56" i="3"/>
  <c r="AB16" i="3"/>
  <c r="AC17" i="3"/>
  <c r="AD17" i="3" s="1"/>
  <c r="AB44" i="3"/>
  <c r="AC45" i="3"/>
  <c r="AD45" i="3" s="1"/>
  <c r="AC77" i="3"/>
  <c r="AB76" i="3"/>
  <c r="AC76" i="3" s="1"/>
  <c r="AD76" i="3" s="1"/>
  <c r="S87" i="3"/>
  <c r="S93" i="3" s="1"/>
  <c r="Z8" i="3"/>
  <c r="Z60" i="3" s="1"/>
  <c r="Z87" i="3" s="1"/>
  <c r="Z93" i="3" s="1"/>
  <c r="W87" i="3"/>
  <c r="W93" i="3" s="1"/>
  <c r="N87" i="3"/>
  <c r="N93" i="3" s="1"/>
  <c r="AC11" i="3"/>
  <c r="AD11" i="3" s="1"/>
  <c r="AC20" i="2"/>
  <c r="AD20" i="2" s="1"/>
  <c r="AD21" i="2"/>
  <c r="AB9" i="2"/>
  <c r="AC10" i="2"/>
  <c r="AD10" i="2" s="1"/>
  <c r="AC27" i="1"/>
  <c r="AD27" i="1" s="1"/>
  <c r="AC70" i="1"/>
  <c r="AB53" i="1"/>
  <c r="AC54" i="1"/>
  <c r="AD54" i="1" s="1"/>
  <c r="AB66" i="1"/>
  <c r="AC66" i="1" s="1"/>
  <c r="AD66" i="1" s="1"/>
  <c r="AC68" i="1"/>
  <c r="AD68" i="1" s="1"/>
  <c r="AB58" i="1"/>
  <c r="AC59" i="1"/>
  <c r="AD59" i="1" s="1"/>
  <c r="AB11" i="1"/>
  <c r="AC12" i="1"/>
  <c r="AD12" i="1" s="1"/>
  <c r="P71" i="1"/>
  <c r="AB44" i="1"/>
  <c r="AC44" i="1" s="1"/>
  <c r="AD44" i="1" s="1"/>
  <c r="AC45" i="1"/>
  <c r="AD45" i="1" s="1"/>
  <c r="AB29" i="1"/>
  <c r="AC29" i="1" s="1"/>
  <c r="AD29" i="1" s="1"/>
  <c r="AC30" i="1"/>
  <c r="AD30" i="1" s="1"/>
  <c r="AB17" i="1"/>
  <c r="AC18" i="1"/>
  <c r="AD18" i="1" s="1"/>
  <c r="AB38" i="1"/>
  <c r="AC38" i="1" s="1"/>
  <c r="AD38" i="1" s="1"/>
  <c r="AC39" i="1"/>
  <c r="AD39" i="1" s="1"/>
  <c r="AD47" i="4" l="1"/>
  <c r="AC47" i="4"/>
  <c r="O46" i="4"/>
  <c r="P8" i="4"/>
  <c r="P31" i="4" s="1"/>
  <c r="P33" i="4" s="1"/>
  <c r="AC64" i="4"/>
  <c r="O63" i="4"/>
  <c r="AD64" i="4"/>
  <c r="C33" i="4"/>
  <c r="O31" i="4"/>
  <c r="O33" i="4" s="1"/>
  <c r="AC55" i="4"/>
  <c r="O54" i="4"/>
  <c r="AD55" i="4"/>
  <c r="AB10" i="4"/>
  <c r="AC11" i="4"/>
  <c r="AD11" i="4" s="1"/>
  <c r="AC18" i="4"/>
  <c r="AB17" i="4"/>
  <c r="AC60" i="4"/>
  <c r="O59" i="4"/>
  <c r="AD60" i="4"/>
  <c r="C51" i="4"/>
  <c r="C44" i="4" s="1"/>
  <c r="C67" i="4" s="1"/>
  <c r="AC57" i="4"/>
  <c r="AD57" i="4"/>
  <c r="AD65" i="4"/>
  <c r="AC65" i="4"/>
  <c r="AC28" i="4"/>
  <c r="AD28" i="4" s="1"/>
  <c r="AB27" i="4"/>
  <c r="AC27" i="4" s="1"/>
  <c r="AD27" i="4" s="1"/>
  <c r="AC44" i="3"/>
  <c r="AD44" i="3" s="1"/>
  <c r="AB43" i="3"/>
  <c r="AC43" i="3" s="1"/>
  <c r="AD43" i="3" s="1"/>
  <c r="AB67" i="3"/>
  <c r="AC68" i="3"/>
  <c r="AC73" i="3"/>
  <c r="AD73" i="3" s="1"/>
  <c r="AB70" i="3"/>
  <c r="AC70" i="3" s="1"/>
  <c r="AD70" i="3" s="1"/>
  <c r="AC16" i="3"/>
  <c r="AD16" i="3" s="1"/>
  <c r="AB15" i="3"/>
  <c r="AC80" i="3"/>
  <c r="AD80" i="3" s="1"/>
  <c r="AB79" i="3"/>
  <c r="AC79" i="3" s="1"/>
  <c r="AD79" i="3" s="1"/>
  <c r="AC56" i="3"/>
  <c r="AB55" i="3"/>
  <c r="AB32" i="3"/>
  <c r="AC33" i="3"/>
  <c r="AD33" i="3" s="1"/>
  <c r="AB8" i="2"/>
  <c r="AC9" i="2"/>
  <c r="AD9" i="2" s="1"/>
  <c r="AB16" i="1"/>
  <c r="AC16" i="1" s="1"/>
  <c r="AD16" i="1" s="1"/>
  <c r="AC17" i="1"/>
  <c r="AD17" i="1" s="1"/>
  <c r="AC11" i="1"/>
  <c r="AD11" i="1" s="1"/>
  <c r="AC58" i="1"/>
  <c r="AD58" i="1" s="1"/>
  <c r="AB57" i="1"/>
  <c r="AC57" i="1" s="1"/>
  <c r="AD57" i="1" s="1"/>
  <c r="AC53" i="1"/>
  <c r="AD53" i="1" s="1"/>
  <c r="AB49" i="1"/>
  <c r="AC49" i="1" s="1"/>
  <c r="AD49" i="1" s="1"/>
  <c r="AB26" i="1"/>
  <c r="AC26" i="1" s="1"/>
  <c r="AD26" i="1" s="1"/>
  <c r="AD59" i="4" l="1"/>
  <c r="AC59" i="4"/>
  <c r="AC63" i="4"/>
  <c r="AD63" i="4"/>
  <c r="AC54" i="4"/>
  <c r="O53" i="4"/>
  <c r="AD54" i="4"/>
  <c r="AC17" i="4"/>
  <c r="AD17" i="4" s="1"/>
  <c r="AB16" i="4"/>
  <c r="AD46" i="4"/>
  <c r="O45" i="4"/>
  <c r="AC46" i="4"/>
  <c r="AC10" i="4"/>
  <c r="AD10" i="4" s="1"/>
  <c r="AB9" i="4"/>
  <c r="AB62" i="3"/>
  <c r="AC67" i="3"/>
  <c r="AD67" i="3" s="1"/>
  <c r="AC15" i="3"/>
  <c r="AD15" i="3" s="1"/>
  <c r="AB10" i="3"/>
  <c r="AC32" i="3"/>
  <c r="AD32" i="3" s="1"/>
  <c r="AB31" i="3"/>
  <c r="AC55" i="3"/>
  <c r="AD55" i="3" s="1"/>
  <c r="AB30" i="2"/>
  <c r="AC8" i="2"/>
  <c r="AD8" i="2" s="1"/>
  <c r="AB10" i="1"/>
  <c r="O52" i="4" l="1"/>
  <c r="AD53" i="4"/>
  <c r="AC53" i="4"/>
  <c r="AC45" i="4"/>
  <c r="AD45" i="4"/>
  <c r="AB15" i="4"/>
  <c r="AC15" i="4" s="1"/>
  <c r="AD15" i="4" s="1"/>
  <c r="AC16" i="4"/>
  <c r="AD16" i="4" s="1"/>
  <c r="AB8" i="4"/>
  <c r="AC9" i="4"/>
  <c r="AD9" i="4" s="1"/>
  <c r="AC62" i="3"/>
  <c r="AD62" i="3" s="1"/>
  <c r="AC31" i="3"/>
  <c r="AD31" i="3" s="1"/>
  <c r="AB30" i="3"/>
  <c r="AC30" i="3" s="1"/>
  <c r="AD30" i="3" s="1"/>
  <c r="AC10" i="3"/>
  <c r="AD10" i="3" s="1"/>
  <c r="AB9" i="3"/>
  <c r="AC30" i="2"/>
  <c r="AD30" i="2" s="1"/>
  <c r="AB32" i="2"/>
  <c r="AC32" i="2" s="1"/>
  <c r="AD32" i="2" s="1"/>
  <c r="AB9" i="1"/>
  <c r="AC10" i="1"/>
  <c r="AD10" i="1" s="1"/>
  <c r="AB31" i="4" l="1"/>
  <c r="AC8" i="4"/>
  <c r="AD8" i="4" s="1"/>
  <c r="AC52" i="4"/>
  <c r="O51" i="4"/>
  <c r="AD52" i="4"/>
  <c r="AB8" i="3"/>
  <c r="AC9" i="3"/>
  <c r="AD9" i="3" s="1"/>
  <c r="AC9" i="1"/>
  <c r="AD9" i="1" s="1"/>
  <c r="AB65" i="1"/>
  <c r="AC51" i="4" l="1"/>
  <c r="AD51" i="4"/>
  <c r="O44" i="4"/>
  <c r="AC31" i="4"/>
  <c r="AD31" i="4" s="1"/>
  <c r="AB33" i="4"/>
  <c r="AC33" i="4" s="1"/>
  <c r="AC8" i="3"/>
  <c r="AD8" i="3" s="1"/>
  <c r="AB60" i="3"/>
  <c r="AC65" i="1"/>
  <c r="AD65" i="1" s="1"/>
  <c r="AB71" i="1"/>
  <c r="AC71" i="1" s="1"/>
  <c r="AD71" i="1" s="1"/>
  <c r="AD44" i="4" l="1"/>
  <c r="AC44" i="4"/>
  <c r="O67" i="4"/>
  <c r="AC60" i="3"/>
  <c r="AD60" i="3" s="1"/>
  <c r="AB87" i="3"/>
  <c r="AD67" i="4" l="1"/>
  <c r="AC67" i="4"/>
  <c r="AC87" i="3"/>
  <c r="AD87" i="3" s="1"/>
  <c r="AB93" i="3"/>
  <c r="AC93" i="3" s="1"/>
  <c r="AD93" i="3" s="1"/>
</calcChain>
</file>

<file path=xl/sharedStrings.xml><?xml version="1.0" encoding="utf-8"?>
<sst xmlns="http://schemas.openxmlformats.org/spreadsheetml/2006/main" count="408" uniqueCount="193">
  <si>
    <t xml:space="preserve"> CUADRO No.2</t>
  </si>
  <si>
    <t>INGRESOS FISCALES COMPARADOS POR PARTIDAS, DIRECCION GENERAL DE IMPUESTOS INTERNOS</t>
  </si>
  <si>
    <t>ENERO-DICIEMBRE 2024/2023</t>
  </si>
  <si>
    <t xml:space="preserve">(En millones RD$) </t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</si>
  <si>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</si>
  <si>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</si>
  <si>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</si>
  <si>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</si>
  <si>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</si>
  <si>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</si>
  <si>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</si>
  <si>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</si>
  <si>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</si>
  <si>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</si>
  <si>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</si>
  <si>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</si>
  <si>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</si>
  <si>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</si>
  <si>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</si>
  <si>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</si>
  <si>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A) INGRESOS CORRIENTES</t>
  </si>
  <si>
    <t>I) IMPUESTOS</t>
  </si>
  <si>
    <t>1) IMPUESTOS SOBRE LOS INGRESOS</t>
  </si>
  <si>
    <t>- Impuestos Sobre la Renta de las Personas</t>
  </si>
  <si>
    <t>- Impuestos Sobre Los Ingresos de las Empresas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</si>
  <si>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</si>
  <si>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</si>
  <si>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</si>
  <si>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</si>
  <si>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</si>
  <si>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</si>
  <si>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</si>
  <si>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</si>
  <si>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las Sucesiones y Donaciones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</si>
  <si>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</si>
  <si>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</si>
  <si>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</si>
  <si>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</si>
  <si>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</si>
  <si>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</si>
  <si>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</si>
  <si>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</si>
  <si>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</si>
  <si>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Impuestos Selectivos a Productos Derivados del Alcohol</t>
  </si>
  <si>
    <t>- Impuesto Selectivo a las Cervezas</t>
  </si>
  <si>
    <t>- Impuesto Selectivo al Tabaco y los Cigarrillos</t>
  </si>
  <si>
    <t>- Impuestos Selectivo a las Telecomunicaciones</t>
  </si>
  <si>
    <t>- Impuestos Selectivo a los Seguros</t>
  </si>
  <si>
    <t xml:space="preserve"> - Impuestos Sobre el Uso de Bienes y Licencias</t>
  </si>
  <si>
    <t>- 17% Registro de Propiedad de vehículo</t>
  </si>
  <si>
    <t>- Derecho de Circulación Vehículos de Motor</t>
  </si>
  <si>
    <t>- Imp.especifico Bancas de Apuestas de Loteria</t>
  </si>
  <si>
    <t xml:space="preserve">- Imp.especifico Bancas de Apuestas  deportivas  </t>
  </si>
  <si>
    <t>- Accesorios sobre Impuestos Internos a  Mercancías y  Servicios</t>
  </si>
  <si>
    <t>4) IMPUESTOS SOBRE EL COMERCIO Y LAS TRANSACCIONES/COMERCIO EXTERIOR</t>
  </si>
  <si>
    <t>- Salida de Pasajeros al Exterior por Aeropuertos</t>
  </si>
  <si>
    <t>5) IMPUESTOS ECOLOGICOS</t>
  </si>
  <si>
    <t>6)  IMPUESTOS DIVERSOS</t>
  </si>
  <si>
    <t>II) INGRESOS POR CONTRAPRESTACION</t>
  </si>
  <si>
    <t>- Ventas de Bienes y Servicios</t>
  </si>
  <si>
    <t>- Ventas de Mercancías del Estado</t>
  </si>
  <si>
    <t>- Ventas Servicios del Estado</t>
  </si>
  <si>
    <t>- Tasas</t>
  </si>
  <si>
    <t>- Tarjetas de Turismo</t>
  </si>
  <si>
    <t>- Derechos Administrativos</t>
  </si>
  <si>
    <t>III) OTROS INGRESOS</t>
  </si>
  <si>
    <t>- Rentas de la Propiedad</t>
  </si>
  <si>
    <t>- Arriendo de Activos Tangibles No Producidos</t>
  </si>
  <si>
    <t>- Regalia neta por fundicion- RNF</t>
  </si>
  <si>
    <t>- Multas y Sanciones</t>
  </si>
  <si>
    <t>- Ingresos Diversos</t>
  </si>
  <si>
    <t>-Ingresos por diferencial del gas licuado de petróleo</t>
  </si>
  <si>
    <t xml:space="preserve">   TOTAL </t>
  </si>
  <si>
    <t>Otros Ingresos:</t>
  </si>
  <si>
    <t>Depósitos a Cargo del Estado o Fondos Especiales y de Terceros</t>
  </si>
  <si>
    <t>Fondo de contribución especial para la gestión integral de residuos</t>
  </si>
  <si>
    <t>Devolución impuesto selectivo al consumo de combustibles</t>
  </si>
  <si>
    <t xml:space="preserve">Fondo para Registro y Devolución de los Depositos en excesos en la Cuenta Unica del Tesoro </t>
  </si>
  <si>
    <t>TOTAL DE INGRESOS REPORTADOS EN EL SIGEF</t>
  </si>
  <si>
    <t>FUENTE: Elaborado por la Direción General de Polí ítica y Legislación Tributaria (DGPLT) del Ministerio de Hacienda, con los datos del Sistema Integrado de Gestión Financiera (SIGEF), Informe de Ejecución de Ingresos.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</si>
  <si>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</si>
  <si>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</si>
  <si>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Terceros, </t>
  </si>
  <si>
    <t xml:space="preserve">     Fondo de devolución impuesto Selectivo al consumo de combustibles, los depósitos en exceso de la recaudadora.</t>
  </si>
  <si>
    <t>Las informaciones presentadas difieren de las presentadas en  Portal de Transparencia Fiscal,  ya que solo incluyen los ingresos presupuestarios.</t>
  </si>
  <si>
    <t xml:space="preserve"> CUADRO No.3</t>
  </si>
  <si>
    <t>INGRESOS FISCALES COMPARADOS POR PARTIDAS, DIRECCION GENERAL DE ADUANAS</t>
  </si>
  <si>
    <t>1) IMPUESTOS INTERNOS SOBRE MERCANCIAS Y SERVICIOS</t>
  </si>
  <si>
    <t>- Impuesto Selectivo a las demás Mercancías</t>
  </si>
  <si>
    <t>- Impuesto adicional de RD$2.0 al consumo de gasoil y gasolina premium-regular</t>
  </si>
  <si>
    <t>2) IMPUESTOS SOBRE EL COMERCIO Y LAS TRANSACCIONES COMERCIO EXTERIOR</t>
  </si>
  <si>
    <t>- Impuestos sobre las Importaciones</t>
  </si>
  <si>
    <t>- Impuestos Arancelarios</t>
  </si>
  <si>
    <t>- Otros Impuestos sobre el Comercio Exterior</t>
  </si>
  <si>
    <t>- Salida de Pasajeros por la Región Fronteriza</t>
  </si>
  <si>
    <t>II) TRANFERENCIAS CORRIENTES</t>
  </si>
  <si>
    <t>III) INGRESOS POR CONTRAPRESTACION</t>
  </si>
  <si>
    <t>IV) OTROS INGRESOS</t>
  </si>
  <si>
    <t>TOTAL</t>
  </si>
  <si>
    <t xml:space="preserve">Fondo para Registro y Devolución de los Depósitos en excesos en la Cuenta Única del Tesoro </t>
  </si>
  <si>
    <t xml:space="preserve">     Excluye los depósitos en exceso de la DGA.</t>
  </si>
  <si>
    <t>CUADRO No.4</t>
  </si>
  <si>
    <t xml:space="preserve"> INGRESOS FISCALES COMPARADOS  POR PARTIDAS, TESORERÍA NACIONAL</t>
  </si>
  <si>
    <t>ENERO-DICIEMBRE 2023/2024</t>
  </si>
  <si>
    <t>(En millones de RD$)</t>
  </si>
  <si>
    <t>- Impuesto para Contribuir al Desarrollo de las Telecomunicaciones</t>
  </si>
  <si>
    <t>- Fondo de Contribución al Desarrollo de las Telecomunicaciones (2127)</t>
  </si>
  <si>
    <t>- Impuesto por uso de servicio de las telecomunicaciones para el sistema de emergencia 9-1-1</t>
  </si>
  <si>
    <t>- Impuestos Sobre el Uso de Bienes y Licencias</t>
  </si>
  <si>
    <t>- Licencias para Portar Armas de Fuego</t>
  </si>
  <si>
    <t>Fondo General</t>
  </si>
  <si>
    <t>2) IMPUESTOS SOBRE EL COMERCIO Y LAS TRANSACCIONES/COMERCIO EXTERIOR</t>
  </si>
  <si>
    <t>- Derechos Consulares</t>
  </si>
  <si>
    <t>II) CONTRIBUCIONES SOCIALES</t>
  </si>
  <si>
    <t xml:space="preserve">III) TRANSFERENCIAS </t>
  </si>
  <si>
    <t>- Transferencias Corrientes</t>
  </si>
  <si>
    <t xml:space="preserve"> -Del Sector Privado Interno</t>
  </si>
  <si>
    <t>- Del Gobierno Central</t>
  </si>
  <si>
    <t>- De Instituciones  Públicas Descentralizadas o Autónomas</t>
  </si>
  <si>
    <t>- De instituciones públicas de la seguridad social</t>
  </si>
  <si>
    <t xml:space="preserve">- De empresas públicas no financieras </t>
  </si>
  <si>
    <t xml:space="preserve">- De Instituciones Públicas Financieras No Monetarias </t>
  </si>
  <si>
    <t>IV) INGRESOS POR CONTRAPRESTACION</t>
  </si>
  <si>
    <t>- PROMESE</t>
  </si>
  <si>
    <t>- Fondo General</t>
  </si>
  <si>
    <t>- Otras Ventas</t>
  </si>
  <si>
    <t>- Otras Ventas de Servicios del Gobierno Central</t>
  </si>
  <si>
    <t>- Expedición y Renovación de Pasaportes</t>
  </si>
  <si>
    <t>-ARRENDAMIENTOS</t>
  </si>
  <si>
    <t>V) OTROS INGRESOS</t>
  </si>
  <si>
    <t xml:space="preserve"> - Rentas de Propiedad</t>
  </si>
  <si>
    <t>- Dividendos por Inversiones Empresariales</t>
  </si>
  <si>
    <t>- Dividendos Banco de reservas</t>
  </si>
  <si>
    <t>- Otros Dividendos (FONPER)</t>
  </si>
  <si>
    <t xml:space="preserve">- Intereses </t>
  </si>
  <si>
    <t>- Intereses por Colocación de Inversiones Financieras</t>
  </si>
  <si>
    <t>- Ingresos por Tenencia de Activos Financieros  (Instrumentos Derivados)</t>
  </si>
  <si>
    <t>- Ingresos TSS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</si>
  <si>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</si>
  <si>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</si>
  <si>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</si>
  <si>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</si>
  <si>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</si>
  <si>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 xml:space="preserve">TOTAL </t>
  </si>
  <si>
    <t>DONACIONES</t>
  </si>
  <si>
    <t>FUENTES FINANCIERAS</t>
  </si>
  <si>
    <t>Disminición de Activos Financieros</t>
  </si>
  <si>
    <t xml:space="preserve"> -Disminución de documentos por cobrar de largo plazo</t>
  </si>
  <si>
    <t>- Recuperación de Prestamos Internos</t>
  </si>
  <si>
    <t>-Disminución de Instrumentos Derivados</t>
  </si>
  <si>
    <t>Incremento de Pasivos Financieros</t>
  </si>
  <si>
    <t>Incremento de Pasivos Corrientes</t>
  </si>
  <si>
    <t xml:space="preserve">- Obtención de Préstamos Internos a Corto Plazo </t>
  </si>
  <si>
    <t>Incremento de Pasivos No Corrientes</t>
  </si>
  <si>
    <t>Incremento de documentos por pagar Externo de largo plazo</t>
  </si>
  <si>
    <t>Incremento de cuentas por pagar Externas de largo plazo</t>
  </si>
  <si>
    <t>-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</si>
  <si>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</si>
  <si>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</si>
  <si>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</si>
  <si>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</si>
  <si>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</si>
  <si>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</si>
  <si>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Importes a devengar por primas en colocaciones de títulos valores</t>
  </si>
  <si>
    <t>- Primas por colocación de títulos valores internos y externos de largo plazo</t>
  </si>
  <si>
    <t>- valores internos</t>
  </si>
  <si>
    <t>-  valores externos</t>
  </si>
  <si>
    <t>- Intereses corridos internos y externos de largo plazo</t>
  </si>
  <si>
    <t xml:space="preserve">- títulos internos </t>
  </si>
  <si>
    <t>- títulos externos</t>
  </si>
  <si>
    <t xml:space="preserve"> Incremento de disponibilidades (Reintegros de cheques de periodos anteriores y devolución de recursos a la CUT años anteriores)</t>
  </si>
  <si>
    <t>Patrimonio Público Recuperado</t>
  </si>
  <si>
    <t>Devolución de Recursos a empleados por Retenciones Excesivas por TSS.</t>
  </si>
  <si>
    <t>Ingresos de la CUT No Presupuestaria</t>
  </si>
  <si>
    <t>Ingresos de las Inst. Centralizadas en la CUT Presupuestaria</t>
  </si>
  <si>
    <t xml:space="preserve">(1) Cifras sujetas a rectificación.  Incluye los dólares convertidos a la tasa oficial.  </t>
  </si>
  <si>
    <t xml:space="preserve">     Excluye los Depósitos a Cargo del Estado, Fondos Especiales y de Terceros, ingresos de las instituciones centralizadas en la CUT no presupuestaria, </t>
  </si>
  <si>
    <t xml:space="preserve">     Fondo de devolución impuesto Selectivo al consumo de combustibles y los depósitos en exceso de las recaudadoras.  </t>
  </si>
  <si>
    <t xml:space="preserve">Las informaciones presentadas difieren de las presentadas en  Portal de Transparencia Fiscal,  ya que solo incluyen los ingresos presupuestarios. </t>
  </si>
  <si>
    <t xml:space="preserve"> INGRESOS FISCALES COMPARADOS  POR PARTIDAS, RECAUDACIONES DIRECTAS DE LAS INSTITUCIONES CENTRALIZADAS EN LA CUT</t>
  </si>
  <si>
    <t>- Recursos de Captación Directa del Ministerio de Interior y Policia</t>
  </si>
  <si>
    <t xml:space="preserve">- Otros </t>
  </si>
  <si>
    <t>- Recursos de captación directa del programa PROMESE CAL ( D. No. 308-97)</t>
  </si>
  <si>
    <t>- Ingresos de las Inst. Centralizadas en mercancías en la CUT</t>
  </si>
  <si>
    <t>- Ingresos de las Inst. Centralizadas en Servicios en la CUT</t>
  </si>
  <si>
    <t xml:space="preserve"> - Recursos de Captación Directa para el Fomento y Desarrollo del Gas Natural en el Parque vehicular</t>
  </si>
  <si>
    <t>- Recursos de Captación Directa por Prestación de Servicios (MIVHED), Ley No.160-21</t>
  </si>
  <si>
    <t xml:space="preserve">- Otros registros contratos y cobros </t>
  </si>
  <si>
    <t>Recursos de Captación Directa de la Procuradoria General de la República ( multas de tránsito)</t>
  </si>
  <si>
    <t xml:space="preserve"> Incremento de disponibilidades (devolución de recursos a la CUT años anteriores)</t>
  </si>
  <si>
    <t>ENERO-DICIEMBRE 2024/PRESUPUESTO 2024</t>
  </si>
  <si>
    <t>PRESUPUESTO REFORMULADO 2024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</si>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</sst>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#,##0.0"/>
    <numFmt numFmtId="167" formatCode="_(* #,##0.0000_);_(* \(#,##0.0000\);_(* &quot;-&quot;??_);_(@_)"/>
    <numFmt numFmtId="168" formatCode="#,##0.0000_);\(#,##0.0000\)"/>
  </numFmts>
  <fonts count="3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sz val="12"/>
      <name val="Gotham"/>
    </font>
    <font>
      <i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2"/>
      <name val="Courier"/>
      <family val="3"/>
    </font>
    <font>
      <sz val="10"/>
      <color indexed="8"/>
      <name val="Gotham"/>
    </font>
    <font>
      <b/>
      <sz val="10"/>
      <name val="Gotham"/>
    </font>
    <font>
      <b/>
      <sz val="10"/>
      <name val="Arial"/>
      <family val="2"/>
    </font>
    <font>
      <sz val="11"/>
      <name val="Arial"/>
      <family val="2"/>
    </font>
    <font>
      <u/>
      <sz val="7"/>
      <color indexed="12"/>
      <name val="Arial"/>
      <family val="2"/>
    </font>
    <font>
      <u/>
      <sz val="10"/>
      <color indexed="12"/>
      <name val="Arial"/>
      <family val="2"/>
    </font>
    <font>
      <b/>
      <u/>
      <sz val="7"/>
      <color indexed="12"/>
      <name val="Arial"/>
      <family val="2"/>
    </font>
    <font>
      <b/>
      <sz val="9"/>
      <name val="Gotham"/>
    </font>
    <font>
      <sz val="10"/>
      <name val="Gotham"/>
    </font>
    <font>
      <b/>
      <sz val="9"/>
      <color indexed="8"/>
      <name val="Gotham"/>
    </font>
    <font>
      <sz val="8"/>
      <color indexed="8"/>
      <name val="Gotham"/>
    </font>
    <font>
      <sz val="10"/>
      <name val="Segoe UI"/>
      <family val="2"/>
    </font>
    <font>
      <b/>
      <sz val="8"/>
      <color indexed="8"/>
      <name val="Gotham"/>
    </font>
    <font>
      <sz val="11"/>
      <name val="Segoe UI"/>
      <family val="2"/>
    </font>
    <font>
      <sz val="8"/>
      <name val="Gotham"/>
    </font>
    <font>
      <sz val="10"/>
      <name val="Antique Olive"/>
      <family val="2"/>
    </font>
    <font>
      <sz val="10"/>
      <color rgb="FFFF0000"/>
      <name val="Arial"/>
      <family val="2"/>
    </font>
    <font>
      <sz val="12"/>
      <name val="Arial"/>
      <family val="2"/>
    </font>
    <font>
      <u/>
      <sz val="10"/>
      <color indexed="8"/>
      <name val="Gotham"/>
    </font>
    <font>
      <b/>
      <u/>
      <sz val="10"/>
      <color indexed="8"/>
      <name val="Gotham"/>
    </font>
    <font>
      <sz val="9"/>
      <color indexed="8"/>
      <name val="Gotham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39" fontId="9" fillId="0" borderId="0"/>
    <xf numFmtId="0" fontId="1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39" fontId="9" fillId="0" borderId="0"/>
  </cellStyleXfs>
  <cellXfs count="285">
    <xf numFmtId="0" fontId="0" fillId="0" borderId="0" xfId="0"/>
    <xf numFmtId="0" fontId="2" fillId="0" borderId="0" xfId="0" applyFont="1"/>
    <xf numFmtId="0" fontId="1" fillId="2" borderId="0" xfId="0" applyFont="1" applyFill="1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0" xfId="0" applyFont="1" applyFill="1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3" borderId="1" xfId="2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6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164" fontId="8" fillId="2" borderId="9" xfId="3" applyNumberFormat="1" applyFont="1" applyFill="1" applyBorder="1"/>
    <xf numFmtId="0" fontId="8" fillId="0" borderId="9" xfId="2" applyFont="1" applyBorder="1"/>
    <xf numFmtId="164" fontId="8" fillId="2" borderId="10" xfId="2" applyNumberFormat="1" applyFont="1" applyFill="1" applyBorder="1"/>
    <xf numFmtId="49" fontId="10" fillId="0" borderId="9" xfId="4" applyNumberFormat="1" applyFont="1" applyBorder="1" applyAlignment="1">
      <alignment horizontal="left" indent="1"/>
    </xf>
    <xf numFmtId="164" fontId="10" fillId="2" borderId="10" xfId="2" applyNumberFormat="1" applyFont="1" applyFill="1" applyBorder="1"/>
    <xf numFmtId="164" fontId="10" fillId="2" borderId="10" xfId="5" applyNumberFormat="1" applyFont="1" applyFill="1" applyBorder="1"/>
    <xf numFmtId="49" fontId="8" fillId="0" borderId="9" xfId="2" applyNumberFormat="1" applyFont="1" applyBorder="1" applyAlignment="1">
      <alignment horizontal="left" indent="1"/>
    </xf>
    <xf numFmtId="49" fontId="10" fillId="0" borderId="9" xfId="4" applyNumberFormat="1" applyFont="1" applyBorder="1" applyAlignment="1">
      <alignment horizontal="left" indent="2"/>
    </xf>
    <xf numFmtId="49" fontId="10" fillId="0" borderId="9" xfId="0" applyNumberFormat="1" applyFont="1" applyBorder="1" applyAlignment="1">
      <alignment horizontal="left" indent="2"/>
    </xf>
    <xf numFmtId="164" fontId="8" fillId="2" borderId="10" xfId="5" applyNumberFormat="1" applyFont="1" applyFill="1" applyBorder="1"/>
    <xf numFmtId="49" fontId="10" fillId="0" borderId="9" xfId="2" applyNumberFormat="1" applyFont="1" applyBorder="1" applyAlignment="1">
      <alignment horizontal="left" indent="2"/>
    </xf>
    <xf numFmtId="0" fontId="8" fillId="0" borderId="9" xfId="2" applyFont="1" applyBorder="1" applyAlignment="1">
      <alignment horizontal="left" indent="1"/>
    </xf>
    <xf numFmtId="164" fontId="10" fillId="0" borderId="10" xfId="2" applyNumberFormat="1" applyFont="1" applyBorder="1"/>
    <xf numFmtId="49" fontId="10" fillId="0" borderId="9" xfId="6" applyNumberFormat="1" applyFont="1" applyBorder="1" applyAlignment="1">
      <alignment horizontal="left" indent="2"/>
    </xf>
    <xf numFmtId="0" fontId="11" fillId="0" borderId="9" xfId="0" applyFont="1" applyBorder="1"/>
    <xf numFmtId="0" fontId="12" fillId="0" borderId="0" xfId="0" applyFont="1"/>
    <xf numFmtId="49" fontId="8" fillId="0" borderId="9" xfId="6" applyNumberFormat="1" applyFont="1" applyBorder="1" applyAlignment="1">
      <alignment horizontal="left" indent="1"/>
    </xf>
    <xf numFmtId="43" fontId="10" fillId="2" borderId="10" xfId="1" applyFont="1" applyFill="1" applyBorder="1"/>
    <xf numFmtId="0" fontId="0" fillId="0" borderId="0" xfId="0" applyAlignment="1">
      <alignment vertical="center"/>
    </xf>
    <xf numFmtId="164" fontId="8" fillId="2" borderId="9" xfId="2" applyNumberFormat="1" applyFont="1" applyFill="1" applyBorder="1"/>
    <xf numFmtId="49" fontId="8" fillId="0" borderId="9" xfId="6" applyNumberFormat="1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16" fillId="0" borderId="0" xfId="7" applyFont="1" applyAlignment="1" applyProtection="1"/>
    <xf numFmtId="0" fontId="7" fillId="3" borderId="11" xfId="2" applyFont="1" applyFill="1" applyBorder="1" applyAlignment="1">
      <alignment horizontal="left" vertical="center"/>
    </xf>
    <xf numFmtId="164" fontId="7" fillId="3" borderId="11" xfId="2" applyNumberFormat="1" applyFont="1" applyFill="1" applyBorder="1" applyAlignment="1">
      <alignment vertical="center"/>
    </xf>
    <xf numFmtId="0" fontId="8" fillId="0" borderId="12" xfId="2" applyFont="1" applyBorder="1" applyAlignment="1">
      <alignment horizontal="left" vertical="center"/>
    </xf>
    <xf numFmtId="164" fontId="8" fillId="0" borderId="10" xfId="2" applyNumberFormat="1" applyFont="1" applyBorder="1" applyAlignment="1">
      <alignment vertical="center"/>
    </xf>
    <xf numFmtId="49" fontId="10" fillId="0" borderId="9" xfId="0" applyNumberFormat="1" applyFont="1" applyBorder="1" applyAlignment="1">
      <alignment horizontal="left"/>
    </xf>
    <xf numFmtId="164" fontId="10" fillId="2" borderId="9" xfId="2" applyNumberFormat="1" applyFont="1" applyFill="1" applyBorder="1" applyAlignment="1">
      <alignment vertical="center"/>
    </xf>
    <xf numFmtId="165" fontId="10" fillId="2" borderId="9" xfId="1" applyNumberFormat="1" applyFont="1" applyFill="1" applyBorder="1" applyAlignment="1" applyProtection="1">
      <alignment vertical="center"/>
    </xf>
    <xf numFmtId="49" fontId="10" fillId="0" borderId="13" xfId="0" applyNumberFormat="1" applyFont="1" applyBorder="1" applyAlignment="1">
      <alignment horizontal="left"/>
    </xf>
    <xf numFmtId="49" fontId="7" fillId="3" borderId="14" xfId="0" applyNumberFormat="1" applyFont="1" applyFill="1" applyBorder="1" applyAlignment="1">
      <alignment horizontal="left" vertical="center"/>
    </xf>
    <xf numFmtId="164" fontId="7" fillId="3" borderId="15" xfId="0" applyNumberFormat="1" applyFont="1" applyFill="1" applyBorder="1" applyAlignment="1">
      <alignment vertical="center"/>
    </xf>
    <xf numFmtId="164" fontId="7" fillId="3" borderId="15" xfId="1" applyNumberFormat="1" applyFont="1" applyFill="1" applyBorder="1" applyAlignment="1">
      <alignment vertical="center"/>
    </xf>
    <xf numFmtId="164" fontId="17" fillId="0" borderId="0" xfId="0" applyNumberFormat="1" applyFont="1"/>
    <xf numFmtId="164" fontId="10" fillId="0" borderId="0" xfId="2" applyNumberFormat="1" applyFont="1" applyAlignment="1">
      <alignment vertical="center"/>
    </xf>
    <xf numFmtId="164" fontId="18" fillId="2" borderId="0" xfId="0" applyNumberFormat="1" applyFont="1" applyFill="1"/>
    <xf numFmtId="164" fontId="10" fillId="2" borderId="0" xfId="2" applyNumberFormat="1" applyFont="1" applyFill="1" applyAlignment="1">
      <alignment vertical="center"/>
    </xf>
    <xf numFmtId="164" fontId="10" fillId="0" borderId="0" xfId="2" applyNumberFormat="1" applyFont="1"/>
    <xf numFmtId="49" fontId="19" fillId="0" borderId="0" xfId="0" applyNumberFormat="1" applyFont="1"/>
    <xf numFmtId="165" fontId="1" fillId="0" borderId="0" xfId="1" applyNumberFormat="1" applyFont="1"/>
    <xf numFmtId="165" fontId="1" fillId="2" borderId="0" xfId="1" applyNumberFormat="1" applyFont="1" applyFill="1"/>
    <xf numFmtId="164" fontId="20" fillId="0" borderId="0" xfId="0" applyNumberFormat="1" applyFont="1" applyAlignment="1">
      <alignment vertical="center" wrapText="1"/>
    </xf>
    <xf numFmtId="0" fontId="20" fillId="0" borderId="0" xfId="0" applyFont="1"/>
    <xf numFmtId="39" fontId="21" fillId="0" borderId="0" xfId="8" applyNumberFormat="1" applyFont="1"/>
    <xf numFmtId="39" fontId="0" fillId="0" borderId="0" xfId="0" applyNumberFormat="1"/>
    <xf numFmtId="0" fontId="20" fillId="0" borderId="0" xfId="0" applyFont="1" applyAlignment="1">
      <alignment horizontal="left" indent="1"/>
    </xf>
    <xf numFmtId="0" fontId="18" fillId="0" borderId="0" xfId="0" applyFont="1"/>
    <xf numFmtId="0" fontId="18" fillId="2" borderId="0" xfId="0" applyFont="1" applyFill="1"/>
    <xf numFmtId="164" fontId="22" fillId="0" borderId="0" xfId="0" applyNumberFormat="1" applyFont="1" applyAlignment="1">
      <alignment vertical="center" wrapText="1"/>
    </xf>
    <xf numFmtId="39" fontId="23" fillId="0" borderId="0" xfId="8" applyNumberFormat="1" applyFont="1"/>
    <xf numFmtId="165" fontId="20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5" fontId="24" fillId="0" borderId="0" xfId="0" applyNumberFormat="1" applyFont="1"/>
    <xf numFmtId="164" fontId="22" fillId="0" borderId="0" xfId="2" applyNumberFormat="1" applyFont="1"/>
    <xf numFmtId="164" fontId="24" fillId="0" borderId="0" xfId="0" applyNumberFormat="1" applyFont="1"/>
    <xf numFmtId="43" fontId="20" fillId="2" borderId="0" xfId="0" applyNumberFormat="1" applyFont="1" applyFill="1" applyAlignment="1">
      <alignment horizontal="right"/>
    </xf>
    <xf numFmtId="43" fontId="20" fillId="0" borderId="0" xfId="0" applyNumberFormat="1" applyFont="1" applyAlignment="1">
      <alignment horizontal="right"/>
    </xf>
    <xf numFmtId="164" fontId="24" fillId="2" borderId="0" xfId="0" applyNumberFormat="1" applyFont="1" applyFill="1"/>
    <xf numFmtId="0" fontId="24" fillId="0" borderId="0" xfId="0" applyFont="1"/>
    <xf numFmtId="164" fontId="18" fillId="0" borderId="0" xfId="0" applyNumberFormat="1" applyFont="1"/>
    <xf numFmtId="165" fontId="24" fillId="2" borderId="0" xfId="1" applyNumberFormat="1" applyFont="1" applyFill="1" applyBorder="1" applyAlignment="1"/>
    <xf numFmtId="165" fontId="11" fillId="2" borderId="0" xfId="0" applyNumberFormat="1" applyFont="1" applyFill="1"/>
    <xf numFmtId="165" fontId="18" fillId="2" borderId="0" xfId="0" applyNumberFormat="1" applyFont="1" applyFill="1"/>
    <xf numFmtId="0" fontId="21" fillId="0" borderId="0" xfId="0" applyFont="1"/>
    <xf numFmtId="0" fontId="21" fillId="2" borderId="0" xfId="0" applyFont="1" applyFill="1"/>
    <xf numFmtId="0" fontId="25" fillId="0" borderId="0" xfId="0" applyFont="1"/>
    <xf numFmtId="0" fontId="0" fillId="2" borderId="0" xfId="0" applyFill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1" xfId="5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39" fontId="8" fillId="0" borderId="9" xfId="9" applyFont="1" applyBorder="1"/>
    <xf numFmtId="164" fontId="8" fillId="0" borderId="12" xfId="2" applyNumberFormat="1" applyFont="1" applyBorder="1"/>
    <xf numFmtId="164" fontId="8" fillId="0" borderId="10" xfId="2" applyNumberFormat="1" applyFont="1" applyBorder="1"/>
    <xf numFmtId="49" fontId="8" fillId="0" borderId="9" xfId="9" applyNumberFormat="1" applyFont="1" applyBorder="1"/>
    <xf numFmtId="164" fontId="8" fillId="0" borderId="9" xfId="2" applyNumberFormat="1" applyFont="1" applyBorder="1"/>
    <xf numFmtId="49" fontId="8" fillId="0" borderId="9" xfId="9" applyNumberFormat="1" applyFont="1" applyBorder="1" applyAlignment="1">
      <alignment horizontal="left" indent="1"/>
    </xf>
    <xf numFmtId="0" fontId="18" fillId="0" borderId="9" xfId="2" applyFont="1" applyBorder="1" applyAlignment="1">
      <alignment horizontal="left" indent="2"/>
    </xf>
    <xf numFmtId="164" fontId="18" fillId="0" borderId="9" xfId="2" applyNumberFormat="1" applyFont="1" applyBorder="1" applyAlignment="1">
      <alignment horizontal="right"/>
    </xf>
    <xf numFmtId="164" fontId="18" fillId="0" borderId="10" xfId="2" applyNumberFormat="1" applyFont="1" applyBorder="1" applyAlignment="1">
      <alignment horizontal="right"/>
    </xf>
    <xf numFmtId="164" fontId="11" fillId="0" borderId="9" xfId="2" applyNumberFormat="1" applyFont="1" applyBorder="1" applyAlignment="1">
      <alignment horizontal="right"/>
    </xf>
    <xf numFmtId="164" fontId="11" fillId="0" borderId="10" xfId="2" applyNumberFormat="1" applyFont="1" applyBorder="1" applyAlignment="1">
      <alignment horizontal="right"/>
    </xf>
    <xf numFmtId="49" fontId="10" fillId="0" borderId="9" xfId="9" applyNumberFormat="1" applyFont="1" applyBorder="1" applyAlignment="1">
      <alignment horizontal="left" indent="2"/>
    </xf>
    <xf numFmtId="164" fontId="18" fillId="2" borderId="9" xfId="2" applyNumberFormat="1" applyFont="1" applyFill="1" applyBorder="1" applyAlignment="1">
      <alignment horizontal="right"/>
    </xf>
    <xf numFmtId="164" fontId="18" fillId="2" borderId="10" xfId="2" applyNumberFormat="1" applyFont="1" applyFill="1" applyBorder="1" applyAlignment="1">
      <alignment horizontal="right"/>
    </xf>
    <xf numFmtId="49" fontId="18" fillId="0" borderId="9" xfId="9" applyNumberFormat="1" applyFont="1" applyBorder="1" applyAlignment="1">
      <alignment horizontal="left" indent="2"/>
    </xf>
    <xf numFmtId="0" fontId="26" fillId="0" borderId="0" xfId="0" applyFont="1"/>
    <xf numFmtId="165" fontId="18" fillId="0" borderId="9" xfId="1" applyNumberFormat="1" applyFont="1" applyFill="1" applyBorder="1" applyAlignment="1" applyProtection="1">
      <alignment horizontal="right"/>
    </xf>
    <xf numFmtId="164" fontId="8" fillId="0" borderId="9" xfId="9" applyNumberFormat="1" applyFont="1" applyBorder="1" applyAlignment="1">
      <alignment horizontal="left" indent="1"/>
    </xf>
    <xf numFmtId="164" fontId="10" fillId="0" borderId="9" xfId="2" applyNumberFormat="1" applyFont="1" applyBorder="1"/>
    <xf numFmtId="49" fontId="18" fillId="0" borderId="9" xfId="2" applyNumberFormat="1" applyFont="1" applyBorder="1" applyAlignment="1">
      <alignment horizontal="left" indent="2"/>
    </xf>
    <xf numFmtId="49" fontId="11" fillId="0" borderId="9" xfId="2" applyNumberFormat="1" applyFont="1" applyBorder="1" applyAlignment="1">
      <alignment horizontal="left"/>
    </xf>
    <xf numFmtId="39" fontId="8" fillId="0" borderId="9" xfId="9" applyFont="1" applyBorder="1" applyAlignment="1">
      <alignment horizontal="left" indent="1"/>
    </xf>
    <xf numFmtId="39" fontId="10" fillId="0" borderId="9" xfId="9" applyFont="1" applyBorder="1" applyAlignment="1">
      <alignment horizontal="left" indent="2"/>
    </xf>
    <xf numFmtId="164" fontId="10" fillId="2" borderId="9" xfId="2" applyNumberFormat="1" applyFont="1" applyFill="1" applyBorder="1"/>
    <xf numFmtId="0" fontId="27" fillId="0" borderId="0" xfId="0" applyFont="1"/>
    <xf numFmtId="164" fontId="7" fillId="3" borderId="16" xfId="2" applyNumberFormat="1" applyFont="1" applyFill="1" applyBorder="1" applyAlignment="1">
      <alignment vertical="center"/>
    </xf>
    <xf numFmtId="0" fontId="10" fillId="0" borderId="17" xfId="2" applyFont="1" applyBorder="1" applyAlignment="1">
      <alignment horizontal="left" vertical="center"/>
    </xf>
    <xf numFmtId="164" fontId="10" fillId="0" borderId="18" xfId="2" applyNumberFormat="1" applyFont="1" applyBorder="1" applyAlignment="1">
      <alignment vertical="center"/>
    </xf>
    <xf numFmtId="43" fontId="18" fillId="0" borderId="10" xfId="1" applyFont="1" applyFill="1" applyBorder="1" applyAlignment="1" applyProtection="1">
      <alignment horizontal="right" vertical="center"/>
    </xf>
    <xf numFmtId="49" fontId="7" fillId="3" borderId="19" xfId="0" applyNumberFormat="1" applyFont="1" applyFill="1" applyBorder="1" applyAlignment="1">
      <alignment horizontal="left" vertical="center"/>
    </xf>
    <xf numFmtId="165" fontId="7" fillId="3" borderId="18" xfId="0" applyNumberFormat="1" applyFont="1" applyFill="1" applyBorder="1" applyAlignment="1">
      <alignment vertical="center"/>
    </xf>
    <xf numFmtId="164" fontId="7" fillId="3" borderId="18" xfId="0" applyNumberFormat="1" applyFont="1" applyFill="1" applyBorder="1" applyAlignment="1">
      <alignment vertical="center"/>
    </xf>
    <xf numFmtId="164" fontId="18" fillId="0" borderId="0" xfId="2" applyNumberFormat="1" applyFont="1" applyAlignment="1">
      <alignment horizontal="center" vertical="center"/>
    </xf>
    <xf numFmtId="164" fontId="11" fillId="0" borderId="0" xfId="0" applyNumberFormat="1" applyFont="1"/>
    <xf numFmtId="165" fontId="18" fillId="0" borderId="0" xfId="0" applyNumberFormat="1" applyFont="1" applyAlignment="1">
      <alignment horizontal="center"/>
    </xf>
    <xf numFmtId="0" fontId="10" fillId="0" borderId="0" xfId="0" applyFont="1"/>
    <xf numFmtId="164" fontId="24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5" fontId="24" fillId="0" borderId="0" xfId="1" applyNumberFormat="1" applyFont="1" applyFill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0" fontId="11" fillId="0" borderId="0" xfId="0" applyFont="1"/>
    <xf numFmtId="43" fontId="24" fillId="0" borderId="0" xfId="1" applyFont="1" applyFill="1" applyBorder="1" applyAlignment="1">
      <alignment horizontal="center"/>
    </xf>
    <xf numFmtId="165" fontId="24" fillId="2" borderId="0" xfId="1" applyNumberFormat="1" applyFont="1" applyFill="1" applyBorder="1" applyAlignment="1">
      <alignment horizontal="center"/>
    </xf>
    <xf numFmtId="165" fontId="18" fillId="0" borderId="0" xfId="0" applyNumberFormat="1" applyFont="1"/>
    <xf numFmtId="0" fontId="4" fillId="2" borderId="0" xfId="0" applyFont="1" applyFill="1"/>
    <xf numFmtId="0" fontId="7" fillId="3" borderId="6" xfId="0" applyFont="1" applyFill="1" applyBorder="1" applyAlignment="1">
      <alignment horizontal="center" vertical="center"/>
    </xf>
    <xf numFmtId="0" fontId="7" fillId="3" borderId="7" xfId="5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4" fontId="8" fillId="0" borderId="9" xfId="3" applyNumberFormat="1" applyFont="1" applyBorder="1"/>
    <xf numFmtId="164" fontId="8" fillId="0" borderId="10" xfId="3" applyNumberFormat="1" applyFont="1" applyBorder="1"/>
    <xf numFmtId="49" fontId="8" fillId="0" borderId="9" xfId="0" applyNumberFormat="1" applyFont="1" applyBorder="1"/>
    <xf numFmtId="49" fontId="8" fillId="0" borderId="9" xfId="0" applyNumberFormat="1" applyFont="1" applyBorder="1" applyAlignment="1">
      <alignment horizontal="left" indent="1"/>
    </xf>
    <xf numFmtId="0" fontId="10" fillId="0" borderId="9" xfId="0" applyFont="1" applyBorder="1" applyAlignment="1">
      <alignment horizontal="left" indent="2"/>
    </xf>
    <xf numFmtId="49" fontId="8" fillId="0" borderId="9" xfId="0" applyNumberFormat="1" applyFont="1" applyBorder="1" applyAlignment="1">
      <alignment horizontal="left" indent="2"/>
    </xf>
    <xf numFmtId="164" fontId="10" fillId="0" borderId="9" xfId="0" applyNumberFormat="1" applyFont="1" applyBorder="1" applyAlignment="1">
      <alignment horizontal="left" indent="3"/>
    </xf>
    <xf numFmtId="164" fontId="10" fillId="2" borderId="9" xfId="5" applyNumberFormat="1" applyFont="1" applyFill="1" applyBorder="1"/>
    <xf numFmtId="164" fontId="10" fillId="0" borderId="9" xfId="5" applyNumberFormat="1" applyFont="1" applyBorder="1"/>
    <xf numFmtId="164" fontId="10" fillId="0" borderId="10" xfId="5" applyNumberFormat="1" applyFont="1" applyBorder="1"/>
    <xf numFmtId="43" fontId="10" fillId="0" borderId="9" xfId="1" applyFont="1" applyFill="1" applyBorder="1" applyProtection="1"/>
    <xf numFmtId="49" fontId="8" fillId="0" borderId="9" xfId="3" applyNumberFormat="1" applyFont="1" applyBorder="1" applyAlignment="1">
      <alignment horizontal="left"/>
    </xf>
    <xf numFmtId="164" fontId="8" fillId="2" borderId="10" xfId="3" applyNumberFormat="1" applyFont="1" applyFill="1" applyBorder="1"/>
    <xf numFmtId="49" fontId="8" fillId="0" borderId="9" xfId="0" applyNumberFormat="1" applyFont="1" applyBorder="1" applyAlignment="1">
      <alignment horizontal="left"/>
    </xf>
    <xf numFmtId="43" fontId="8" fillId="0" borderId="9" xfId="1" applyFont="1" applyFill="1" applyBorder="1" applyProtection="1"/>
    <xf numFmtId="49" fontId="8" fillId="0" borderId="9" xfId="8" applyNumberFormat="1" applyFont="1" applyBorder="1" applyAlignment="1">
      <alignment horizontal="left" indent="1"/>
    </xf>
    <xf numFmtId="164" fontId="8" fillId="2" borderId="10" xfId="8" applyNumberFormat="1" applyFont="1" applyFill="1" applyBorder="1"/>
    <xf numFmtId="164" fontId="8" fillId="0" borderId="10" xfId="8" applyNumberFormat="1" applyFont="1" applyBorder="1"/>
    <xf numFmtId="49" fontId="10" fillId="2" borderId="9" xfId="2" applyNumberFormat="1" applyFont="1" applyFill="1" applyBorder="1" applyAlignment="1">
      <alignment horizontal="left" indent="3"/>
    </xf>
    <xf numFmtId="164" fontId="10" fillId="2" borderId="10" xfId="8" applyNumberFormat="1" applyFont="1" applyFill="1" applyBorder="1"/>
    <xf numFmtId="164" fontId="10" fillId="0" borderId="10" xfId="8" applyNumberFormat="1" applyFont="1" applyBorder="1"/>
    <xf numFmtId="164" fontId="10" fillId="0" borderId="10" xfId="3" applyNumberFormat="1" applyFont="1" applyBorder="1"/>
    <xf numFmtId="43" fontId="10" fillId="0" borderId="9" xfId="1" applyFont="1" applyBorder="1"/>
    <xf numFmtId="49" fontId="10" fillId="2" borderId="9" xfId="5" applyNumberFormat="1" applyFont="1" applyFill="1" applyBorder="1" applyAlignment="1">
      <alignment horizontal="left" indent="3"/>
    </xf>
    <xf numFmtId="49" fontId="8" fillId="0" borderId="9" xfId="0" applyNumberFormat="1" applyFont="1" applyBorder="1" applyAlignment="1">
      <alignment horizontal="left" indent="3"/>
    </xf>
    <xf numFmtId="49" fontId="11" fillId="0" borderId="9" xfId="0" applyNumberFormat="1" applyFont="1" applyBorder="1" applyAlignment="1">
      <alignment horizontal="left" indent="4"/>
    </xf>
    <xf numFmtId="164" fontId="11" fillId="0" borderId="9" xfId="5" applyNumberFormat="1" applyFont="1" applyBorder="1"/>
    <xf numFmtId="164" fontId="11" fillId="0" borderId="9" xfId="2" applyNumberFormat="1" applyFont="1" applyBorder="1"/>
    <xf numFmtId="164" fontId="11" fillId="0" borderId="10" xfId="3" applyNumberFormat="1" applyFont="1" applyBorder="1"/>
    <xf numFmtId="49" fontId="10" fillId="0" borderId="9" xfId="3" applyNumberFormat="1" applyFont="1" applyBorder="1" applyAlignment="1">
      <alignment horizontal="left" indent="5"/>
    </xf>
    <xf numFmtId="49" fontId="10" fillId="0" borderId="9" xfId="0" applyNumberFormat="1" applyFont="1" applyBorder="1" applyAlignment="1">
      <alignment horizontal="left" indent="4"/>
    </xf>
    <xf numFmtId="165" fontId="10" fillId="0" borderId="9" xfId="1" applyNumberFormat="1" applyFont="1" applyFill="1" applyBorder="1" applyProtection="1"/>
    <xf numFmtId="49" fontId="8" fillId="0" borderId="9" xfId="0" applyNumberFormat="1" applyFont="1" applyBorder="1" applyAlignment="1">
      <alignment horizontal="left" vertical="center" indent="2"/>
    </xf>
    <xf numFmtId="49" fontId="10" fillId="0" borderId="9" xfId="0" applyNumberFormat="1" applyFont="1" applyBorder="1" applyAlignment="1">
      <alignment horizontal="left" indent="3"/>
    </xf>
    <xf numFmtId="164" fontId="18" fillId="2" borderId="9" xfId="0" applyNumberFormat="1" applyFont="1" applyFill="1" applyBorder="1"/>
    <xf numFmtId="164" fontId="18" fillId="0" borderId="9" xfId="0" applyNumberFormat="1" applyFont="1" applyBorder="1"/>
    <xf numFmtId="164" fontId="18" fillId="0" borderId="10" xfId="0" applyNumberFormat="1" applyFont="1" applyBorder="1"/>
    <xf numFmtId="164" fontId="11" fillId="2" borderId="9" xfId="0" applyNumberFormat="1" applyFont="1" applyFill="1" applyBorder="1"/>
    <xf numFmtId="164" fontId="11" fillId="2" borderId="10" xfId="0" applyNumberFormat="1" applyFont="1" applyFill="1" applyBorder="1"/>
    <xf numFmtId="164" fontId="11" fillId="2" borderId="9" xfId="2" applyNumberFormat="1" applyFont="1" applyFill="1" applyBorder="1"/>
    <xf numFmtId="164" fontId="11" fillId="2" borderId="10" xfId="2" applyNumberFormat="1" applyFont="1" applyFill="1" applyBorder="1"/>
    <xf numFmtId="49" fontId="18" fillId="0" borderId="9" xfId="3" applyNumberFormat="1" applyFont="1" applyBorder="1" applyAlignment="1">
      <alignment horizontal="left" indent="3"/>
    </xf>
    <xf numFmtId="164" fontId="18" fillId="0" borderId="9" xfId="2" applyNumberFormat="1" applyFont="1" applyBorder="1"/>
    <xf numFmtId="164" fontId="18" fillId="0" borderId="10" xfId="2" applyNumberFormat="1" applyFont="1" applyBorder="1"/>
    <xf numFmtId="49" fontId="28" fillId="0" borderId="9" xfId="3" applyNumberFormat="1" applyFont="1" applyBorder="1" applyAlignment="1">
      <alignment horizontal="left" indent="2"/>
    </xf>
    <xf numFmtId="164" fontId="28" fillId="2" borderId="9" xfId="2" applyNumberFormat="1" applyFont="1" applyFill="1" applyBorder="1"/>
    <xf numFmtId="164" fontId="28" fillId="0" borderId="9" xfId="2" applyNumberFormat="1" applyFont="1" applyBorder="1"/>
    <xf numFmtId="49" fontId="10" fillId="0" borderId="9" xfId="3" applyNumberFormat="1" applyFont="1" applyBorder="1" applyAlignment="1">
      <alignment horizontal="left" indent="2"/>
    </xf>
    <xf numFmtId="49" fontId="10" fillId="0" borderId="9" xfId="8" applyNumberFormat="1" applyFont="1" applyBorder="1" applyAlignment="1">
      <alignment horizontal="left" indent="1"/>
    </xf>
    <xf numFmtId="49" fontId="7" fillId="3" borderId="7" xfId="0" applyNumberFormat="1" applyFont="1" applyFill="1" applyBorder="1" applyAlignment="1">
      <alignment vertical="center"/>
    </xf>
    <xf numFmtId="164" fontId="7" fillId="3" borderId="7" xfId="2" applyNumberFormat="1" applyFont="1" applyFill="1" applyBorder="1" applyAlignment="1">
      <alignment vertical="center"/>
    </xf>
    <xf numFmtId="164" fontId="7" fillId="3" borderId="4" xfId="2" applyNumberFormat="1" applyFont="1" applyFill="1" applyBorder="1" applyAlignment="1">
      <alignment vertical="center"/>
    </xf>
    <xf numFmtId="164" fontId="0" fillId="0" borderId="0" xfId="0" applyNumberFormat="1"/>
    <xf numFmtId="164" fontId="8" fillId="2" borderId="9" xfId="0" applyNumberFormat="1" applyFont="1" applyFill="1" applyBorder="1"/>
    <xf numFmtId="164" fontId="8" fillId="0" borderId="9" xfId="0" applyNumberFormat="1" applyFont="1" applyBorder="1"/>
    <xf numFmtId="164" fontId="8" fillId="0" borderId="10" xfId="0" applyNumberFormat="1" applyFont="1" applyBorder="1"/>
    <xf numFmtId="49" fontId="29" fillId="0" borderId="9" xfId="0" applyNumberFormat="1" applyFont="1" applyBorder="1" applyAlignment="1">
      <alignment horizontal="left"/>
    </xf>
    <xf numFmtId="164" fontId="29" fillId="2" borderId="9" xfId="0" applyNumberFormat="1" applyFont="1" applyFill="1" applyBorder="1"/>
    <xf numFmtId="164" fontId="29" fillId="0" borderId="9" xfId="0" applyNumberFormat="1" applyFont="1" applyBorder="1"/>
    <xf numFmtId="164" fontId="29" fillId="0" borderId="10" xfId="0" applyNumberFormat="1" applyFont="1" applyBorder="1"/>
    <xf numFmtId="49" fontId="10" fillId="0" borderId="9" xfId="0" applyNumberFormat="1" applyFont="1" applyBorder="1" applyAlignment="1">
      <alignment horizontal="left" indent="1"/>
    </xf>
    <xf numFmtId="164" fontId="10" fillId="2" borderId="9" xfId="0" applyNumberFormat="1" applyFont="1" applyFill="1" applyBorder="1"/>
    <xf numFmtId="164" fontId="10" fillId="2" borderId="10" xfId="0" applyNumberFormat="1" applyFont="1" applyFill="1" applyBorder="1"/>
    <xf numFmtId="164" fontId="10" fillId="0" borderId="10" xfId="0" applyNumberFormat="1" applyFont="1" applyBorder="1"/>
    <xf numFmtId="164" fontId="10" fillId="0" borderId="9" xfId="0" applyNumberFormat="1" applyFont="1" applyBorder="1"/>
    <xf numFmtId="49" fontId="28" fillId="0" borderId="9" xfId="0" applyNumberFormat="1" applyFont="1" applyBorder="1" applyAlignment="1">
      <alignment horizontal="left" indent="1"/>
    </xf>
    <xf numFmtId="164" fontId="28" fillId="2" borderId="9" xfId="0" applyNumberFormat="1" applyFont="1" applyFill="1" applyBorder="1"/>
    <xf numFmtId="164" fontId="28" fillId="0" borderId="9" xfId="0" applyNumberFormat="1" applyFont="1" applyBorder="1"/>
    <xf numFmtId="43" fontId="10" fillId="0" borderId="10" xfId="1" applyFont="1" applyFill="1" applyBorder="1" applyProtection="1"/>
    <xf numFmtId="164" fontId="28" fillId="0" borderId="10" xfId="0" applyNumberFormat="1" applyFont="1" applyBorder="1"/>
    <xf numFmtId="49" fontId="8" fillId="0" borderId="9" xfId="0" applyNumberFormat="1" applyFont="1" applyBorder="1" applyAlignment="1" applyProtection="1">
      <alignment horizontal="left" indent="2"/>
      <protection locked="0"/>
    </xf>
    <xf numFmtId="164" fontId="8" fillId="2" borderId="10" xfId="0" applyNumberFormat="1" applyFont="1" applyFill="1" applyBorder="1"/>
    <xf numFmtId="164" fontId="10" fillId="0" borderId="10" xfId="0" applyNumberFormat="1" applyFont="1" applyBorder="1" applyAlignment="1">
      <alignment horizontal="left" indent="3"/>
    </xf>
    <xf numFmtId="49" fontId="10" fillId="0" borderId="9" xfId="0" applyNumberFormat="1" applyFont="1" applyBorder="1" applyAlignment="1" applyProtection="1">
      <alignment horizontal="left" indent="2"/>
      <protection locked="0"/>
    </xf>
    <xf numFmtId="49" fontId="8" fillId="0" borderId="9" xfId="0" applyNumberFormat="1" applyFont="1" applyBorder="1" applyAlignment="1" applyProtection="1">
      <alignment horizontal="left" indent="3"/>
      <protection locked="0"/>
    </xf>
    <xf numFmtId="49" fontId="10" fillId="0" borderId="9" xfId="0" applyNumberFormat="1" applyFont="1" applyBorder="1" applyAlignment="1" applyProtection="1">
      <alignment horizontal="left" indent="4"/>
      <protection locked="0"/>
    </xf>
    <xf numFmtId="43" fontId="8" fillId="0" borderId="10" xfId="1" applyFont="1" applyBorder="1"/>
    <xf numFmtId="43" fontId="10" fillId="0" borderId="10" xfId="1" applyFont="1" applyBorder="1"/>
    <xf numFmtId="49" fontId="8" fillId="0" borderId="9" xfId="0" applyNumberFormat="1" applyFont="1" applyBorder="1" applyAlignment="1">
      <alignment horizontal="left" wrapText="1"/>
    </xf>
    <xf numFmtId="164" fontId="8" fillId="2" borderId="10" xfId="0" applyNumberFormat="1" applyFont="1" applyFill="1" applyBorder="1" applyAlignment="1">
      <alignment vertical="center"/>
    </xf>
    <xf numFmtId="164" fontId="8" fillId="0" borderId="10" xfId="0" applyNumberFormat="1" applyFont="1" applyBorder="1" applyAlignment="1">
      <alignment vertical="center"/>
    </xf>
    <xf numFmtId="164" fontId="8" fillId="0" borderId="9" xfId="2" applyNumberFormat="1" applyFont="1" applyBorder="1" applyAlignment="1">
      <alignment vertical="center"/>
    </xf>
    <xf numFmtId="49" fontId="7" fillId="3" borderId="11" xfId="0" applyNumberFormat="1" applyFont="1" applyFill="1" applyBorder="1" applyAlignment="1">
      <alignment horizontal="left" vertical="center"/>
    </xf>
    <xf numFmtId="165" fontId="7" fillId="3" borderId="7" xfId="1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164" fontId="7" fillId="3" borderId="4" xfId="0" applyNumberFormat="1" applyFont="1" applyFill="1" applyBorder="1" applyAlignment="1">
      <alignment vertical="center"/>
    </xf>
    <xf numFmtId="49" fontId="8" fillId="0" borderId="8" xfId="0" applyNumberFormat="1" applyFont="1" applyBorder="1"/>
    <xf numFmtId="164" fontId="8" fillId="2" borderId="1" xfId="0" applyNumberFormat="1" applyFont="1" applyFill="1" applyBorder="1" applyAlignment="1">
      <alignment vertical="center"/>
    </xf>
    <xf numFmtId="164" fontId="8" fillId="2" borderId="9" xfId="0" applyNumberFormat="1" applyFont="1" applyFill="1" applyBorder="1" applyAlignment="1">
      <alignment vertical="center"/>
    </xf>
    <xf numFmtId="164" fontId="8" fillId="0" borderId="9" xfId="0" applyNumberFormat="1" applyFont="1" applyBorder="1" applyAlignment="1">
      <alignment vertical="center"/>
    </xf>
    <xf numFmtId="165" fontId="8" fillId="0" borderId="10" xfId="1" applyNumberFormat="1" applyFont="1" applyFill="1" applyBorder="1" applyAlignment="1" applyProtection="1">
      <alignment vertical="center"/>
    </xf>
    <xf numFmtId="49" fontId="10" fillId="0" borderId="8" xfId="0" applyNumberFormat="1" applyFont="1" applyBorder="1"/>
    <xf numFmtId="164" fontId="10" fillId="2" borderId="9" xfId="0" applyNumberFormat="1" applyFont="1" applyFill="1" applyBorder="1" applyAlignment="1">
      <alignment vertical="center"/>
    </xf>
    <xf numFmtId="164" fontId="10" fillId="0" borderId="10" xfId="0" applyNumberFormat="1" applyFont="1" applyBorder="1" applyAlignment="1">
      <alignment vertical="center"/>
    </xf>
    <xf numFmtId="164" fontId="10" fillId="0" borderId="10" xfId="1" applyNumberFormat="1" applyFont="1" applyFill="1" applyBorder="1" applyAlignment="1" applyProtection="1">
      <alignment vertical="center"/>
    </xf>
    <xf numFmtId="49" fontId="10" fillId="0" borderId="8" xfId="0" applyNumberFormat="1" applyFont="1" applyBorder="1" applyAlignment="1">
      <alignment horizontal="left"/>
    </xf>
    <xf numFmtId="164" fontId="10" fillId="2" borderId="10" xfId="0" applyNumberFormat="1" applyFont="1" applyFill="1" applyBorder="1" applyAlignment="1">
      <alignment vertical="center"/>
    </xf>
    <xf numFmtId="43" fontId="10" fillId="0" borderId="10" xfId="1" applyFont="1" applyFill="1" applyBorder="1" applyAlignment="1" applyProtection="1">
      <alignment vertical="center"/>
    </xf>
    <xf numFmtId="164" fontId="10" fillId="2" borderId="6" xfId="0" applyNumberFormat="1" applyFont="1" applyFill="1" applyBorder="1" applyAlignment="1">
      <alignment vertical="center"/>
    </xf>
    <xf numFmtId="49" fontId="7" fillId="3" borderId="20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39" fontId="7" fillId="3" borderId="1" xfId="0" applyNumberFormat="1" applyFont="1" applyFill="1" applyBorder="1" applyAlignment="1">
      <alignment vertical="center"/>
    </xf>
    <xf numFmtId="164" fontId="7" fillId="3" borderId="5" xfId="0" applyNumberFormat="1" applyFont="1" applyFill="1" applyBorder="1" applyAlignment="1">
      <alignment vertical="center"/>
    </xf>
    <xf numFmtId="164" fontId="10" fillId="2" borderId="0" xfId="0" applyNumberFormat="1" applyFont="1" applyFill="1" applyAlignment="1">
      <alignment vertical="center"/>
    </xf>
    <xf numFmtId="43" fontId="0" fillId="0" borderId="0" xfId="1" applyFont="1"/>
    <xf numFmtId="166" fontId="18" fillId="0" borderId="0" xfId="0" applyNumberFormat="1" applyFont="1"/>
    <xf numFmtId="164" fontId="10" fillId="0" borderId="0" xfId="0" applyNumberFormat="1" applyFont="1"/>
    <xf numFmtId="164" fontId="10" fillId="0" borderId="0" xfId="0" applyNumberFormat="1" applyFont="1" applyAlignment="1">
      <alignment vertical="center"/>
    </xf>
    <xf numFmtId="164" fontId="30" fillId="0" borderId="0" xfId="0" applyNumberFormat="1" applyFont="1" applyAlignment="1">
      <alignment horizontal="right"/>
    </xf>
    <xf numFmtId="165" fontId="18" fillId="0" borderId="0" xfId="1" applyNumberFormat="1" applyFont="1" applyFill="1" applyBorder="1"/>
    <xf numFmtId="49" fontId="11" fillId="0" borderId="9" xfId="0" applyNumberFormat="1" applyFont="1" applyBorder="1" applyAlignment="1">
      <alignment horizontal="left" indent="3"/>
    </xf>
    <xf numFmtId="49" fontId="10" fillId="0" borderId="9" xfId="2" applyNumberFormat="1" applyFont="1" applyBorder="1" applyAlignment="1">
      <alignment horizontal="left" indent="3"/>
    </xf>
    <xf numFmtId="165" fontId="10" fillId="0" borderId="9" xfId="1" applyNumberFormat="1" applyFont="1" applyFill="1" applyBorder="1"/>
    <xf numFmtId="49" fontId="10" fillId="0" borderId="9" xfId="0" applyNumberFormat="1" applyFont="1" applyBorder="1" applyAlignment="1">
      <alignment horizontal="left" indent="5"/>
    </xf>
    <xf numFmtId="165" fontId="8" fillId="0" borderId="9" xfId="1" applyNumberFormat="1" applyFont="1" applyFill="1" applyBorder="1" applyProtection="1"/>
    <xf numFmtId="49" fontId="7" fillId="3" borderId="2" xfId="0" applyNumberFormat="1" applyFont="1" applyFill="1" applyBorder="1" applyAlignment="1">
      <alignment vertical="center"/>
    </xf>
    <xf numFmtId="49" fontId="8" fillId="0" borderId="9" xfId="0" applyNumberFormat="1" applyFont="1" applyBorder="1" applyAlignment="1">
      <alignment horizontal="left" vertical="center" wrapText="1"/>
    </xf>
    <xf numFmtId="164" fontId="11" fillId="0" borderId="7" xfId="2" applyNumberFormat="1" applyFont="1" applyBorder="1" applyAlignment="1">
      <alignment vertical="center"/>
    </xf>
    <xf numFmtId="43" fontId="11" fillId="0" borderId="9" xfId="1" applyFont="1" applyBorder="1" applyAlignment="1">
      <alignment vertical="center"/>
    </xf>
    <xf numFmtId="49" fontId="7" fillId="3" borderId="21" xfId="0" applyNumberFormat="1" applyFont="1" applyFill="1" applyBorder="1" applyAlignment="1">
      <alignment vertical="center"/>
    </xf>
    <xf numFmtId="43" fontId="7" fillId="3" borderId="4" xfId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167" fontId="0" fillId="0" borderId="0" xfId="1" applyNumberFormat="1" applyFont="1"/>
    <xf numFmtId="168" fontId="0" fillId="0" borderId="0" xfId="0" applyNumberFormat="1"/>
    <xf numFmtId="49" fontId="10" fillId="0" borderId="9" xfId="2" applyNumberFormat="1" applyFont="1" applyBorder="1" applyAlignment="1">
      <alignment horizontal="left" indent="5"/>
    </xf>
    <xf numFmtId="165" fontId="10" fillId="2" borderId="0" xfId="1" applyNumberFormat="1" applyFont="1" applyFill="1" applyAlignment="1">
      <alignment vertical="center"/>
    </xf>
    <xf numFmtId="43" fontId="18" fillId="0" borderId="0" xfId="1" applyFont="1"/>
    <xf numFmtId="49" fontId="11" fillId="4" borderId="7" xfId="0" applyNumberFormat="1" applyFont="1" applyFill="1" applyBorder="1" applyAlignment="1">
      <alignment vertical="center"/>
    </xf>
    <xf numFmtId="164" fontId="11" fillId="4" borderId="7" xfId="0" applyNumberFormat="1" applyFont="1" applyFill="1" applyBorder="1" applyAlignment="1">
      <alignment vertical="center"/>
    </xf>
    <xf numFmtId="49" fontId="8" fillId="0" borderId="9" xfId="0" applyNumberFormat="1" applyFont="1" applyFill="1" applyBorder="1" applyAlignment="1">
      <alignment horizontal="left" indent="3"/>
    </xf>
    <xf numFmtId="164" fontId="8" fillId="0" borderId="9" xfId="2" applyNumberFormat="1" applyFont="1" applyFill="1" applyBorder="1"/>
    <xf numFmtId="0" fontId="0" fillId="0" borderId="0" xfId="0" applyFill="1"/>
    <xf numFmtId="49" fontId="10" fillId="0" borderId="9" xfId="0" applyNumberFormat="1" applyFont="1" applyFill="1" applyBorder="1" applyAlignment="1">
      <alignment horizontal="left" indent="4"/>
    </xf>
    <xf numFmtId="164" fontId="10" fillId="0" borderId="9" xfId="2" applyNumberFormat="1" applyFont="1" applyFill="1" applyBorder="1"/>
    <xf numFmtId="164" fontId="10" fillId="0" borderId="10" xfId="2" applyNumberFormat="1" applyFont="1" applyFill="1" applyBorder="1"/>
    <xf numFmtId="43" fontId="10" fillId="0" borderId="9" xfId="1" applyFont="1" applyFill="1" applyBorder="1"/>
    <xf numFmtId="49" fontId="8" fillId="5" borderId="9" xfId="3" applyNumberFormat="1" applyFont="1" applyFill="1" applyBorder="1" applyAlignment="1">
      <alignment horizontal="left" indent="3"/>
    </xf>
    <xf numFmtId="164" fontId="8" fillId="5" borderId="9" xfId="2" applyNumberFormat="1" applyFont="1" applyFill="1" applyBorder="1"/>
    <xf numFmtId="43" fontId="8" fillId="5" borderId="9" xfId="1" applyFont="1" applyFill="1" applyBorder="1"/>
  </cellXfs>
  <cellStyles count="10">
    <cellStyle name="Hipervínculo" xfId="7" builtinId="8"/>
    <cellStyle name="Millares" xfId="1" builtinId="3"/>
    <cellStyle name="Normal" xfId="0" builtinId="0"/>
    <cellStyle name="Normal 2 2 2" xfId="3" xr:uid="{C517E3FC-E983-4A5C-903A-BF7D811BA242}"/>
    <cellStyle name="Normal 2 2 2 2" xfId="8" xr:uid="{D06EA360-237D-400E-8B06-221677AA72A2}"/>
    <cellStyle name="Normal 3" xfId="6" xr:uid="{340D055C-F545-47E5-8B14-B3CA264F47B7}"/>
    <cellStyle name="Normal_COMPARACION 2002-2001" xfId="2" xr:uid="{2CFD9D2D-BAC0-4503-B7B7-47B5EFBA5C4F}"/>
    <cellStyle name="Normal_COMPARACION 2002-2001 2" xfId="5" xr:uid="{F656BB7A-E3A5-4B68-985C-897940CB2ED7}"/>
    <cellStyle name="Normal_Hoja4" xfId="4" xr:uid="{B7F87DE7-20C1-40C8-8FF7-9F43ED6AA7E5}"/>
    <cellStyle name="Normal_Hoja6" xfId="9" xr:uid="{97FEC1FB-B6CD-4F05-A4E8-DB6BB9E158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365-my.sharepoint.com/personal/fperez_hacienda_gov_do/Documents/Documentos/My%20Documents%20Raulina%20Perez/INGRESOS%20FISCALES%20ACUMULADOS%202024/INGRESOS%20ENERO-DICIEMBRE%202024%20final.xlsx" TargetMode="External"/><Relationship Id="rId1" Type="http://schemas.openxmlformats.org/officeDocument/2006/relationships/externalLinkPath" Target="/personal/fperez_hacienda_gov_do/Documents/Documentos/My%20Documents%20Raulina%20Perez/INGRESOS%20FISCALES%20ACUMULADOS%202024/INGRESOS%20ENERO-DICIEMBRE%202024%20fina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SSARMRED9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DD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Sector%20Files/DR%20Fiscal%20File%20Update%2006-26-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ocuments%20and%20Settings\JMATZ\My%20Local%20Documents\EXCEL\Guyana\2003%20Mission\Final\Other%20Depository%20Corporations%20Bala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AI\SIMS\Workfiles\Guyana\MB\IMD\2003%20Mission\Final\Other%20Depository%20Corporations%20Balan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rvadm\users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GURIDAD\Secto%20publico\DATA\ML\DOM\Macro\2002\DRSHA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LVA\LVA_RED_2001_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_pf\mis%20document\documentos%20de%20trabajo\ARCHIVOS%20DE%20TRABAJO%20DE%20%20EXCEL\SEMANALES\TASAINT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F1\SRF\Paragua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Sector%20publico\BKUP%20SPNF\2010\Blance%20Trimestral%20enviado%20a%20Rosa%20Yunes%202009_20enero201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Consolidacion%20Estadisticas%20Monetarias\FUNCIONES%20SUBDIRECCION\Propuesta%20Reestructuraci&#243;n\FyU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Geo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baez/AppData/Local/Microsoft/Windows/INetCache/Content.Outlook/HTMLJ493/Marco%20Macro%20Commoditties%20-%20Fix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FISCAL\Cr&#233;dito\2013\Credito%20Balance%20Fiscal%20Sin%20inversiones%202013%20(Ejercicio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SWN06p\wrs2\mcd\system\WRSTA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promieco\Politica%20Fiscal\Sector%20publico\Sector%20Publico%202006%20%2020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ARCHIVOS%20VARIOS%20IPC\BOLETIN\BOLETIN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matz\My%20Local%20Documents\Excel\BSA\Final%20versions%20(with%20IIP%20&amp;edits)\Versions%20with%20Summary%20matricies\RSA%20BSA%20rev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Data\FLOW2004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PERUMF9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ecuredta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esktop/2022/PRESUPUESTO%202023/SEPTIEMBRE/Copia%20de%20Proyeccion%20Ingresos%20CUT%202023%20-%202026%20Envio%20a%20Presupuesto%20AL%2012%20Agosto%20202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l_mnt\c\1Edas\FMI\mision\BCHDIC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1996100\Desktop\My%20Documents\Archivos%20de%20Excel\Archivo%20Monetario%204%20de%20ene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SI\IMSection\DP\MFS%20Workfiles\Generic%20Files\Graduated%20to%20DC\Chile%20E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perez\Desktop\Copia%20de%20ESTIMACION%20%20MENSUAL%202018(CON%20NUEVAS%20MEDIDAS%20ajustado%20a%20590%209%20mills%20)22-09-17%20(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ro 2023-2024"/>
      <sheetName val="FINANCIERO (2024 Est. 2024)"/>
      <sheetName val="PP (2)"/>
      <sheetName val="PP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4 (REC)"/>
      <sheetName val="2024 (RESUMEN)"/>
      <sheetName val="2024 REC- EST "/>
      <sheetName val="2024 REC-EST RES"/>
    </sheetNames>
    <sheetDataSet>
      <sheetData sheetId="0"/>
      <sheetData sheetId="1"/>
      <sheetData sheetId="2"/>
      <sheetData sheetId="3">
        <row r="11">
          <cell r="P11">
            <v>11648</v>
          </cell>
          <cell r="Q11">
            <v>10213.799999999999</v>
          </cell>
          <cell r="R11">
            <v>9585.4</v>
          </cell>
          <cell r="S11">
            <v>10858.6</v>
          </cell>
          <cell r="T11">
            <v>10904.2</v>
          </cell>
          <cell r="U11">
            <v>9130.1</v>
          </cell>
          <cell r="V11">
            <v>8562.7000000000007</v>
          </cell>
          <cell r="W11">
            <v>8963.7000000000007</v>
          </cell>
          <cell r="X11">
            <v>9138.6</v>
          </cell>
          <cell r="Y11">
            <v>9173.7000000000007</v>
          </cell>
          <cell r="Z11">
            <v>9036.2000000000007</v>
          </cell>
          <cell r="AA11">
            <v>10036.700000000001</v>
          </cell>
        </row>
        <row r="12">
          <cell r="P12">
            <v>12491.3</v>
          </cell>
          <cell r="Q12">
            <v>14806.1</v>
          </cell>
          <cell r="R12">
            <v>11688.1</v>
          </cell>
          <cell r="S12">
            <v>35827.4</v>
          </cell>
          <cell r="T12">
            <v>11062.1</v>
          </cell>
          <cell r="U12">
            <v>11699.5</v>
          </cell>
          <cell r="V12">
            <v>16789.099999999999</v>
          </cell>
          <cell r="W12">
            <v>11811.5</v>
          </cell>
          <cell r="X12">
            <v>11808.5</v>
          </cell>
          <cell r="Y12">
            <v>19174.5</v>
          </cell>
          <cell r="Z12">
            <v>20761.7</v>
          </cell>
          <cell r="AA12">
            <v>15510.9</v>
          </cell>
        </row>
        <row r="13">
          <cell r="P13">
            <v>9395.6</v>
          </cell>
          <cell r="Q13">
            <v>3826.2</v>
          </cell>
          <cell r="R13">
            <v>4821.7</v>
          </cell>
          <cell r="S13">
            <v>5219.8</v>
          </cell>
          <cell r="T13">
            <v>6756</v>
          </cell>
          <cell r="U13">
            <v>5569.2</v>
          </cell>
          <cell r="V13">
            <v>6058.4</v>
          </cell>
          <cell r="W13">
            <v>7760.5</v>
          </cell>
          <cell r="X13">
            <v>4915.1000000000004</v>
          </cell>
          <cell r="Y13">
            <v>5517.6</v>
          </cell>
          <cell r="Z13">
            <v>4922.8</v>
          </cell>
          <cell r="AA13">
            <v>5046.6000000000004</v>
          </cell>
        </row>
        <row r="14">
          <cell r="P14">
            <v>252.3</v>
          </cell>
          <cell r="Q14">
            <v>151.5</v>
          </cell>
          <cell r="R14">
            <v>140.30000000000001</v>
          </cell>
          <cell r="S14">
            <v>239</v>
          </cell>
          <cell r="T14">
            <v>273.10000000000002</v>
          </cell>
          <cell r="U14">
            <v>280</v>
          </cell>
          <cell r="V14">
            <v>238.9</v>
          </cell>
          <cell r="W14">
            <v>191.7</v>
          </cell>
          <cell r="X14">
            <v>222.3</v>
          </cell>
          <cell r="Y14">
            <v>232.7</v>
          </cell>
          <cell r="Z14">
            <v>204.1</v>
          </cell>
          <cell r="AA14">
            <v>319.3</v>
          </cell>
        </row>
        <row r="17">
          <cell r="P17">
            <v>163.69999999999999</v>
          </cell>
          <cell r="Q17">
            <v>486.5</v>
          </cell>
          <cell r="R17">
            <v>1757.6</v>
          </cell>
          <cell r="S17">
            <v>271.39999999999998</v>
          </cell>
          <cell r="T17">
            <v>200.3</v>
          </cell>
          <cell r="U17">
            <v>140.1</v>
          </cell>
          <cell r="V17">
            <v>156.9</v>
          </cell>
          <cell r="W17">
            <v>313</v>
          </cell>
          <cell r="X17">
            <v>1478.9</v>
          </cell>
          <cell r="Y17">
            <v>175.3</v>
          </cell>
          <cell r="Z17">
            <v>110</v>
          </cell>
          <cell r="AA17">
            <v>95</v>
          </cell>
        </row>
        <row r="18">
          <cell r="P18">
            <v>330</v>
          </cell>
          <cell r="Q18">
            <v>207.4</v>
          </cell>
          <cell r="R18">
            <v>184.7</v>
          </cell>
          <cell r="S18">
            <v>4032.4</v>
          </cell>
          <cell r="T18">
            <v>384.1</v>
          </cell>
          <cell r="U18">
            <v>286</v>
          </cell>
          <cell r="V18">
            <v>330.5</v>
          </cell>
          <cell r="W18">
            <v>144.5</v>
          </cell>
          <cell r="X18">
            <v>223.9</v>
          </cell>
          <cell r="Y18">
            <v>3417.9</v>
          </cell>
          <cell r="Z18">
            <v>285.5</v>
          </cell>
          <cell r="AA18">
            <v>162.9</v>
          </cell>
        </row>
        <row r="19">
          <cell r="P19">
            <v>960</v>
          </cell>
          <cell r="Q19">
            <v>1157.3</v>
          </cell>
          <cell r="R19">
            <v>1093.0999999999999</v>
          </cell>
          <cell r="S19">
            <v>1127</v>
          </cell>
          <cell r="T19">
            <v>1220</v>
          </cell>
          <cell r="U19">
            <v>1165.4000000000001</v>
          </cell>
          <cell r="V19">
            <v>1269.3</v>
          </cell>
          <cell r="W19">
            <v>1190.0999999999999</v>
          </cell>
          <cell r="X19">
            <v>1164.5</v>
          </cell>
          <cell r="Y19">
            <v>1318.8</v>
          </cell>
          <cell r="Z19">
            <v>1159.8</v>
          </cell>
          <cell r="AA19">
            <v>1281.3</v>
          </cell>
        </row>
        <row r="20">
          <cell r="P20">
            <v>215.2</v>
          </cell>
          <cell r="Q20">
            <v>203.6</v>
          </cell>
          <cell r="R20">
            <v>203.9</v>
          </cell>
          <cell r="S20">
            <v>200.9</v>
          </cell>
          <cell r="T20">
            <v>203.5</v>
          </cell>
          <cell r="U20">
            <v>189.4</v>
          </cell>
          <cell r="V20">
            <v>209.1</v>
          </cell>
          <cell r="W20">
            <v>196.8</v>
          </cell>
          <cell r="X20">
            <v>184.5</v>
          </cell>
          <cell r="Y20">
            <v>217.9</v>
          </cell>
          <cell r="Z20">
            <v>181</v>
          </cell>
          <cell r="AA20">
            <v>188.4</v>
          </cell>
        </row>
        <row r="21">
          <cell r="P21">
            <v>1257.9000000000001</v>
          </cell>
          <cell r="Q21">
            <v>1418.1</v>
          </cell>
          <cell r="R21">
            <v>1202.8</v>
          </cell>
          <cell r="S21">
            <v>1667.6</v>
          </cell>
          <cell r="T21">
            <v>1679.8</v>
          </cell>
          <cell r="U21">
            <v>1365.9</v>
          </cell>
          <cell r="V21">
            <v>1348.4</v>
          </cell>
          <cell r="W21">
            <v>1711.5</v>
          </cell>
          <cell r="X21">
            <v>1381</v>
          </cell>
          <cell r="Y21">
            <v>1458.9</v>
          </cell>
          <cell r="Z21">
            <v>1747.9</v>
          </cell>
          <cell r="AA21">
            <v>1718.5</v>
          </cell>
        </row>
        <row r="23">
          <cell r="P23">
            <v>147.4</v>
          </cell>
          <cell r="Q23">
            <v>178.1</v>
          </cell>
          <cell r="R23">
            <v>206.9</v>
          </cell>
          <cell r="S23">
            <v>214.9</v>
          </cell>
          <cell r="T23">
            <v>210.1</v>
          </cell>
          <cell r="U23">
            <v>203.5</v>
          </cell>
          <cell r="W23">
            <v>206.8</v>
          </cell>
          <cell r="X23">
            <v>216.2</v>
          </cell>
          <cell r="Y23">
            <v>223.8</v>
          </cell>
          <cell r="Z23">
            <v>245.6</v>
          </cell>
          <cell r="AA23">
            <v>227.5</v>
          </cell>
        </row>
        <row r="26">
          <cell r="P26">
            <v>21797.8</v>
          </cell>
          <cell r="Q26">
            <v>17100.7</v>
          </cell>
          <cell r="R26">
            <v>16961.599999999999</v>
          </cell>
          <cell r="S26">
            <v>18373.099999999999</v>
          </cell>
          <cell r="T26">
            <v>16997.3</v>
          </cell>
          <cell r="U26">
            <v>16427</v>
          </cell>
          <cell r="V26">
            <v>16493.3</v>
          </cell>
          <cell r="W26">
            <v>17110.400000000001</v>
          </cell>
          <cell r="X26">
            <v>16901</v>
          </cell>
          <cell r="Y26">
            <v>15209.9</v>
          </cell>
          <cell r="Z26">
            <v>17038.5</v>
          </cell>
          <cell r="AA26">
            <v>17538.900000000001</v>
          </cell>
        </row>
        <row r="27">
          <cell r="P27">
            <v>12143.8</v>
          </cell>
          <cell r="Q27">
            <v>11627.3</v>
          </cell>
          <cell r="R27">
            <v>12121.5</v>
          </cell>
          <cell r="S27">
            <v>13533.5</v>
          </cell>
          <cell r="T27">
            <v>14109.6</v>
          </cell>
          <cell r="U27">
            <v>13452.3</v>
          </cell>
          <cell r="V27">
            <v>15214</v>
          </cell>
          <cell r="W27">
            <v>14723.4</v>
          </cell>
          <cell r="X27">
            <v>15003.8</v>
          </cell>
          <cell r="Y27">
            <v>16077.1</v>
          </cell>
          <cell r="Z27">
            <v>14969</v>
          </cell>
          <cell r="AA27">
            <v>14162.8</v>
          </cell>
        </row>
        <row r="29">
          <cell r="P29">
            <v>4142.6000000000004</v>
          </cell>
          <cell r="Q29">
            <v>4157.3999999999996</v>
          </cell>
          <cell r="R29">
            <v>4844.7</v>
          </cell>
          <cell r="S29">
            <v>4087.7</v>
          </cell>
          <cell r="T29">
            <v>5115.3</v>
          </cell>
          <cell r="U29">
            <v>4165.2</v>
          </cell>
          <cell r="V29">
            <v>4697.2</v>
          </cell>
          <cell r="W29">
            <v>4798.3999999999996</v>
          </cell>
          <cell r="X29">
            <v>4197.7</v>
          </cell>
          <cell r="Y29">
            <v>5307.2</v>
          </cell>
          <cell r="Z29">
            <v>4100.1000000000004</v>
          </cell>
          <cell r="AA29">
            <v>4495.1000000000004</v>
          </cell>
        </row>
        <row r="30">
          <cell r="P30">
            <v>2466.9</v>
          </cell>
          <cell r="Q30">
            <v>2569</v>
          </cell>
          <cell r="R30">
            <v>3012.3</v>
          </cell>
          <cell r="S30">
            <v>2512.9</v>
          </cell>
          <cell r="T30">
            <v>3049.3</v>
          </cell>
          <cell r="U30">
            <v>2480</v>
          </cell>
          <cell r="V30">
            <v>2840.6</v>
          </cell>
          <cell r="W30">
            <v>2773.3</v>
          </cell>
          <cell r="X30">
            <v>2455.9</v>
          </cell>
          <cell r="Y30">
            <v>2825.5</v>
          </cell>
          <cell r="Z30">
            <v>2460</v>
          </cell>
          <cell r="AA30">
            <v>2601.8000000000002</v>
          </cell>
        </row>
        <row r="33">
          <cell r="P33">
            <v>786.5</v>
          </cell>
          <cell r="Q33">
            <v>779.6</v>
          </cell>
          <cell r="R33">
            <v>773.4</v>
          </cell>
          <cell r="S33">
            <v>793</v>
          </cell>
          <cell r="T33">
            <v>786.1</v>
          </cell>
          <cell r="U33">
            <v>801.8</v>
          </cell>
          <cell r="V33">
            <v>790.6</v>
          </cell>
          <cell r="W33">
            <v>792.5</v>
          </cell>
          <cell r="X33">
            <v>808.8</v>
          </cell>
          <cell r="Y33">
            <v>794.6</v>
          </cell>
          <cell r="Z33">
            <v>805.3</v>
          </cell>
          <cell r="AA33">
            <v>782.8</v>
          </cell>
        </row>
        <row r="34">
          <cell r="P34">
            <v>1176.7</v>
          </cell>
          <cell r="Q34">
            <v>827.5</v>
          </cell>
          <cell r="R34">
            <v>1016.5</v>
          </cell>
          <cell r="S34">
            <v>1231.5999999999999</v>
          </cell>
          <cell r="T34">
            <v>1364.1</v>
          </cell>
          <cell r="U34">
            <v>1141.2</v>
          </cell>
          <cell r="V34">
            <v>1224.5</v>
          </cell>
          <cell r="W34">
            <v>1389.9</v>
          </cell>
          <cell r="X34">
            <v>1102.2</v>
          </cell>
          <cell r="Y34">
            <v>1042.2</v>
          </cell>
          <cell r="Z34">
            <v>1146.5</v>
          </cell>
          <cell r="AA34">
            <v>1052.4000000000001</v>
          </cell>
        </row>
        <row r="38">
          <cell r="P38">
            <v>1684.8</v>
          </cell>
          <cell r="Q38">
            <v>1971.1</v>
          </cell>
          <cell r="R38">
            <v>1770.4</v>
          </cell>
          <cell r="S38">
            <v>1837.7</v>
          </cell>
          <cell r="T38">
            <v>1824.1</v>
          </cell>
          <cell r="U38">
            <v>1682</v>
          </cell>
          <cell r="V38">
            <v>2069.8000000000002</v>
          </cell>
          <cell r="W38">
            <v>1660.4</v>
          </cell>
          <cell r="X38">
            <v>1559</v>
          </cell>
          <cell r="Y38">
            <v>2022.1</v>
          </cell>
          <cell r="Z38">
            <v>1770.5</v>
          </cell>
          <cell r="AA38">
            <v>2064.6</v>
          </cell>
        </row>
        <row r="39">
          <cell r="P39">
            <v>876.2</v>
          </cell>
          <cell r="Q39">
            <v>817.7</v>
          </cell>
          <cell r="R39">
            <v>191.3</v>
          </cell>
          <cell r="S39">
            <v>77.7</v>
          </cell>
          <cell r="T39">
            <v>49.7</v>
          </cell>
          <cell r="U39">
            <v>42.3</v>
          </cell>
          <cell r="V39">
            <v>49.5</v>
          </cell>
          <cell r="W39">
            <v>40</v>
          </cell>
          <cell r="X39">
            <v>37.6</v>
          </cell>
          <cell r="Y39">
            <v>103.8</v>
          </cell>
          <cell r="Z39">
            <v>338.5</v>
          </cell>
          <cell r="AA39">
            <v>689.9</v>
          </cell>
        </row>
        <row r="41">
          <cell r="P41">
            <v>32.799999999999997</v>
          </cell>
          <cell r="Q41">
            <v>26.6</v>
          </cell>
          <cell r="R41">
            <v>21.2</v>
          </cell>
          <cell r="S41">
            <v>35.200000000000003</v>
          </cell>
          <cell r="T41">
            <v>16.100000000000001</v>
          </cell>
          <cell r="U41">
            <v>8.8000000000000007</v>
          </cell>
          <cell r="V41">
            <v>9.3000000000000007</v>
          </cell>
          <cell r="W41">
            <v>6</v>
          </cell>
          <cell r="X41">
            <v>7.2</v>
          </cell>
          <cell r="Y41">
            <v>7.7</v>
          </cell>
          <cell r="Z41">
            <v>10.7</v>
          </cell>
          <cell r="AA41">
            <v>11.2</v>
          </cell>
        </row>
        <row r="42">
          <cell r="C42">
            <v>12.8</v>
          </cell>
          <cell r="D42">
            <v>11.3</v>
          </cell>
          <cell r="E42">
            <v>19.100000000000001</v>
          </cell>
          <cell r="F42">
            <v>9.9</v>
          </cell>
          <cell r="G42">
            <v>11.7</v>
          </cell>
          <cell r="H42">
            <v>13.7</v>
          </cell>
          <cell r="I42">
            <v>12.8</v>
          </cell>
          <cell r="J42">
            <v>11</v>
          </cell>
          <cell r="K42">
            <v>3.6</v>
          </cell>
          <cell r="L42">
            <v>14.8</v>
          </cell>
          <cell r="M42">
            <v>21.7</v>
          </cell>
          <cell r="N42">
            <v>17.8</v>
          </cell>
          <cell r="P42">
            <v>25.2</v>
          </cell>
          <cell r="Q42">
            <v>21.1</v>
          </cell>
          <cell r="R42">
            <v>19.899999999999999</v>
          </cell>
          <cell r="S42">
            <v>33.5</v>
          </cell>
          <cell r="T42">
            <v>19</v>
          </cell>
          <cell r="U42">
            <v>10.1</v>
          </cell>
          <cell r="V42">
            <v>12.4</v>
          </cell>
          <cell r="W42">
            <v>10.9</v>
          </cell>
          <cell r="X42">
            <v>9.1999999999999993</v>
          </cell>
          <cell r="Y42">
            <v>10.8</v>
          </cell>
          <cell r="Z42">
            <v>9.6999999999999993</v>
          </cell>
          <cell r="AA42">
            <v>9.8000000000000007</v>
          </cell>
        </row>
        <row r="43">
          <cell r="P43">
            <v>112.2</v>
          </cell>
          <cell r="Q43">
            <v>108.1</v>
          </cell>
          <cell r="R43">
            <v>100</v>
          </cell>
          <cell r="S43">
            <v>111.4</v>
          </cell>
          <cell r="T43">
            <v>102.7</v>
          </cell>
          <cell r="U43">
            <v>99.2</v>
          </cell>
          <cell r="V43">
            <v>102.1</v>
          </cell>
          <cell r="W43">
            <v>98.2</v>
          </cell>
          <cell r="X43">
            <v>100.5</v>
          </cell>
          <cell r="Y43">
            <v>98.6</v>
          </cell>
          <cell r="Z43">
            <v>102</v>
          </cell>
          <cell r="AA43">
            <v>98.1</v>
          </cell>
        </row>
        <row r="44">
          <cell r="P44">
            <v>34</v>
          </cell>
          <cell r="Q44">
            <v>33.799999999999997</v>
          </cell>
          <cell r="R44">
            <v>31.2</v>
          </cell>
          <cell r="S44">
            <v>31.8</v>
          </cell>
          <cell r="T44">
            <v>32.5</v>
          </cell>
          <cell r="U44">
            <v>35.6</v>
          </cell>
          <cell r="V44">
            <v>35</v>
          </cell>
          <cell r="W44">
            <v>34</v>
          </cell>
          <cell r="X44">
            <v>33.9</v>
          </cell>
          <cell r="Y44">
            <v>34.1</v>
          </cell>
          <cell r="Z44">
            <v>33.6</v>
          </cell>
          <cell r="AA44">
            <v>33.299999999999997</v>
          </cell>
        </row>
        <row r="49">
          <cell r="P49">
            <v>4321.2</v>
          </cell>
          <cell r="Q49">
            <v>3844.4</v>
          </cell>
          <cell r="R49">
            <v>4222.8999999999996</v>
          </cell>
          <cell r="S49">
            <v>4632.6000000000004</v>
          </cell>
          <cell r="T49">
            <v>4872.3</v>
          </cell>
          <cell r="U49">
            <v>4775.2</v>
          </cell>
          <cell r="V49">
            <v>5439.6</v>
          </cell>
          <cell r="W49">
            <v>5150.5</v>
          </cell>
          <cell r="X49">
            <v>5637.5</v>
          </cell>
          <cell r="Y49">
            <v>5823.7</v>
          </cell>
          <cell r="Z49">
            <v>5548.8</v>
          </cell>
          <cell r="AA49">
            <v>5841.7</v>
          </cell>
        </row>
        <row r="51">
          <cell r="P51">
            <v>1030.7</v>
          </cell>
          <cell r="Q51">
            <v>955.3</v>
          </cell>
          <cell r="R51">
            <v>976.9</v>
          </cell>
          <cell r="S51">
            <v>1064.7</v>
          </cell>
          <cell r="T51">
            <v>835.7</v>
          </cell>
          <cell r="U51">
            <v>848.5</v>
          </cell>
          <cell r="V51">
            <v>931.6</v>
          </cell>
          <cell r="W51">
            <v>979.2</v>
          </cell>
          <cell r="X51">
            <v>833.4</v>
          </cell>
          <cell r="Y51">
            <v>655.7</v>
          </cell>
          <cell r="Z51">
            <v>721.3</v>
          </cell>
          <cell r="AA51">
            <v>787.5</v>
          </cell>
        </row>
        <row r="52">
          <cell r="P52">
            <v>14.8</v>
          </cell>
          <cell r="Q52">
            <v>13.6</v>
          </cell>
          <cell r="R52">
            <v>13.4</v>
          </cell>
          <cell r="S52">
            <v>16.600000000000001</v>
          </cell>
          <cell r="T52">
            <v>14.7</v>
          </cell>
          <cell r="U52">
            <v>15.6</v>
          </cell>
          <cell r="V52">
            <v>17.100000000000001</v>
          </cell>
          <cell r="W52">
            <v>13</v>
          </cell>
          <cell r="X52">
            <v>15</v>
          </cell>
          <cell r="Y52">
            <v>15.4</v>
          </cell>
          <cell r="Z52">
            <v>13.1</v>
          </cell>
          <cell r="AA52">
            <v>11.6</v>
          </cell>
        </row>
        <row r="54">
          <cell r="P54">
            <v>126.9</v>
          </cell>
          <cell r="Q54">
            <v>146.69999999999999</v>
          </cell>
          <cell r="R54">
            <v>132.6</v>
          </cell>
          <cell r="S54">
            <v>136.80000000000001</v>
          </cell>
          <cell r="T54">
            <v>134.4</v>
          </cell>
          <cell r="U54">
            <v>129.1</v>
          </cell>
          <cell r="V54">
            <v>149.1</v>
          </cell>
          <cell r="W54">
            <v>124</v>
          </cell>
          <cell r="X54">
            <v>112.5</v>
          </cell>
          <cell r="Y54">
            <v>148.80000000000001</v>
          </cell>
          <cell r="Z54">
            <v>128.30000000000001</v>
          </cell>
          <cell r="AA54">
            <v>147.19999999999999</v>
          </cell>
        </row>
        <row r="55">
          <cell r="P55">
            <v>0.2</v>
          </cell>
          <cell r="Q55">
            <v>0.3</v>
          </cell>
          <cell r="R55">
            <v>0.4</v>
          </cell>
          <cell r="S55">
            <v>0.2</v>
          </cell>
          <cell r="T55">
            <v>0.5</v>
          </cell>
          <cell r="U55">
            <v>0.2</v>
          </cell>
          <cell r="V55">
            <v>0.2</v>
          </cell>
          <cell r="W55">
            <v>0.1</v>
          </cell>
          <cell r="X55">
            <v>0.1</v>
          </cell>
          <cell r="Z55">
            <v>0.1</v>
          </cell>
          <cell r="AA55">
            <v>0.1</v>
          </cell>
        </row>
        <row r="56">
          <cell r="O56">
            <v>4220.8999999999996</v>
          </cell>
          <cell r="P56">
            <v>323.2</v>
          </cell>
          <cell r="Q56">
            <v>308</v>
          </cell>
          <cell r="R56">
            <v>1067.5</v>
          </cell>
          <cell r="S56">
            <v>1180.4000000000001</v>
          </cell>
          <cell r="T56">
            <v>764.9</v>
          </cell>
          <cell r="U56">
            <v>303</v>
          </cell>
          <cell r="V56">
            <v>616.79999999999995</v>
          </cell>
          <cell r="W56">
            <v>883.9</v>
          </cell>
          <cell r="X56">
            <v>309.8</v>
          </cell>
          <cell r="Y56">
            <v>568.6</v>
          </cell>
          <cell r="Z56">
            <v>551.20000000000005</v>
          </cell>
          <cell r="AA56">
            <v>495.1</v>
          </cell>
        </row>
        <row r="59"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3">
          <cell r="U63">
            <v>1086.2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</row>
        <row r="71">
          <cell r="P71">
            <v>73.8</v>
          </cell>
          <cell r="Q71">
            <v>86.6</v>
          </cell>
          <cell r="R71">
            <v>86.2</v>
          </cell>
          <cell r="S71">
            <v>90.8</v>
          </cell>
          <cell r="T71">
            <v>92.7</v>
          </cell>
          <cell r="U71">
            <v>80.599999999999994</v>
          </cell>
          <cell r="V71">
            <v>79.8</v>
          </cell>
          <cell r="W71">
            <v>94.3</v>
          </cell>
          <cell r="X71">
            <v>89.4</v>
          </cell>
          <cell r="Y71">
            <v>105.5</v>
          </cell>
          <cell r="Z71">
            <v>91.2</v>
          </cell>
          <cell r="AA71">
            <v>81.8</v>
          </cell>
        </row>
        <row r="72">
          <cell r="C72">
            <v>35.4</v>
          </cell>
          <cell r="D72">
            <v>33.9</v>
          </cell>
          <cell r="E72">
            <v>3.4</v>
          </cell>
          <cell r="F72">
            <v>3.9</v>
          </cell>
          <cell r="G72">
            <v>2.2000000000000002</v>
          </cell>
          <cell r="H72">
            <v>4.9000000000000004</v>
          </cell>
          <cell r="I72">
            <v>6.6</v>
          </cell>
          <cell r="J72">
            <v>2.8</v>
          </cell>
          <cell r="K72">
            <v>18.899999999999999</v>
          </cell>
          <cell r="L72">
            <v>0.4</v>
          </cell>
          <cell r="M72">
            <v>0</v>
          </cell>
          <cell r="N72">
            <v>0.8</v>
          </cell>
          <cell r="P72">
            <v>2.2000000000000002</v>
          </cell>
          <cell r="Q72">
            <v>28.5</v>
          </cell>
          <cell r="R72">
            <v>0</v>
          </cell>
          <cell r="S72">
            <v>20.8</v>
          </cell>
          <cell r="T72">
            <v>6.6</v>
          </cell>
          <cell r="U72">
            <v>7.4</v>
          </cell>
          <cell r="V72">
            <v>6.2</v>
          </cell>
          <cell r="W72">
            <v>52.7</v>
          </cell>
          <cell r="X72">
            <v>7</v>
          </cell>
          <cell r="Y72">
            <v>27.8</v>
          </cell>
          <cell r="Z72">
            <v>17.5</v>
          </cell>
          <cell r="AA72">
            <v>6.9</v>
          </cell>
        </row>
        <row r="73">
          <cell r="C73">
            <v>4.3</v>
          </cell>
          <cell r="D73">
            <v>13.5</v>
          </cell>
          <cell r="E73">
            <v>244.7</v>
          </cell>
          <cell r="F73">
            <v>193.4</v>
          </cell>
          <cell r="G73">
            <v>73.8</v>
          </cell>
          <cell r="H73">
            <v>31.3</v>
          </cell>
          <cell r="I73">
            <v>7.4</v>
          </cell>
          <cell r="J73">
            <v>196.9</v>
          </cell>
          <cell r="K73">
            <v>175.3</v>
          </cell>
          <cell r="L73">
            <v>227.1</v>
          </cell>
          <cell r="M73">
            <v>11.8</v>
          </cell>
          <cell r="N73">
            <v>6.8</v>
          </cell>
          <cell r="P73">
            <v>202</v>
          </cell>
          <cell r="Q73">
            <v>138.5</v>
          </cell>
          <cell r="R73">
            <v>8.5</v>
          </cell>
          <cell r="S73">
            <v>47.7</v>
          </cell>
          <cell r="T73">
            <v>316.89999999999998</v>
          </cell>
          <cell r="U73">
            <v>11.6</v>
          </cell>
          <cell r="V73">
            <v>111.8</v>
          </cell>
          <cell r="W73">
            <v>235.8</v>
          </cell>
          <cell r="X73">
            <v>0.5</v>
          </cell>
          <cell r="Y73">
            <v>17</v>
          </cell>
          <cell r="Z73">
            <v>441.5</v>
          </cell>
          <cell r="AA73">
            <v>19.100000000000001</v>
          </cell>
        </row>
        <row r="76">
          <cell r="P76">
            <v>10.5</v>
          </cell>
          <cell r="Q76">
            <v>4.5</v>
          </cell>
          <cell r="R76">
            <v>6.9</v>
          </cell>
          <cell r="S76">
            <v>7.7</v>
          </cell>
          <cell r="T76">
            <v>6.7</v>
          </cell>
          <cell r="U76">
            <v>7.7</v>
          </cell>
          <cell r="V76">
            <v>8.5</v>
          </cell>
          <cell r="W76">
            <v>7.9</v>
          </cell>
          <cell r="X76">
            <v>7.8</v>
          </cell>
          <cell r="Y76">
            <v>7.9</v>
          </cell>
          <cell r="Z76">
            <v>7.9</v>
          </cell>
          <cell r="AA76">
            <v>5.3</v>
          </cell>
        </row>
        <row r="77">
          <cell r="C77">
            <v>1728.2</v>
          </cell>
          <cell r="D77">
            <v>2911.6</v>
          </cell>
          <cell r="E77">
            <v>2211.5</v>
          </cell>
          <cell r="F77">
            <v>1793.3</v>
          </cell>
          <cell r="G77">
            <v>2142.8000000000002</v>
          </cell>
          <cell r="H77">
            <v>2818.8</v>
          </cell>
          <cell r="I77">
            <v>2747.9</v>
          </cell>
          <cell r="J77">
            <v>2136.3000000000002</v>
          </cell>
          <cell r="K77">
            <v>1638.9</v>
          </cell>
          <cell r="L77">
            <v>1638</v>
          </cell>
          <cell r="M77">
            <v>2086.4</v>
          </cell>
          <cell r="N77">
            <v>1295.5999999999999</v>
          </cell>
          <cell r="P77">
            <v>2881.9</v>
          </cell>
          <cell r="Q77">
            <v>2610</v>
          </cell>
          <cell r="R77">
            <v>1912.5</v>
          </cell>
          <cell r="S77">
            <v>2520.6</v>
          </cell>
          <cell r="T77">
            <v>2067.8000000000002</v>
          </cell>
          <cell r="U77">
            <v>1727.5</v>
          </cell>
          <cell r="V77">
            <v>2189.1999999999998</v>
          </cell>
          <cell r="W77">
            <v>2946.3</v>
          </cell>
          <cell r="X77">
            <v>2281.1999999999998</v>
          </cell>
          <cell r="Y77">
            <v>2327.6</v>
          </cell>
          <cell r="Z77">
            <v>2139.1999999999998</v>
          </cell>
          <cell r="AA77">
            <v>2454.8000000000002</v>
          </cell>
        </row>
        <row r="80">
          <cell r="P80">
            <v>419.1</v>
          </cell>
          <cell r="Q80">
            <v>563.1</v>
          </cell>
          <cell r="R80">
            <v>539.29999999999995</v>
          </cell>
          <cell r="S80">
            <v>549.1</v>
          </cell>
          <cell r="T80">
            <v>459</v>
          </cell>
          <cell r="U80">
            <v>441.1</v>
          </cell>
          <cell r="V80">
            <v>424</v>
          </cell>
          <cell r="W80">
            <v>435.7</v>
          </cell>
          <cell r="X80">
            <v>392.7</v>
          </cell>
          <cell r="Y80">
            <v>377.6</v>
          </cell>
          <cell r="Z80">
            <v>419.9</v>
          </cell>
        </row>
        <row r="81">
          <cell r="P81">
            <v>167.4</v>
          </cell>
          <cell r="Q81">
            <v>129.80000000000001</v>
          </cell>
          <cell r="R81">
            <v>113.8</v>
          </cell>
          <cell r="S81">
            <v>131.9</v>
          </cell>
          <cell r="T81">
            <v>124.8</v>
          </cell>
          <cell r="U81">
            <v>116.8</v>
          </cell>
          <cell r="V81">
            <v>191.7</v>
          </cell>
          <cell r="W81">
            <v>135.9</v>
          </cell>
          <cell r="X81">
            <v>117.2</v>
          </cell>
          <cell r="Y81">
            <v>116.4</v>
          </cell>
          <cell r="Z81">
            <v>88.4</v>
          </cell>
          <cell r="AA81">
            <v>86.1</v>
          </cell>
        </row>
        <row r="82">
          <cell r="P82">
            <v>2.5</v>
          </cell>
          <cell r="Q82">
            <v>2.4</v>
          </cell>
          <cell r="R82">
            <v>2.4</v>
          </cell>
          <cell r="S82">
            <v>2.6</v>
          </cell>
          <cell r="T82">
            <v>2.6</v>
          </cell>
          <cell r="U82">
            <v>2.6</v>
          </cell>
          <cell r="V82">
            <v>2.7</v>
          </cell>
          <cell r="W82">
            <v>2.6</v>
          </cell>
          <cell r="X82">
            <v>2.5</v>
          </cell>
          <cell r="Y82">
            <v>2.8</v>
          </cell>
          <cell r="Z82">
            <v>2.5</v>
          </cell>
        </row>
        <row r="84">
          <cell r="P84">
            <v>3.4</v>
          </cell>
          <cell r="Q84">
            <v>3.8</v>
          </cell>
          <cell r="R84">
            <v>4.8</v>
          </cell>
          <cell r="S84">
            <v>3.5</v>
          </cell>
          <cell r="T84">
            <v>4.5</v>
          </cell>
          <cell r="U84">
            <v>3.5</v>
          </cell>
          <cell r="V84">
            <v>3.7</v>
          </cell>
          <cell r="W84">
            <v>3.8</v>
          </cell>
          <cell r="X84">
            <v>3.5</v>
          </cell>
          <cell r="Y84">
            <v>4.5</v>
          </cell>
          <cell r="Z84">
            <v>3.6</v>
          </cell>
          <cell r="AA84">
            <v>3.8</v>
          </cell>
        </row>
        <row r="91">
          <cell r="P91">
            <v>58.8</v>
          </cell>
          <cell r="Q91">
            <v>46.2</v>
          </cell>
          <cell r="R91">
            <v>42.8</v>
          </cell>
          <cell r="S91">
            <v>53.1</v>
          </cell>
          <cell r="T91">
            <v>61.7</v>
          </cell>
          <cell r="U91">
            <v>78</v>
          </cell>
          <cell r="V91">
            <v>56.6</v>
          </cell>
          <cell r="W91">
            <v>52.3</v>
          </cell>
          <cell r="X91">
            <v>39.799999999999997</v>
          </cell>
          <cell r="Y91">
            <v>40.1</v>
          </cell>
          <cell r="Z91">
            <v>42.1</v>
          </cell>
          <cell r="AA91">
            <v>374.6</v>
          </cell>
        </row>
        <row r="94"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</row>
        <row r="96">
          <cell r="C96">
            <v>92.6</v>
          </cell>
          <cell r="D96">
            <v>74.400000000000006</v>
          </cell>
          <cell r="E96">
            <v>72.2</v>
          </cell>
          <cell r="F96">
            <v>71.099999999999994</v>
          </cell>
          <cell r="G96">
            <v>78</v>
          </cell>
          <cell r="H96">
            <v>80.5</v>
          </cell>
          <cell r="I96">
            <v>86.1</v>
          </cell>
          <cell r="J96">
            <v>75.099999999999994</v>
          </cell>
          <cell r="K96">
            <v>76</v>
          </cell>
          <cell r="L96">
            <v>82.9</v>
          </cell>
          <cell r="M96">
            <v>70.8</v>
          </cell>
          <cell r="N96">
            <v>74.900000000000006</v>
          </cell>
          <cell r="O96">
            <v>934.59999999999991</v>
          </cell>
          <cell r="P96">
            <v>101</v>
          </cell>
          <cell r="Q96">
            <v>70.400000000000006</v>
          </cell>
          <cell r="R96">
            <v>71</v>
          </cell>
          <cell r="S96">
            <v>76.099999999999994</v>
          </cell>
          <cell r="T96">
            <v>69.2</v>
          </cell>
          <cell r="U96">
            <v>70.099999999999994</v>
          </cell>
          <cell r="V96">
            <v>78</v>
          </cell>
          <cell r="W96">
            <v>73.8</v>
          </cell>
          <cell r="X96">
            <v>81.099999999999994</v>
          </cell>
          <cell r="Y96">
            <v>82.4</v>
          </cell>
          <cell r="Z96">
            <v>68.400000000000006</v>
          </cell>
          <cell r="AA96">
            <v>73.5</v>
          </cell>
          <cell r="AB96">
            <v>914.99999999999989</v>
          </cell>
        </row>
        <row r="98">
          <cell r="P98">
            <v>736.3</v>
          </cell>
          <cell r="Q98">
            <v>1040.5</v>
          </cell>
          <cell r="R98">
            <v>766.8</v>
          </cell>
          <cell r="S98">
            <v>785.8</v>
          </cell>
          <cell r="T98">
            <v>959</v>
          </cell>
          <cell r="U98">
            <v>754.7</v>
          </cell>
          <cell r="V98">
            <v>760</v>
          </cell>
          <cell r="W98">
            <v>1012.4</v>
          </cell>
          <cell r="X98">
            <v>771.9</v>
          </cell>
          <cell r="Y98">
            <v>927.8</v>
          </cell>
          <cell r="Z98">
            <v>813.4</v>
          </cell>
        </row>
        <row r="99">
          <cell r="P99">
            <v>0</v>
          </cell>
        </row>
        <row r="103">
          <cell r="P103">
            <v>0</v>
          </cell>
          <cell r="Q103">
            <v>0</v>
          </cell>
          <cell r="R103">
            <v>17.8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37.5</v>
          </cell>
          <cell r="X103">
            <v>0</v>
          </cell>
          <cell r="Y103">
            <v>75.7</v>
          </cell>
          <cell r="Z103">
            <v>0</v>
          </cell>
          <cell r="AA103">
            <v>0</v>
          </cell>
        </row>
        <row r="104"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P105">
            <v>877.5</v>
          </cell>
          <cell r="Q105">
            <v>0</v>
          </cell>
          <cell r="R105">
            <v>1765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</row>
        <row r="107">
          <cell r="C107">
            <v>20.6</v>
          </cell>
          <cell r="D107">
            <v>1.4</v>
          </cell>
          <cell r="E107">
            <v>71.3</v>
          </cell>
          <cell r="F107">
            <v>10.1</v>
          </cell>
          <cell r="G107">
            <v>38.799999999999997</v>
          </cell>
          <cell r="H107">
            <v>4.8</v>
          </cell>
          <cell r="I107">
            <v>273.10000000000002</v>
          </cell>
          <cell r="J107">
            <v>35.6</v>
          </cell>
          <cell r="K107">
            <v>24.9</v>
          </cell>
          <cell r="L107">
            <v>86.6</v>
          </cell>
          <cell r="M107">
            <v>198.7</v>
          </cell>
          <cell r="N107">
            <v>207</v>
          </cell>
          <cell r="P107">
            <v>92</v>
          </cell>
          <cell r="Q107">
            <v>30.2</v>
          </cell>
          <cell r="R107">
            <v>39.4</v>
          </cell>
          <cell r="S107">
            <v>14.8</v>
          </cell>
          <cell r="T107">
            <v>107.3</v>
          </cell>
          <cell r="U107">
            <v>0.8</v>
          </cell>
          <cell r="V107">
            <v>133.5</v>
          </cell>
          <cell r="W107">
            <v>20.7</v>
          </cell>
          <cell r="X107">
            <v>0.8</v>
          </cell>
          <cell r="Y107">
            <v>4</v>
          </cell>
          <cell r="Z107">
            <v>36</v>
          </cell>
          <cell r="AA107">
            <v>141</v>
          </cell>
        </row>
        <row r="110">
          <cell r="Z110">
            <v>902.8</v>
          </cell>
          <cell r="AA110">
            <v>8197.4</v>
          </cell>
        </row>
        <row r="111">
          <cell r="P111">
            <v>0</v>
          </cell>
          <cell r="Q111">
            <v>59.9</v>
          </cell>
          <cell r="R111">
            <v>0</v>
          </cell>
          <cell r="S111">
            <v>123.9</v>
          </cell>
          <cell r="T111">
            <v>0</v>
          </cell>
          <cell r="U111">
            <v>0</v>
          </cell>
          <cell r="V111">
            <v>125.5</v>
          </cell>
          <cell r="W111">
            <v>53.5</v>
          </cell>
          <cell r="X111">
            <v>0</v>
          </cell>
          <cell r="Y111">
            <v>124.1</v>
          </cell>
          <cell r="Z111">
            <v>0</v>
          </cell>
          <cell r="AA111">
            <v>151.80000000000001</v>
          </cell>
        </row>
        <row r="112"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</row>
        <row r="115"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</row>
        <row r="117"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</row>
        <row r="119">
          <cell r="P119">
            <v>0</v>
          </cell>
          <cell r="Q119">
            <v>30000</v>
          </cell>
          <cell r="R119">
            <v>15000</v>
          </cell>
          <cell r="S119">
            <v>15000</v>
          </cell>
          <cell r="T119">
            <v>40000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25000</v>
          </cell>
          <cell r="AA119">
            <v>0</v>
          </cell>
        </row>
        <row r="120"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117904.3</v>
          </cell>
          <cell r="W120">
            <v>0</v>
          </cell>
          <cell r="X120">
            <v>1399.4</v>
          </cell>
          <cell r="Y120">
            <v>0</v>
          </cell>
          <cell r="Z120">
            <v>0</v>
          </cell>
          <cell r="AA120">
            <v>1198.7</v>
          </cell>
        </row>
        <row r="122"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</row>
        <row r="123">
          <cell r="P123">
            <v>67.3</v>
          </cell>
          <cell r="Q123">
            <v>23692.2</v>
          </cell>
          <cell r="R123">
            <v>602.6</v>
          </cell>
          <cell r="S123">
            <v>3514.7</v>
          </cell>
          <cell r="T123">
            <v>841.6</v>
          </cell>
          <cell r="U123">
            <v>176.5</v>
          </cell>
          <cell r="V123">
            <v>1981.3</v>
          </cell>
          <cell r="W123">
            <v>5177.3999999999996</v>
          </cell>
          <cell r="X123">
            <v>1050.7</v>
          </cell>
          <cell r="Y123">
            <v>3302</v>
          </cell>
          <cell r="Z123">
            <v>413.6</v>
          </cell>
          <cell r="AA123">
            <v>28582.7</v>
          </cell>
        </row>
        <row r="126">
          <cell r="P126">
            <v>0</v>
          </cell>
          <cell r="Q126">
            <v>745.8</v>
          </cell>
          <cell r="R126">
            <v>445.1</v>
          </cell>
          <cell r="S126">
            <v>475.9</v>
          </cell>
          <cell r="T126">
            <v>199.8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1220.3</v>
          </cell>
          <cell r="AA126">
            <v>0</v>
          </cell>
        </row>
        <row r="127"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</row>
        <row r="129">
          <cell r="P129">
            <v>0</v>
          </cell>
          <cell r="Q129">
            <v>0</v>
          </cell>
          <cell r="R129">
            <v>117.6</v>
          </cell>
          <cell r="S129">
            <v>235.3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1305.4000000000001</v>
          </cell>
          <cell r="AA129">
            <v>0</v>
          </cell>
        </row>
        <row r="130"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</row>
        <row r="131">
          <cell r="P131">
            <v>104</v>
          </cell>
          <cell r="Q131">
            <v>52.4</v>
          </cell>
          <cell r="S131">
            <v>564.1</v>
          </cell>
          <cell r="U131">
            <v>29.4</v>
          </cell>
          <cell r="X131">
            <v>78.5</v>
          </cell>
        </row>
        <row r="135">
          <cell r="P135">
            <v>0</v>
          </cell>
          <cell r="Q135">
            <v>0</v>
          </cell>
          <cell r="S135">
            <v>0</v>
          </cell>
          <cell r="T135">
            <v>17.7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P136">
            <v>75.099999999999994</v>
          </cell>
          <cell r="Q136">
            <v>23.1</v>
          </cell>
          <cell r="R136">
            <v>53.2</v>
          </cell>
          <cell r="S136">
            <v>1957.6</v>
          </cell>
          <cell r="T136">
            <v>188.6</v>
          </cell>
          <cell r="U136">
            <v>65.5</v>
          </cell>
          <cell r="W136">
            <v>37.299999999999997</v>
          </cell>
          <cell r="X136">
            <v>21.2</v>
          </cell>
          <cell r="Y136">
            <v>99.7</v>
          </cell>
          <cell r="Z136">
            <v>15.3</v>
          </cell>
        </row>
        <row r="137">
          <cell r="P137">
            <v>0</v>
          </cell>
          <cell r="Q137">
            <v>0</v>
          </cell>
          <cell r="R137">
            <v>0</v>
          </cell>
          <cell r="S137">
            <v>0</v>
          </cell>
        </row>
        <row r="138">
          <cell r="C138">
            <v>0.1</v>
          </cell>
          <cell r="D138">
            <v>6.1</v>
          </cell>
          <cell r="E138">
            <v>1.7</v>
          </cell>
          <cell r="F138">
            <v>1.7</v>
          </cell>
          <cell r="G138">
            <v>41.7</v>
          </cell>
          <cell r="H138">
            <v>1.7</v>
          </cell>
          <cell r="I138">
            <v>46.6</v>
          </cell>
          <cell r="J138">
            <v>1.7</v>
          </cell>
          <cell r="K138">
            <v>3.7</v>
          </cell>
          <cell r="L138">
            <v>1.7</v>
          </cell>
          <cell r="M138">
            <v>3</v>
          </cell>
          <cell r="N138">
            <v>1.7</v>
          </cell>
          <cell r="P138">
            <v>1.7</v>
          </cell>
          <cell r="Q138">
            <v>1.7</v>
          </cell>
          <cell r="R138">
            <v>1.7</v>
          </cell>
          <cell r="S138">
            <v>1.7</v>
          </cell>
          <cell r="T138">
            <v>3.2</v>
          </cell>
          <cell r="U138">
            <v>3.7</v>
          </cell>
          <cell r="V138">
            <v>1.7</v>
          </cell>
          <cell r="W138">
            <v>4</v>
          </cell>
          <cell r="X138">
            <v>1.7</v>
          </cell>
          <cell r="Y138">
            <v>2.7</v>
          </cell>
        </row>
        <row r="139">
          <cell r="P139">
            <v>0</v>
          </cell>
          <cell r="Q139">
            <v>0</v>
          </cell>
          <cell r="T139">
            <v>0</v>
          </cell>
          <cell r="U139">
            <v>0</v>
          </cell>
          <cell r="W139">
            <v>0</v>
          </cell>
        </row>
        <row r="140">
          <cell r="P140">
            <v>18.399999999999999</v>
          </cell>
          <cell r="Q140">
            <v>10.9</v>
          </cell>
          <cell r="R140">
            <v>12.1</v>
          </cell>
          <cell r="S140">
            <v>14.9</v>
          </cell>
          <cell r="T140">
            <v>16.600000000000001</v>
          </cell>
          <cell r="U140">
            <v>70.2</v>
          </cell>
          <cell r="V140">
            <v>19.8</v>
          </cell>
          <cell r="W140">
            <v>60.2</v>
          </cell>
          <cell r="X140">
            <v>10.8</v>
          </cell>
          <cell r="Y140">
            <v>17.3</v>
          </cell>
          <cell r="Z140">
            <v>16</v>
          </cell>
          <cell r="AA140">
            <v>14.2</v>
          </cell>
        </row>
        <row r="142">
          <cell r="P142">
            <v>3412.1</v>
          </cell>
          <cell r="Q142">
            <v>2945</v>
          </cell>
          <cell r="R142">
            <v>2090.6999999999998</v>
          </cell>
          <cell r="S142">
            <v>2773.3999999999996</v>
          </cell>
          <cell r="T142">
            <v>2620.9</v>
          </cell>
          <cell r="U142">
            <v>1901.4999999999998</v>
          </cell>
          <cell r="V142">
            <v>2534.1999999999998</v>
          </cell>
          <cell r="W142">
            <v>3442.1000000000004</v>
          </cell>
          <cell r="X142">
            <v>2465.7999999999997</v>
          </cell>
          <cell r="Y142">
            <v>2566.5000000000005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BoP"/>
      <sheetName val="RES"/>
      <sheetName val="Input"/>
      <sheetName val="OUTPUT"/>
      <sheetName val="Trade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18"/>
      <sheetName val="[MFLOW96.XLS]_WIN_TEMP_MFLOW9_3"/>
      <sheetName val="[MFLOW96.XLS]_WIN_TEMP_MFLOW9_2"/>
      <sheetName val="[MFLOW96.XLS]_WIN_TEMP_MFLOW9_4"/>
      <sheetName val="[MFLOW96.XLS]_WIN_TEMP_MFLOW9_5"/>
      <sheetName val="[MFLOW96.XLS]_WIN_TEMP_MFLOW9_6"/>
      <sheetName val="[MFLOW96.XLS]_WIN_TEMP_MFLOW9_7"/>
      <sheetName val="[MFLOW96.XLS]_WIN_TEMP_MFLOW9_9"/>
      <sheetName val="[MFLOW96.XLS]_WIN_TEMP_MFLOW9_8"/>
      <sheetName val="[MFLOW96.XLS]_WIN_TEMP_MFLOW_10"/>
      <sheetName val="[MFLOW96.XLS]_WIN_TEMP_MFLOW_11"/>
      <sheetName val="[MFLOW96.XLS]_WIN_TEMP_MFLOW_14"/>
      <sheetName val="[MFLOW96.XLS]_WIN_TEMP_MFLOW_13"/>
      <sheetName val="[MFLOW96.XLS]_WIN_TEMP_MFLOW_12"/>
      <sheetName val="[MFLOW96.XLS]_WIN_TEMP_MFLOW_15"/>
      <sheetName val="[MFLOW96.XLS]_WIN_TEMP_MFLOW_16"/>
      <sheetName val="[MFLOW96.XLS]_WIN_TEMP_MFLOW_17"/>
      <sheetName val="[MFLOW96.XLS]_WIN_TEMP_MFLOW_21"/>
      <sheetName val="[MFLOW96.XLS]_WIN_TEMP_MFLOW_19"/>
      <sheetName val="[MFLOW96.XLS]_WIN_TEMP_MFLOW_20"/>
      <sheetName val="[MFLOW96.XLS]_WIN_TEMP_MFLOW_24"/>
      <sheetName val="[MFLOW96.XLS]_WIN_TEMP_MFLOW_22"/>
      <sheetName val="[MFLOW96.XLS]_WIN_TEMP_MFLOW_23"/>
      <sheetName val="[MFLOW96.XLS]_WIN_TEMP_MFLOW_25"/>
      <sheetName val="[MFLOW96.XLS]_WIN_TEMP_MFLOW_28"/>
      <sheetName val="[MFLOW96.XLS]_WIN_TEMP_MFLOW_26"/>
      <sheetName val="[MFLOW96.XLS]_WIN_TEMP_MFLOW_27"/>
      <sheetName val="[MFLOW96.XLS]_WIN_TEMP_MFLOW_29"/>
      <sheetName val="[MFLOW96.XLS]_WIN_TEMP_MFLOW_30"/>
      <sheetName val="[MFLOW96.XLS]_WIN_TEMP_MFLOW_32"/>
      <sheetName val="[MFLOW96.XLS]_WIN_TEMP_MFLOW_31"/>
      <sheetName val="[MFLOW96.XLS]_WIN_TEMP_MFLOW_34"/>
      <sheetName val="[MFLOW96.XLS]_WIN_TEMP_MFLOW_33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40"/>
      <sheetName val="[MFLOW96.XLS]_WIN_TEMP_MFLOW_39"/>
      <sheetName val="[MFLOW96.XLS]_WIN_TEMP_MFLOW_50"/>
      <sheetName val="[MFLOW96.XLS]_WIN_TEMP_MFLOW_41"/>
      <sheetName val="[MFLOW96.XLS]_WIN_TEMP_MFLOW_42"/>
      <sheetName val="[MFLOW96.XLS]_WIN_TEMP_MFLOW_43"/>
      <sheetName val="[MFLOW96.XLS]_WIN_TEMP_MFLOW_44"/>
      <sheetName val="[MFLOW96.XLS]_WIN_TEMP_MFLOW_45"/>
      <sheetName val="[MFLOW96.XLS]_WIN_TEMP_MFLOW_46"/>
      <sheetName val="[MFLOW96.XLS]_WIN_TEMP_MFLOW_47"/>
      <sheetName val="[MFLOW96.XLS]_WIN_TEMP_MFLOW_48"/>
      <sheetName val="[MFLOW96.XLS]_WIN_TEMP_MFLOW_49"/>
      <sheetName val="[MFLOW96.XLS]_WIN_TEMP_MFLOW_51"/>
      <sheetName val="[MFLOW96.XLS]_WIN_TEMP_MFLOW_52"/>
      <sheetName val="[MFLOW96.XLS]_WIN_TEMP_MFLOW_55"/>
      <sheetName val="[MFLOW96.XLS]_WIN_TEMP_MFLOW_53"/>
      <sheetName val="[MFLOW96.XLS]_WIN_TEMP_MFLOW_54"/>
      <sheetName val="[MFLOW96.XLS]_WIN_TEMP_MFLOW_56"/>
      <sheetName val="[MFLOW96.XLS]_WIN_TEMP_MFLOW_58"/>
      <sheetName val="[MFLOW96.XLS]_WIN_TEMP_MFLOW_57"/>
      <sheetName val="[MFLOW96.XLS]_WIN_TEMP_MFLOW_59"/>
      <sheetName val="[MFLOW96.XLS]_WIN_TEMP_MFLOW_60"/>
      <sheetName val="[MFLOW96.XLS]_WIN_TEMP_MFLOW_62"/>
      <sheetName val="[MFLOW96.XLS]_WIN_TEMP_MFLOW_61"/>
      <sheetName val="[MFLOW96.XLS]_WIN_TEMP_MFLOW_65"/>
      <sheetName val="[MFLOW96.XLS]_WIN_TEMP_MFLOW_63"/>
      <sheetName val="[MFLOW96.XLS]_WIN_TEMP_MFLOW_64"/>
      <sheetName val="[MFLOW96.XLS]_WIN_TEMP_MFLOW_67"/>
      <sheetName val="[MFLOW96.XLS]_WIN_TEMP_MFLOW_66"/>
      <sheetName val="[MFLOW96.XLS]_WIN_TEMP_MFLOW_70"/>
      <sheetName val="[MFLOW96.XLS]_WIN_TEMP_MFLOW_68"/>
      <sheetName val="[MFLOW96.XLS]_WIN_TEMP_MFLOW_69"/>
      <sheetName val="[MFLOW96.XLS]_WIN_TEMP_MFLOW_71"/>
      <sheetName val="[MFLOW96.XLS]_WIN_TEMP_MFLOW_7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Ext_debt1"/>
      <sheetName val="Ext_debt2"/>
      <sheetName val="Ext_debt3"/>
      <sheetName val="Ext_debt4"/>
      <sheetName val="Ext_debt5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>
        <row r="62">
          <cell r="Q6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ĨĨ_x0018__x0018_COM"/>
      <sheetName val="ANT_BS1"/>
      <sheetName val="Progr-Proj-Switch"/>
      <sheetName val="EDSSARMRED97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DMX_Units"/>
      <sheetName val="MonSurv-BC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GeoBop"/>
      <sheetName val="RES"/>
      <sheetName val="OUTPUT"/>
      <sheetName val="Trade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R"/>
      <sheetName val="WB"/>
      <sheetName val="MFLOW96.XL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Summary"/>
      <sheetName val="SR-financing"/>
      <sheetName val="Financing"/>
      <sheetName val="Tax calculations"/>
      <sheetName val="Proy to July"/>
      <sheetName val="Proy to Aug"/>
      <sheetName val="Proy to Sept"/>
      <sheetName val="Sheet1"/>
      <sheetName val="nickel correl July 07"/>
      <sheetName val="Proy to May"/>
      <sheetName val="Real"/>
      <sheetName val="New Proy 07"/>
      <sheetName val="Spending 2007"/>
      <sheetName val="Spending 06"/>
      <sheetName val="Rev Expost"/>
      <sheetName val="Revenues-hist"/>
      <sheetName val="Revenues-proj"/>
      <sheetName val="Tax Reform"/>
      <sheetName val="seasonality"/>
      <sheetName val="Arrears"/>
      <sheetName val="Measures"/>
      <sheetName val="SI"/>
      <sheetName val="S-I"/>
      <sheetName val="Chart Data"/>
      <sheetName val="Charts"/>
      <sheetName val="Real quarterly"/>
      <sheetName val="GASTOS (2)"/>
      <sheetName val="INGRESOS"/>
      <sheetName val="FINAN"/>
      <sheetName val="INFORMES especiales"/>
      <sheetName val="monthly2"/>
      <sheetName val="IN"/>
      <sheetName val="IN-OUT91"/>
      <sheetName val="GASTOS"/>
      <sheetName val="YNGRE"/>
      <sheetName val="monthly"/>
      <sheetName val="quarterly"/>
      <sheetName val="SR-nominal"/>
      <sheetName val="PSBR "/>
      <sheetName val="SR-ratios"/>
      <sheetName val="OUT IN-OUT"/>
      <sheetName val="Dom fin"/>
      <sheetName val="SR-Debt"/>
      <sheetName val="Dom bonds"/>
      <sheetName val="Dom loans"/>
      <sheetName val="fiscal financing gap "/>
      <sheetName val="Debt projections "/>
      <sheetName val="net disbursement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M1" t="str">
            <v>Ajustes ad hoc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Other Depository Corporations B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A 11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4"/>
      <sheetName val="[MFLOW96.XLS]_WIN_TEMP_MFLOW9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  <sheetName val="MONE(M)"/>
      <sheetName val="BURSAT(M)"/>
      <sheetName val="REAL(T)"/>
      <sheetName val="EXT(T)"/>
      <sheetName val="EXT(A)"/>
      <sheetName val="REAL(A)"/>
      <sheetName val="FISCAL(A)"/>
      <sheetName val="METAS"/>
      <sheetName val="EJECUTIVO"/>
      <sheetName val="EXT(M)"/>
      <sheetName val="FISCAL(M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  <sheetName val="BoP"/>
      <sheetName val="RES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  <cell r="S9">
            <v>853.39166666666677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  <cell r="S10">
            <v>8.2607679857579228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  <cell r="S11">
            <v>915.35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  <cell r="S12">
            <v>14.314438075256319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  <cell r="S14">
            <v>7.8835926501797271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  <cell r="S17">
            <v>131.54779881487329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  <cell r="S18">
            <v>4.9408769562917509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  <cell r="S20">
            <v>118.47655629709996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  <cell r="S21">
            <v>1.6656036175849431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  <cell r="S23">
            <v>111.03276709444101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  <cell r="S24">
            <v>3.2216140190607145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  <cell r="S26">
            <v>15.946896711985271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  <cell r="S27">
            <v>7.1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  <cell r="S28">
            <v>26.5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  <cell r="S31">
            <v>12.87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  <cell r="S33">
            <v>12.616666666666667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  <cell r="S34">
            <v>12.858333333333334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  <cell r="S35">
            <v>12.810000000000002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  <cell r="S38">
            <v>88.800912009611906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  <cell r="S39">
            <v>89.7983574300372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  <cell r="S41">
            <v>113.39592399220169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  <cell r="S42">
            <v>110.54701398741891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  <cell r="S46">
            <v>5.0732499999999998</v>
          </cell>
        </row>
        <row r="47">
          <cell r="A47">
            <v>47</v>
          </cell>
          <cell r="B47" t="str">
            <v>Commercial bank lending rate</v>
          </cell>
          <cell r="S47">
            <v>27.993749999999999</v>
          </cell>
        </row>
        <row r="48">
          <cell r="A48">
            <v>48</v>
          </cell>
          <cell r="B48" t="str">
            <v>Commercial bank deposit rate rate</v>
          </cell>
          <cell r="S48">
            <v>13.59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  <cell r="S52">
            <v>137566.39999999999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  <cell r="S53">
            <v>4390.0629464718004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  <cell r="S55">
            <v>1493.5013004609864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  <cell r="S56">
            <v>5132.4250946541915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  <cell r="S59">
            <v>8600.9861474592726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  <cell r="S60">
            <v>-3625.2299999999991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  <cell r="S61">
            <v>-3625.2299999999891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  <cell r="S63">
            <v>7.6854799999999992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  <cell r="S64">
            <v>1.8594652480126372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  <cell r="S65">
            <v>4658771.5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  <cell r="S66">
            <v>2.3473715822396768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  <cell r="S67">
            <v>2857209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  <cell r="S68">
            <v>-5.2632573660138515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  <cell r="S69">
            <v>456622.99999999994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  <cell r="S70">
            <v>15.98143502977906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  <cell r="S71">
            <v>2400586</v>
          </cell>
        </row>
        <row r="72">
          <cell r="A72">
            <v>72</v>
          </cell>
          <cell r="B72" t="str">
            <v xml:space="preserve">  (percent change)</v>
          </cell>
          <cell r="S72">
            <v>-0.66472182566775784</v>
          </cell>
        </row>
        <row r="73">
          <cell r="A73">
            <v>73</v>
          </cell>
        </row>
        <row r="74">
          <cell r="A74">
            <v>74</v>
          </cell>
          <cell r="B74" t="str">
            <v>From the external sector</v>
          </cell>
        </row>
        <row r="75">
          <cell r="A75">
            <v>75</v>
          </cell>
          <cell r="B75">
            <v>36279.540543055555</v>
          </cell>
        </row>
        <row r="76">
          <cell r="A76">
            <v>76</v>
          </cell>
          <cell r="B76" t="str">
            <v>External CA (mill US$)</v>
          </cell>
          <cell r="S76">
            <v>-282.99999999999989</v>
          </cell>
        </row>
        <row r="77">
          <cell r="A77">
            <v>77</v>
          </cell>
          <cell r="B77" t="str">
            <v>External CA (mill US$)</v>
          </cell>
          <cell r="S77">
            <v>-282.99999999999909</v>
          </cell>
        </row>
        <row r="78">
          <cell r="A78">
            <v>78</v>
          </cell>
          <cell r="B78" t="str">
            <v>Exports of goods and services</v>
          </cell>
          <cell r="S78">
            <v>5315.9</v>
          </cell>
        </row>
        <row r="79">
          <cell r="A79">
            <v>79</v>
          </cell>
          <cell r="B79" t="str">
            <v xml:space="preserve">   Goods</v>
          </cell>
          <cell r="S79">
            <v>3452.5</v>
          </cell>
        </row>
        <row r="80">
          <cell r="A80">
            <v>80</v>
          </cell>
          <cell r="B80" t="str">
            <v>Domestic</v>
          </cell>
          <cell r="S80">
            <v>736.39999999999986</v>
          </cell>
        </row>
        <row r="81">
          <cell r="A81">
            <v>81</v>
          </cell>
          <cell r="B81" t="str">
            <v>Free trade zones</v>
          </cell>
          <cell r="S81">
            <v>2716.1000000000004</v>
          </cell>
        </row>
        <row r="82">
          <cell r="A82">
            <v>82</v>
          </cell>
          <cell r="B82" t="str">
            <v xml:space="preserve">   Services</v>
          </cell>
          <cell r="S82">
            <v>1863.4</v>
          </cell>
        </row>
        <row r="83">
          <cell r="A83">
            <v>83</v>
          </cell>
          <cell r="B83" t="str">
            <v xml:space="preserve">      Tourism receipts</v>
          </cell>
          <cell r="S83">
            <v>1428.8</v>
          </cell>
        </row>
        <row r="84">
          <cell r="A84">
            <v>84</v>
          </cell>
          <cell r="B84" t="str">
            <v>Total exports of goods</v>
          </cell>
          <cell r="S84">
            <v>0</v>
          </cell>
        </row>
        <row r="85">
          <cell r="A85">
            <v>85</v>
          </cell>
          <cell r="B85" t="str">
            <v>Imports of goods and services</v>
          </cell>
          <cell r="S85">
            <v>5899.8</v>
          </cell>
        </row>
        <row r="86">
          <cell r="A86">
            <v>86</v>
          </cell>
          <cell r="B86" t="str">
            <v xml:space="preserve">   Goods (including free trade zones)</v>
          </cell>
          <cell r="S86">
            <v>4903.2</v>
          </cell>
        </row>
        <row r="87">
          <cell r="A87">
            <v>87</v>
          </cell>
          <cell r="B87" t="str">
            <v xml:space="preserve">      Consumer Goods</v>
          </cell>
          <cell r="S87">
            <v>1092.5999999999999</v>
          </cell>
        </row>
        <row r="88">
          <cell r="A88">
            <v>88</v>
          </cell>
          <cell r="B88" t="str">
            <v xml:space="preserve">         Durable</v>
          </cell>
          <cell r="S88">
            <v>517.9</v>
          </cell>
        </row>
        <row r="89">
          <cell r="A89">
            <v>89</v>
          </cell>
          <cell r="B89" t="str">
            <v xml:space="preserve">         Non durable</v>
          </cell>
          <cell r="S89">
            <v>574.69999999999993</v>
          </cell>
        </row>
        <row r="90">
          <cell r="A90">
            <v>90</v>
          </cell>
          <cell r="B90" t="str">
            <v xml:space="preserve">      Primary/Intermediate goods</v>
          </cell>
          <cell r="S90">
            <v>1284.8999999999999</v>
          </cell>
        </row>
        <row r="91">
          <cell r="A91">
            <v>91</v>
          </cell>
          <cell r="B91" t="str">
            <v xml:space="preserve">         of which: Petroleum products</v>
          </cell>
          <cell r="S91">
            <v>521.6</v>
          </cell>
        </row>
        <row r="92">
          <cell r="A92">
            <v>92</v>
          </cell>
          <cell r="B92" t="str">
            <v xml:space="preserve">      Capital goods</v>
          </cell>
          <cell r="S92">
            <v>614.19999999999993</v>
          </cell>
        </row>
        <row r="93">
          <cell r="A93">
            <v>93</v>
          </cell>
          <cell r="B93" t="str">
            <v xml:space="preserve">         of which: Related to privatization</v>
          </cell>
          <cell r="S93">
            <v>0</v>
          </cell>
        </row>
        <row r="94">
          <cell r="A94">
            <v>94</v>
          </cell>
          <cell r="B94" t="str">
            <v xml:space="preserve">   Services</v>
          </cell>
          <cell r="S94">
            <v>996.60000000000014</v>
          </cell>
        </row>
        <row r="95">
          <cell r="A95">
            <v>95</v>
          </cell>
          <cell r="B95" t="str">
            <v>Total imports of goods</v>
          </cell>
          <cell r="S95">
            <v>0</v>
          </cell>
        </row>
        <row r="96">
          <cell r="A96">
            <v>96</v>
          </cell>
          <cell r="B96" t="str">
            <v>Foreign direct investment (net)</v>
          </cell>
          <cell r="S96">
            <v>206.8</v>
          </cell>
        </row>
        <row r="97">
          <cell r="A97">
            <v>97</v>
          </cell>
          <cell r="B97" t="str">
            <v xml:space="preserve">   of which: Related to privatization</v>
          </cell>
          <cell r="S97">
            <v>0</v>
          </cell>
        </row>
        <row r="98">
          <cell r="A98">
            <v>98</v>
          </cell>
          <cell r="B98" t="str">
            <v>Imports net of FTZ imports</v>
          </cell>
        </row>
        <row r="99">
          <cell r="A99">
            <v>99</v>
          </cell>
          <cell r="B99" t="str">
            <v>Commercial banks (net capital flow)</v>
          </cell>
          <cell r="S99">
            <v>18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Net official international reserves (increase +)</v>
          </cell>
          <cell r="S101">
            <v>-469.60264180264187</v>
          </cell>
        </row>
        <row r="102">
          <cell r="A102">
            <v>102</v>
          </cell>
          <cell r="B102" t="str">
            <v xml:space="preserve">   Gross reserves (increase +)</v>
          </cell>
          <cell r="S102">
            <v>-386.6</v>
          </cell>
        </row>
        <row r="103">
          <cell r="A103">
            <v>103</v>
          </cell>
          <cell r="B103" t="str">
            <v xml:space="preserve">   Liabilities (increase -)</v>
          </cell>
          <cell r="S103">
            <v>-83.002641802641847</v>
          </cell>
        </row>
        <row r="104">
          <cell r="A104">
            <v>104</v>
          </cell>
          <cell r="B104" t="str">
            <v xml:space="preserve">      of which: Use of Fund credits (increase -)</v>
          </cell>
          <cell r="S104">
            <v>8.1999999999999993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Valuation adjustment</v>
          </cell>
          <cell r="S106">
            <v>0</v>
          </cell>
        </row>
        <row r="107">
          <cell r="A107">
            <v>107</v>
          </cell>
          <cell r="B107" t="str">
            <v>Domestic imports</v>
          </cell>
          <cell r="S107">
            <v>2991.7</v>
          </cell>
        </row>
        <row r="108">
          <cell r="A108">
            <v>108</v>
          </cell>
          <cell r="B108" t="str">
            <v>External public sector debt</v>
          </cell>
          <cell r="S108">
            <v>3946.42</v>
          </cell>
        </row>
        <row r="109">
          <cell r="A109">
            <v>109</v>
          </cell>
        </row>
        <row r="110">
          <cell r="A110">
            <v>110</v>
          </cell>
          <cell r="B110" t="str">
            <v>Interest due</v>
          </cell>
        </row>
        <row r="111">
          <cell r="A111">
            <v>111</v>
          </cell>
          <cell r="B111" t="str">
            <v xml:space="preserve">   Nonfinancial public sector</v>
          </cell>
        </row>
        <row r="112">
          <cell r="A112">
            <v>112</v>
          </cell>
          <cell r="B112" t="str">
            <v xml:space="preserve">      Government</v>
          </cell>
        </row>
        <row r="113">
          <cell r="A113">
            <v>113</v>
          </cell>
          <cell r="B113" t="str">
            <v xml:space="preserve">      Public enterprises</v>
          </cell>
        </row>
        <row r="114">
          <cell r="A114">
            <v>114</v>
          </cell>
          <cell r="B114" t="str">
            <v xml:space="preserve">   Financial public sector</v>
          </cell>
        </row>
        <row r="115">
          <cell r="A115">
            <v>115</v>
          </cell>
          <cell r="B115" t="str">
            <v xml:space="preserve">      BCRD (on nonreserve liabilities)</v>
          </cell>
        </row>
        <row r="116">
          <cell r="A116">
            <v>116</v>
          </cell>
          <cell r="B116" t="str">
            <v xml:space="preserve">      BCRD (on reserve liabilities)</v>
          </cell>
        </row>
        <row r="117">
          <cell r="A117">
            <v>117</v>
          </cell>
          <cell r="B117" t="str">
            <v xml:space="preserve">      Other (eg, Banco de Reservas)</v>
          </cell>
        </row>
        <row r="118">
          <cell r="A118">
            <v>118</v>
          </cell>
          <cell r="B118" t="str">
            <v xml:space="preserve">   Interest on arrears</v>
          </cell>
        </row>
        <row r="119">
          <cell r="A119">
            <v>119</v>
          </cell>
          <cell r="B119" t="str">
            <v xml:space="preserve">      Of which: on reserve liabilities</v>
          </cell>
        </row>
        <row r="120">
          <cell r="A120">
            <v>120</v>
          </cell>
        </row>
        <row r="121">
          <cell r="A121">
            <v>121</v>
          </cell>
          <cell r="B121" t="str">
            <v>Reprogramed or forgiven interest</v>
          </cell>
        </row>
        <row r="122">
          <cell r="A122">
            <v>122</v>
          </cell>
          <cell r="B122" t="str">
            <v>New arrears on interest due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Net use of Fund credit</v>
          </cell>
        </row>
        <row r="125">
          <cell r="A125">
            <v>125</v>
          </cell>
          <cell r="B125" t="str">
            <v xml:space="preserve">   Purchase</v>
          </cell>
        </row>
        <row r="126">
          <cell r="A126">
            <v>126</v>
          </cell>
          <cell r="B126" t="str">
            <v xml:space="preserve">   Repurchase</v>
          </cell>
        </row>
        <row r="127">
          <cell r="A127">
            <v>127</v>
          </cell>
        </row>
        <row r="128">
          <cell r="A128">
            <v>128</v>
          </cell>
          <cell r="B128" t="str">
            <v>Disbursements (medium/long-term debt)</v>
          </cell>
        </row>
        <row r="129">
          <cell r="A129">
            <v>129</v>
          </cell>
          <cell r="B129" t="str">
            <v xml:space="preserve">   Nonfinancial public sector</v>
          </cell>
        </row>
        <row r="130">
          <cell r="A130">
            <v>130</v>
          </cell>
          <cell r="B130" t="str">
            <v xml:space="preserve">      Government</v>
          </cell>
        </row>
        <row r="131">
          <cell r="A131">
            <v>131</v>
          </cell>
          <cell r="B131" t="str">
            <v xml:space="preserve">      Public enterprises</v>
          </cell>
        </row>
        <row r="132">
          <cell r="A132">
            <v>132</v>
          </cell>
          <cell r="B132" t="str">
            <v xml:space="preserve">   Financial public sector</v>
          </cell>
        </row>
        <row r="133">
          <cell r="A133">
            <v>133</v>
          </cell>
          <cell r="B133" t="str">
            <v xml:space="preserve">      BCRD</v>
          </cell>
        </row>
        <row r="134">
          <cell r="A134">
            <v>134</v>
          </cell>
          <cell r="B134" t="str">
            <v xml:space="preserve">      Other (eg, Banco de Reservas)</v>
          </cell>
        </row>
        <row r="135">
          <cell r="A135">
            <v>135</v>
          </cell>
        </row>
        <row r="136">
          <cell r="A136">
            <v>136</v>
          </cell>
          <cell r="B136" t="str">
            <v>Amortization due (medium/long-term debt)</v>
          </cell>
        </row>
        <row r="137">
          <cell r="A137">
            <v>137</v>
          </cell>
          <cell r="B137" t="str">
            <v xml:space="preserve">   Nonfinancial public sector</v>
          </cell>
        </row>
        <row r="138">
          <cell r="A138">
            <v>138</v>
          </cell>
          <cell r="B138" t="str">
            <v xml:space="preserve">      Government</v>
          </cell>
        </row>
        <row r="139">
          <cell r="A139">
            <v>139</v>
          </cell>
          <cell r="B139" t="str">
            <v xml:space="preserve">      Public enterprises</v>
          </cell>
        </row>
        <row r="140">
          <cell r="A140">
            <v>140</v>
          </cell>
          <cell r="B140" t="str">
            <v xml:space="preserve">   Financial public sector</v>
          </cell>
        </row>
        <row r="141">
          <cell r="A141">
            <v>141</v>
          </cell>
          <cell r="B141" t="str">
            <v xml:space="preserve">      BCRD</v>
          </cell>
        </row>
        <row r="142">
          <cell r="A142">
            <v>142</v>
          </cell>
          <cell r="B142" t="str">
            <v xml:space="preserve">      Other (eg, Banco de Reservas)</v>
          </cell>
        </row>
        <row r="143">
          <cell r="A143">
            <v>143</v>
          </cell>
        </row>
        <row r="144">
          <cell r="A144">
            <v>144</v>
          </cell>
          <cell r="B144" t="str">
            <v>Debt rescheduled (medium/long-term debt)</v>
          </cell>
        </row>
        <row r="145">
          <cell r="A145">
            <v>145</v>
          </cell>
          <cell r="B145" t="str">
            <v>Debt forgiven (medium/long-term debt)</v>
          </cell>
        </row>
        <row r="146">
          <cell r="A146">
            <v>146</v>
          </cell>
          <cell r="B146" t="str">
            <v>New arrears (amortization on med/long-term debt)</v>
          </cell>
        </row>
        <row r="147">
          <cell r="A147">
            <v>147</v>
          </cell>
          <cell r="B147" t="str">
            <v>Reduction in outstanding arrears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From fiscal sector</v>
          </cell>
        </row>
        <row r="150">
          <cell r="A150">
            <v>150</v>
          </cell>
          <cell r="B150">
            <v>36262.378366666664</v>
          </cell>
        </row>
        <row r="151">
          <cell r="A151">
            <v>151</v>
          </cell>
        </row>
        <row r="152">
          <cell r="A152">
            <v>152</v>
          </cell>
          <cell r="B152" t="str">
            <v>Public sector consumption (from 1995: GG)</v>
          </cell>
          <cell r="S152">
            <v>6692.02</v>
          </cell>
        </row>
        <row r="153">
          <cell r="A153">
            <v>153</v>
          </cell>
          <cell r="B153" t="str">
            <v xml:space="preserve">Public sector investment </v>
          </cell>
          <cell r="S153">
            <v>13490</v>
          </cell>
        </row>
        <row r="154">
          <cell r="A154">
            <v>154</v>
          </cell>
          <cell r="B154" t="str">
            <v>Public saving</v>
          </cell>
          <cell r="S154">
            <v>8600.9861474592726</v>
          </cell>
        </row>
        <row r="155">
          <cell r="A155">
            <v>155</v>
          </cell>
          <cell r="B155" t="str">
            <v>PS current account balance</v>
          </cell>
          <cell r="S155">
            <v>8934.586147459273</v>
          </cell>
        </row>
        <row r="156">
          <cell r="A156">
            <v>156</v>
          </cell>
          <cell r="B156" t="str">
            <v>Quasi-fiscal operations</v>
          </cell>
        </row>
        <row r="157">
          <cell r="A157">
            <v>157</v>
          </cell>
          <cell r="B157" t="str">
            <v>Grants</v>
          </cell>
        </row>
        <row r="158">
          <cell r="A158">
            <v>158</v>
          </cell>
        </row>
        <row r="159">
          <cell r="A159">
            <v>159</v>
          </cell>
          <cell r="B159" t="str">
            <v>Overall balance of the consolidated public sector</v>
          </cell>
        </row>
        <row r="160">
          <cell r="A160">
            <v>160</v>
          </cell>
          <cell r="B160" t="str">
            <v>Residual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  <cell r="B165" t="str">
            <v>From monetary sector (stocks)</v>
          </cell>
        </row>
        <row r="166">
          <cell r="A166">
            <v>166</v>
          </cell>
          <cell r="B166">
            <v>36283.028455092594</v>
          </cell>
        </row>
        <row r="167">
          <cell r="A167">
            <v>167</v>
          </cell>
          <cell r="B167" t="str">
            <v>Net international assets/liabilities</v>
          </cell>
        </row>
        <row r="168">
          <cell r="A168">
            <v>168</v>
          </cell>
        </row>
        <row r="169">
          <cell r="A169">
            <v>169</v>
          </cell>
          <cell r="B169" t="str">
            <v>BCRD</v>
          </cell>
        </row>
        <row r="170">
          <cell r="A170">
            <v>170</v>
          </cell>
          <cell r="B170" t="str">
            <v>Official net international reserves</v>
          </cell>
        </row>
        <row r="171">
          <cell r="A171">
            <v>171</v>
          </cell>
          <cell r="B171" t="str">
            <v xml:space="preserve">   Assets</v>
          </cell>
        </row>
        <row r="172">
          <cell r="A172">
            <v>172</v>
          </cell>
          <cell r="B172" t="str">
            <v xml:space="preserve">   Liabilities</v>
          </cell>
        </row>
        <row r="173">
          <cell r="A173">
            <v>173</v>
          </cell>
        </row>
        <row r="174">
          <cell r="A174">
            <v>174</v>
          </cell>
          <cell r="B174" t="str">
            <v>Medium&amp;long-term liabilities</v>
          </cell>
        </row>
        <row r="175">
          <cell r="A175">
            <v>175</v>
          </cell>
          <cell r="B175" t="str">
            <v>Restructured commercial bank debt</v>
          </cell>
        </row>
        <row r="176">
          <cell r="A176">
            <v>176</v>
          </cell>
          <cell r="B176" t="str">
            <v xml:space="preserve">   less collateral bonds</v>
          </cell>
        </row>
        <row r="177">
          <cell r="A177">
            <v>177</v>
          </cell>
          <cell r="B177" t="str">
            <v>Other</v>
          </cell>
        </row>
        <row r="178">
          <cell r="A178">
            <v>178</v>
          </cell>
        </row>
        <row r="179">
          <cell r="A179">
            <v>179</v>
          </cell>
          <cell r="B179" t="str">
            <v>Commercial banks</v>
          </cell>
        </row>
        <row r="180">
          <cell r="A180">
            <v>180</v>
          </cell>
          <cell r="B180" t="str">
            <v>Net foreign assets</v>
          </cell>
        </row>
        <row r="181">
          <cell r="A181">
            <v>181</v>
          </cell>
          <cell r="B181" t="str">
            <v xml:space="preserve">   Assets</v>
          </cell>
        </row>
        <row r="182">
          <cell r="A182">
            <v>182</v>
          </cell>
          <cell r="B182" t="str">
            <v xml:space="preserve">   Liabilities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Banco de Reservas</v>
          </cell>
        </row>
        <row r="185">
          <cell r="A185">
            <v>185</v>
          </cell>
          <cell r="B185" t="str">
            <v>Net foreign assets</v>
          </cell>
        </row>
        <row r="186">
          <cell r="A186">
            <v>186</v>
          </cell>
          <cell r="B186" t="str">
            <v xml:space="preserve">   Assets</v>
          </cell>
        </row>
        <row r="187">
          <cell r="A187">
            <v>187</v>
          </cell>
          <cell r="B187" t="str">
            <v xml:space="preserve">   Liabilities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Private commercial banks</v>
          </cell>
        </row>
        <row r="190">
          <cell r="A190">
            <v>190</v>
          </cell>
          <cell r="B190" t="str">
            <v>Net foreign assets</v>
          </cell>
        </row>
        <row r="191">
          <cell r="A191">
            <v>191</v>
          </cell>
          <cell r="B191" t="str">
            <v xml:space="preserve">   Assets</v>
          </cell>
        </row>
        <row r="192">
          <cell r="A192">
            <v>192</v>
          </cell>
          <cell r="B192" t="str">
            <v xml:space="preserve">   Liabilities</v>
          </cell>
        </row>
        <row r="193">
          <cell r="A193">
            <v>193</v>
          </cell>
        </row>
        <row r="194">
          <cell r="A194">
            <v>194</v>
          </cell>
          <cell r="B194" t="str">
            <v>Net credit to the nonfinancial public sector</v>
          </cell>
        </row>
        <row r="195">
          <cell r="A195">
            <v>195</v>
          </cell>
          <cell r="B195" t="str">
            <v xml:space="preserve">   Central government (direct)</v>
          </cell>
        </row>
        <row r="196">
          <cell r="A196">
            <v>196</v>
          </cell>
          <cell r="B196" t="str">
            <v xml:space="preserve">   Rest of NFPS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BCRD</v>
          </cell>
        </row>
        <row r="199">
          <cell r="A199">
            <v>199</v>
          </cell>
          <cell r="B199" t="str">
            <v>Central government (direct)</v>
          </cell>
        </row>
        <row r="200">
          <cell r="A200">
            <v>200</v>
          </cell>
          <cell r="B200" t="str">
            <v>Losses, interest less forex commision</v>
          </cell>
        </row>
        <row r="201">
          <cell r="A201">
            <v>201</v>
          </cell>
          <cell r="B201" t="str">
            <v>Rest of Public sector</v>
          </cell>
        </row>
        <row r="202">
          <cell r="A202">
            <v>202</v>
          </cell>
          <cell r="B202" t="str">
            <v>Credit to public enterprises</v>
          </cell>
        </row>
        <row r="203">
          <cell r="A203">
            <v>203</v>
          </cell>
          <cell r="B203" t="str">
            <v>Banco de Reservas</v>
          </cell>
        </row>
        <row r="204">
          <cell r="A204">
            <v>204</v>
          </cell>
          <cell r="B204" t="str">
            <v>Central government</v>
          </cell>
        </row>
        <row r="205">
          <cell r="A205">
            <v>205</v>
          </cell>
          <cell r="B205" t="str">
            <v>Municipalities &amp; other government</v>
          </cell>
        </row>
        <row r="206">
          <cell r="A206">
            <v>206</v>
          </cell>
          <cell r="B206" t="str">
            <v>Rest of NFPS</v>
          </cell>
        </row>
        <row r="207">
          <cell r="A207">
            <v>207</v>
          </cell>
          <cell r="B207" t="str">
            <v>Credit to public enterprises</v>
          </cell>
        </row>
        <row r="208">
          <cell r="A208">
            <v>208</v>
          </cell>
          <cell r="B208" t="str">
            <v>Private commercial banks</v>
          </cell>
        </row>
        <row r="209">
          <cell r="A209">
            <v>209</v>
          </cell>
          <cell r="B209" t="str">
            <v>Central government</v>
          </cell>
        </row>
        <row r="210">
          <cell r="A210">
            <v>210</v>
          </cell>
          <cell r="B210" t="str">
            <v>Municipalities &amp; other government</v>
          </cell>
        </row>
        <row r="211">
          <cell r="A211">
            <v>211</v>
          </cell>
          <cell r="B211" t="str">
            <v>Rest of NFPS</v>
          </cell>
        </row>
        <row r="212">
          <cell r="A212">
            <v>212</v>
          </cell>
          <cell r="B212" t="str">
            <v>Credit to public enterprises</v>
          </cell>
        </row>
        <row r="213">
          <cell r="A213">
            <v>213</v>
          </cell>
          <cell r="B213" t="str">
            <v>Monetary aggregates (Banking system)</v>
          </cell>
        </row>
        <row r="214">
          <cell r="A214">
            <v>214</v>
          </cell>
          <cell r="B214" t="str">
            <v>Currency in circulation</v>
          </cell>
        </row>
        <row r="215">
          <cell r="A215">
            <v>215</v>
          </cell>
          <cell r="B215" t="str">
            <v>Base money (M0)</v>
          </cell>
        </row>
        <row r="216">
          <cell r="A216">
            <v>216</v>
          </cell>
          <cell r="B216" t="str">
            <v>M1</v>
          </cell>
        </row>
        <row r="217">
          <cell r="A217">
            <v>217</v>
          </cell>
          <cell r="B217" t="str">
            <v>M2</v>
          </cell>
        </row>
        <row r="218">
          <cell r="A218">
            <v>218</v>
          </cell>
          <cell r="B218" t="str">
            <v>Liabilities to the private sector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Monetary aggregates (Financial system)</v>
          </cell>
        </row>
        <row r="221">
          <cell r="A221">
            <v>221</v>
          </cell>
          <cell r="B221" t="str">
            <v>Currency in circulation</v>
          </cell>
        </row>
        <row r="222">
          <cell r="A222">
            <v>222</v>
          </cell>
          <cell r="B222" t="str">
            <v>M1</v>
          </cell>
        </row>
        <row r="223">
          <cell r="A223">
            <v>223</v>
          </cell>
          <cell r="B223" t="str">
            <v>M2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ntents"/>
      <sheetName val="R1"/>
      <sheetName val="R2"/>
      <sheetName val="R3"/>
      <sheetName val="R4"/>
      <sheetName val="R5"/>
      <sheetName val="R6"/>
      <sheetName val="R7"/>
      <sheetName val="E1"/>
      <sheetName val="E2"/>
      <sheetName val="L1"/>
      <sheetName val="L2"/>
      <sheetName val="L3"/>
      <sheetName val="L4"/>
      <sheetName val="L5"/>
      <sheetName val="L6"/>
      <sheetName val="L7"/>
      <sheetName val="R8"/>
      <sheetName val="Gov1"/>
      <sheetName val="Gov2"/>
      <sheetName val="Gov3"/>
      <sheetName val="Gov4"/>
      <sheetName val="Gov5"/>
      <sheetName val="Gov6"/>
      <sheetName val="Gov7"/>
      <sheetName val="Gov8"/>
      <sheetName val="Gov9"/>
      <sheetName val="M1"/>
      <sheetName val="M2"/>
      <sheetName val="M3"/>
      <sheetName val="M4"/>
      <sheetName val="M5"/>
      <sheetName val="B1"/>
      <sheetName val="B2"/>
      <sheetName val="B3"/>
      <sheetName val="D"/>
      <sheetName val="BoP"/>
      <sheetName val="T1"/>
      <sheetName val="T2"/>
      <sheetName val="T3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Table 7. Latvia: Gross Domestic Product by Expenditure at Constant Prices, 1996-2000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  <cell r="G4">
            <v>2000</v>
          </cell>
        </row>
        <row r="6">
          <cell r="C6" t="str">
            <v>(In thousands of 1995 lats)</v>
          </cell>
        </row>
        <row r="7">
          <cell r="A7" t="str">
            <v>Final consumption</v>
          </cell>
          <cell r="B7">
            <v>1992317</v>
          </cell>
          <cell r="C7">
            <v>2153374.6165267015</v>
          </cell>
          <cell r="D7">
            <v>2236061</v>
          </cell>
          <cell r="E7">
            <v>2374749</v>
          </cell>
          <cell r="F7">
            <v>2466123</v>
          </cell>
          <cell r="G7">
            <v>2559601</v>
          </cell>
        </row>
        <row r="8">
          <cell r="A8" t="str">
            <v xml:space="preserve">Households and of non-profit </v>
          </cell>
        </row>
        <row r="9">
          <cell r="A9" t="str">
            <v xml:space="preserve">institutions serving households (NPISH)  </v>
          </cell>
          <cell r="B9">
            <v>1470541</v>
          </cell>
          <cell r="C9">
            <v>1622275.6261519773</v>
          </cell>
          <cell r="D9">
            <v>1703541</v>
          </cell>
          <cell r="E9">
            <v>1809935</v>
          </cell>
          <cell r="F9">
            <v>1901359</v>
          </cell>
          <cell r="G9">
            <v>2007234</v>
          </cell>
        </row>
        <row r="10">
          <cell r="A10" t="str">
            <v>General government</v>
          </cell>
          <cell r="B10">
            <v>521776</v>
          </cell>
          <cell r="C10">
            <v>531098.99037472392</v>
          </cell>
          <cell r="D10">
            <v>532520</v>
          </cell>
          <cell r="E10">
            <v>564814</v>
          </cell>
          <cell r="F10">
            <v>564764</v>
          </cell>
          <cell r="G10">
            <v>552367</v>
          </cell>
        </row>
        <row r="11">
          <cell r="A11" t="str">
            <v>Gross capital formation</v>
          </cell>
          <cell r="B11">
            <v>413625.12625088287</v>
          </cell>
          <cell r="C11">
            <v>438258.3834732984</v>
          </cell>
          <cell r="D11">
            <v>491880</v>
          </cell>
          <cell r="E11">
            <v>684786</v>
          </cell>
          <cell r="F11">
            <v>624870</v>
          </cell>
          <cell r="G11">
            <v>617163</v>
          </cell>
        </row>
        <row r="12">
          <cell r="A12" t="str">
            <v>Gross fixed capital formation</v>
          </cell>
          <cell r="B12">
            <v>354876</v>
          </cell>
          <cell r="C12">
            <v>434026.3834732984</v>
          </cell>
          <cell r="D12">
            <v>523996</v>
          </cell>
          <cell r="E12">
            <v>754489</v>
          </cell>
          <cell r="F12">
            <v>724215</v>
          </cell>
          <cell r="G12">
            <v>802305</v>
          </cell>
        </row>
        <row r="13">
          <cell r="A13" t="str">
            <v xml:space="preserve">Changes in inventories </v>
          </cell>
          <cell r="B13">
            <v>58749</v>
          </cell>
          <cell r="C13">
            <v>4232</v>
          </cell>
          <cell r="D13">
            <v>-32116</v>
          </cell>
          <cell r="E13">
            <v>-69703</v>
          </cell>
          <cell r="F13">
            <v>-99345</v>
          </cell>
          <cell r="G13">
            <v>-185142</v>
          </cell>
        </row>
        <row r="14">
          <cell r="A14" t="str">
            <v>Exports of goods and services</v>
          </cell>
          <cell r="B14">
            <v>1101039.8737491171</v>
          </cell>
          <cell r="C14">
            <v>1323911</v>
          </cell>
          <cell r="D14">
            <v>1497675</v>
          </cell>
          <cell r="E14">
            <v>1570381</v>
          </cell>
          <cell r="F14">
            <v>1470475</v>
          </cell>
          <cell r="G14">
            <v>1658408</v>
          </cell>
        </row>
        <row r="15">
          <cell r="A15" t="str">
            <v>Imports of goods and services</v>
          </cell>
          <cell r="B15">
            <v>1157759</v>
          </cell>
          <cell r="C15">
            <v>1487839</v>
          </cell>
          <cell r="D15">
            <v>1588862</v>
          </cell>
          <cell r="E15">
            <v>1890795</v>
          </cell>
          <cell r="F15">
            <v>1792902</v>
          </cell>
          <cell r="G15">
            <v>1884456</v>
          </cell>
        </row>
        <row r="16">
          <cell r="A16" t="str">
            <v>GDP at purchasers'  prices</v>
          </cell>
          <cell r="B16">
            <v>2349223</v>
          </cell>
          <cell r="C16">
            <v>2427705</v>
          </cell>
          <cell r="D16">
            <v>2636754</v>
          </cell>
          <cell r="E16">
            <v>2739121</v>
          </cell>
          <cell r="F16">
            <v>2768566</v>
          </cell>
          <cell r="G16">
            <v>2950716</v>
          </cell>
        </row>
        <row r="18">
          <cell r="C18" t="str">
            <v>(Percentage growth)</v>
          </cell>
        </row>
        <row r="19">
          <cell r="A19" t="str">
            <v>Final consumption</v>
          </cell>
          <cell r="C19" t="str">
            <v>...</v>
          </cell>
          <cell r="D19">
            <v>3.8398513123865108</v>
          </cell>
          <cell r="E19">
            <v>6.2023352672400334</v>
          </cell>
          <cell r="F19">
            <v>3.8477329604096999</v>
          </cell>
          <cell r="G19">
            <v>3.7904840918315807</v>
          </cell>
        </row>
        <row r="20">
          <cell r="A20" t="str">
            <v xml:space="preserve">Households and of non-profit </v>
          </cell>
        </row>
        <row r="21">
          <cell r="A21" t="str">
            <v xml:space="preserve">institutions serving households (NPISH)  </v>
          </cell>
          <cell r="C21" t="str">
            <v>...</v>
          </cell>
          <cell r="D21">
            <v>5.0093444380215013</v>
          </cell>
          <cell r="E21">
            <v>6.2454616589797451</v>
          </cell>
          <cell r="F21">
            <v>5.0512311215596073</v>
          </cell>
          <cell r="G21">
            <v>5.5683855600126009</v>
          </cell>
        </row>
        <row r="22">
          <cell r="A22" t="str">
            <v>General government</v>
          </cell>
          <cell r="C22" t="str">
            <v>...</v>
          </cell>
          <cell r="D22">
            <v>0.26756021966327648</v>
          </cell>
          <cell r="E22">
            <v>6.0643731690828595</v>
          </cell>
          <cell r="F22">
            <v>-8.8524717871685255E-3</v>
          </cell>
          <cell r="G22">
            <v>-2.1950761734104818</v>
          </cell>
        </row>
        <row r="23">
          <cell r="A23" t="str">
            <v>Gross capital formation</v>
          </cell>
          <cell r="C23" t="str">
            <v>...</v>
          </cell>
          <cell r="D23">
            <v>12.235160478103801</v>
          </cell>
          <cell r="E23">
            <v>39.218101976091724</v>
          </cell>
          <cell r="F23">
            <v>-8.7495947639116505</v>
          </cell>
          <cell r="G23">
            <v>-1.2333765423208076</v>
          </cell>
        </row>
        <row r="24">
          <cell r="A24" t="str">
            <v>Gross fixed capital formation</v>
          </cell>
          <cell r="C24" t="str">
            <v>...</v>
          </cell>
          <cell r="D24">
            <v>20.729066239411374</v>
          </cell>
          <cell r="E24">
            <v>43.987549523278815</v>
          </cell>
          <cell r="F24">
            <v>-4.0125170810972772</v>
          </cell>
          <cell r="G24">
            <v>10.782709554483127</v>
          </cell>
        </row>
        <row r="25">
          <cell r="A25" t="str">
            <v xml:space="preserve">Changes in inventories </v>
          </cell>
          <cell r="C25" t="str">
            <v>...</v>
          </cell>
          <cell r="D25">
            <v>-858.8846880907372</v>
          </cell>
          <cell r="E25">
            <v>117.03512268028398</v>
          </cell>
          <cell r="F25">
            <v>42.526146650789777</v>
          </cell>
          <cell r="G25">
            <v>86.362675524686708</v>
          </cell>
        </row>
        <row r="26">
          <cell r="A26" t="str">
            <v>Exports of goods and services</v>
          </cell>
          <cell r="C26" t="str">
            <v>...</v>
          </cell>
          <cell r="D26">
            <v>13.125051457386494</v>
          </cell>
          <cell r="E26">
            <v>4.8545912831555516</v>
          </cell>
          <cell r="F26">
            <v>-6.3618956164141043</v>
          </cell>
          <cell r="G26">
            <v>12.78042809296316</v>
          </cell>
        </row>
        <row r="27">
          <cell r="A27" t="str">
            <v>Imports of goods and services</v>
          </cell>
          <cell r="C27" t="str">
            <v>...</v>
          </cell>
          <cell r="D27">
            <v>6.7899147690039019</v>
          </cell>
          <cell r="E27">
            <v>19.003097814662318</v>
          </cell>
          <cell r="F27">
            <v>-5.1773460369844422</v>
          </cell>
          <cell r="G27">
            <v>5.1064698460930869</v>
          </cell>
        </row>
        <row r="28">
          <cell r="A28" t="str">
            <v>GDP at purchasers'  prices</v>
          </cell>
          <cell r="C28" t="str">
            <v>...</v>
          </cell>
          <cell r="D28">
            <v>8.6109720909253831</v>
          </cell>
          <cell r="E28">
            <v>3.8823113570700896</v>
          </cell>
          <cell r="F28">
            <v>1.0749798931847021</v>
          </cell>
          <cell r="G28">
            <v>6.5792182667850474</v>
          </cell>
        </row>
        <row r="30">
          <cell r="A30" t="str">
            <v xml:space="preserve">   Source:  Central Statistical Bureau of Latvia.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INT2"/>
      <sheetName val="shared data"/>
    </sheetNames>
    <definedNames>
      <definedName name="[Macros Import].qbop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sas de Interés"/>
      <sheetName val="BCP"/>
      <sheetName val="Soc. Mon. de Dep."/>
      <sheetName val="Panorama Monetario"/>
      <sheetName val="Soc. no Mon. de Dep."/>
      <sheetName val="Panorama Soc. de Dep."/>
      <sheetName val="ControlSheet"/>
      <sheetName val="Cuentas FMI"/>
      <sheetName val="ponder a y p "/>
      <sheetName val="Para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  <sheetName val="BCP"/>
      <sheetName val="ponder a y 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CP"/>
    </sheetNames>
    <definedNames>
      <definedName name="asd" sheetId="0"/>
      <definedName name="OnShow" sheetId="0"/>
      <definedName name="spnf" sheetId="0"/>
      <definedName name="will" sheetId="0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graf 1"/>
      <sheetName val="Current"/>
      <sheetName val="StRp_Tbl1"/>
      <sheetName val="SetUp_Sheet"/>
      <sheetName val="Data_check"/>
      <sheetName val="embi_day"/>
      <sheetName val="GenericIR"/>
      <sheetName val="Stfrprtables"/>
      <sheetName val="SPNF Acuerdo Incl. Int."/>
    </sheetNames>
    <definedNames>
      <definedName name="BFLD_DF"/>
      <definedName name="NTDD_R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GeoB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old"/>
      <sheetName val="Nickel"/>
      <sheetName val="Coal"/>
      <sheetName val="PGold"/>
      <sheetName val="PNickel"/>
      <sheetName val="PCoal"/>
    </sheetNames>
    <sheetDataSet>
      <sheetData sheetId="0"/>
      <sheetData sheetId="1">
        <row r="583">
          <cell r="B583">
            <v>1725.1</v>
          </cell>
          <cell r="C583">
            <v>1727.5</v>
          </cell>
          <cell r="D583">
            <v>1729.5</v>
          </cell>
          <cell r="E583">
            <v>1731.1</v>
          </cell>
          <cell r="F583">
            <v>1732.9</v>
          </cell>
          <cell r="G583">
            <v>1734.9</v>
          </cell>
          <cell r="H583">
            <v>1736.5</v>
          </cell>
          <cell r="I583">
            <v>1737.8</v>
          </cell>
          <cell r="J583">
            <v>1739.3</v>
          </cell>
          <cell r="K583">
            <v>1742.3</v>
          </cell>
          <cell r="L583">
            <v>1744.4</v>
          </cell>
          <cell r="M583">
            <v>1817.2</v>
          </cell>
          <cell r="N583">
            <v>1753.8</v>
          </cell>
          <cell r="O583">
            <v>1763.1</v>
          </cell>
          <cell r="P583">
            <v>1785</v>
          </cell>
          <cell r="Q583">
            <v>1806.5</v>
          </cell>
          <cell r="R583">
            <v>1827.7</v>
          </cell>
          <cell r="S583">
            <v>1849.2</v>
          </cell>
          <cell r="T583">
            <v>1859.2</v>
          </cell>
          <cell r="U583">
            <v>1869.2</v>
          </cell>
        </row>
      </sheetData>
      <sheetData sheetId="2">
        <row r="583">
          <cell r="B583">
            <v>16434</v>
          </cell>
          <cell r="C583">
            <v>16449.25</v>
          </cell>
          <cell r="D583">
            <v>16461.25</v>
          </cell>
          <cell r="E583">
            <v>16473.75</v>
          </cell>
          <cell r="F583">
            <v>16478.75</v>
          </cell>
          <cell r="G583">
            <v>16486</v>
          </cell>
          <cell r="H583">
            <v>16489.75</v>
          </cell>
          <cell r="I583">
            <v>16493.5</v>
          </cell>
          <cell r="J583">
            <v>16497.25</v>
          </cell>
          <cell r="K583">
            <v>16505.25</v>
          </cell>
          <cell r="L583">
            <v>16513.25</v>
          </cell>
          <cell r="M583">
            <v>16521.25</v>
          </cell>
          <cell r="N583">
            <v>16529.25</v>
          </cell>
          <cell r="O583">
            <v>16537.25</v>
          </cell>
          <cell r="P583">
            <v>16545.25</v>
          </cell>
          <cell r="Q583">
            <v>16562.25</v>
          </cell>
          <cell r="R583">
            <v>16579.25</v>
          </cell>
          <cell r="S583">
            <v>16596.25</v>
          </cell>
          <cell r="T583">
            <v>16613.25</v>
          </cell>
          <cell r="U583">
            <v>16630.25</v>
          </cell>
          <cell r="V583">
            <v>16647.25</v>
          </cell>
          <cell r="W583">
            <v>16658.25</v>
          </cell>
          <cell r="X583">
            <v>16669.25</v>
          </cell>
          <cell r="Y583">
            <v>16680.25</v>
          </cell>
          <cell r="Z583">
            <v>16691.25</v>
          </cell>
          <cell r="AA583">
            <v>16702.25</v>
          </cell>
          <cell r="AB583">
            <v>16713.25</v>
          </cell>
          <cell r="AC583">
            <v>16723.25</v>
          </cell>
          <cell r="AD583">
            <v>16733.25</v>
          </cell>
          <cell r="AE583">
            <v>16744.25</v>
          </cell>
          <cell r="AF583">
            <v>16755.25</v>
          </cell>
          <cell r="AG583">
            <v>16766.25</v>
          </cell>
          <cell r="AH583">
            <v>16777.25</v>
          </cell>
          <cell r="AI583">
            <v>16789.25</v>
          </cell>
          <cell r="AJ583">
            <v>16801.25</v>
          </cell>
          <cell r="AK583">
            <v>16813.25</v>
          </cell>
          <cell r="AL583">
            <v>16825.25</v>
          </cell>
          <cell r="AM583">
            <v>16837.25</v>
          </cell>
          <cell r="AN583">
            <v>16849.25</v>
          </cell>
          <cell r="AO583">
            <v>16861.25</v>
          </cell>
          <cell r="AP583">
            <v>16873.25</v>
          </cell>
          <cell r="AQ583">
            <v>16884.25</v>
          </cell>
          <cell r="AR583">
            <v>16895.25</v>
          </cell>
          <cell r="AS583">
            <v>16906.25</v>
          </cell>
          <cell r="AT583">
            <v>16917.25</v>
          </cell>
          <cell r="AU583">
            <v>16925.25</v>
          </cell>
          <cell r="AV583">
            <v>16933.25</v>
          </cell>
          <cell r="AW583">
            <v>16941.25</v>
          </cell>
          <cell r="AX583">
            <v>16949.25</v>
          </cell>
          <cell r="AY583">
            <v>16957.25</v>
          </cell>
          <cell r="AZ583">
            <v>16965.25</v>
          </cell>
          <cell r="BA583">
            <v>16973.25</v>
          </cell>
          <cell r="BB583">
            <v>16981.25</v>
          </cell>
          <cell r="BC583">
            <v>16990.25</v>
          </cell>
          <cell r="BD583">
            <v>16999.25</v>
          </cell>
          <cell r="BE583">
            <v>17008.25</v>
          </cell>
          <cell r="BF583">
            <v>17017.25</v>
          </cell>
        </row>
      </sheetData>
      <sheetData sheetId="3">
        <row r="583">
          <cell r="B583">
            <v>68.45</v>
          </cell>
          <cell r="C583">
            <v>69.900000000000006</v>
          </cell>
          <cell r="D583">
            <v>69.8</v>
          </cell>
          <cell r="E583">
            <v>70.099999999999994</v>
          </cell>
          <cell r="F583">
            <v>70.400000000000006</v>
          </cell>
          <cell r="G583">
            <v>70.7</v>
          </cell>
          <cell r="H583">
            <v>71.25</v>
          </cell>
          <cell r="I583">
            <v>71.8</v>
          </cell>
          <cell r="J583">
            <v>72.3</v>
          </cell>
          <cell r="K583">
            <v>72.5</v>
          </cell>
          <cell r="L583">
            <v>72.650000000000006</v>
          </cell>
          <cell r="M583">
            <v>72.849999999999994</v>
          </cell>
          <cell r="N583">
            <v>72.7</v>
          </cell>
          <cell r="O583">
            <v>72.55</v>
          </cell>
          <cell r="P583">
            <v>72.400000000000006</v>
          </cell>
          <cell r="Q583">
            <v>72.25</v>
          </cell>
          <cell r="R583">
            <v>72.05</v>
          </cell>
          <cell r="S583">
            <v>71.900000000000006</v>
          </cell>
          <cell r="T583">
            <v>71.75</v>
          </cell>
          <cell r="U583">
            <v>71.599999999999994</v>
          </cell>
          <cell r="V583">
            <v>71.5</v>
          </cell>
          <cell r="W583">
            <v>71.400000000000006</v>
          </cell>
          <cell r="X583">
            <v>71.3</v>
          </cell>
          <cell r="Y583">
            <v>71.25</v>
          </cell>
          <cell r="Z583">
            <v>71.150000000000006</v>
          </cell>
          <cell r="AA583">
            <v>71.05</v>
          </cell>
          <cell r="AB583">
            <v>71</v>
          </cell>
          <cell r="AC583">
            <v>70.900000000000006</v>
          </cell>
          <cell r="AD583">
            <v>70.900000000000006</v>
          </cell>
          <cell r="AE583">
            <v>70.849999999999994</v>
          </cell>
          <cell r="AF583">
            <v>70.849999999999994</v>
          </cell>
          <cell r="AG583">
            <v>70.8</v>
          </cell>
          <cell r="AH583">
            <v>70.8</v>
          </cell>
          <cell r="AI583">
            <v>70.8</v>
          </cell>
          <cell r="AJ583">
            <v>70.75</v>
          </cell>
          <cell r="AK583">
            <v>70.75</v>
          </cell>
          <cell r="AL583">
            <v>70.75</v>
          </cell>
          <cell r="AM583">
            <v>70.7</v>
          </cell>
          <cell r="AN583">
            <v>70.7</v>
          </cell>
          <cell r="AO583">
            <v>70.650000000000006</v>
          </cell>
          <cell r="AP583">
            <v>70.650000000000006</v>
          </cell>
          <cell r="AQ583">
            <v>70.650000000000006</v>
          </cell>
          <cell r="AR583">
            <v>70.599999999999994</v>
          </cell>
          <cell r="AS583">
            <v>70.599999999999994</v>
          </cell>
          <cell r="AT583">
            <v>70.599999999999994</v>
          </cell>
          <cell r="AU583">
            <v>70.55</v>
          </cell>
          <cell r="AV583">
            <v>70.55</v>
          </cell>
          <cell r="AW583">
            <v>70.5</v>
          </cell>
          <cell r="AX583">
            <v>70.5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 Publicas detalle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ig1"/>
      <sheetName val="Fig2"/>
      <sheetName val="Fig3"/>
      <sheetName val="Fig4"/>
      <sheetName val="Fig5"/>
      <sheetName val="Fig6"/>
      <sheetName val="Table 1"/>
      <sheetName val="Table 4"/>
      <sheetName val="Table 5"/>
      <sheetName val="Table 6"/>
      <sheetName val="Data"/>
      <sheetName val="BSA Matrix"/>
      <sheetName val="EDSS ER data"/>
      <sheetName val="EDSS data"/>
      <sheetName val="QEDS"/>
      <sheetName val="QEDS data"/>
      <sheetName val="JEDH"/>
      <sheetName val="CPIS"/>
      <sheetName val="CB"/>
      <sheetName val="Govt"/>
      <sheetName val="ODC"/>
      <sheetName val="OFC"/>
      <sheetName val="NFC"/>
      <sheetName val="OR"/>
      <sheetName val="NR"/>
      <sheetName val="Figure 4"/>
      <sheetName val="Figure 5"/>
      <sheetName val="Figure 6"/>
      <sheetName val="Data for charts"/>
      <sheetName val="Chart1"/>
      <sheetName val="Chart2"/>
      <sheetName val="Chart3"/>
      <sheetName val="Chart4"/>
      <sheetName val="ipc"/>
      <sheetName val="Empresas Publicas det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QEDS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"/>
      <sheetName val="QEDS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UPLOAD"/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2003"/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Table3"/>
      <sheetName val="IMATA"/>
      <sheetName val="Dsrv"/>
      <sheetName val="Dboj"/>
      <sheetName val="Dgg"/>
      <sheetName val="Dgov"/>
      <sheetName val="Summary Table"/>
      <sheetName val="Table"/>
      <sheetName val="B"/>
      <sheetName val="perfcrit 2"/>
      <sheetName val="S&amp;I D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Quarterly Raw Data"/>
      <sheetName val="Quarterly MacroFlow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D47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PLURIANUAL 2017-2021"/>
      <sheetName val="ESTIM. PLURIANUAL 2017-2021"/>
      <sheetName val="DGII"/>
      <sheetName val="DGA"/>
      <sheetName val="TESORERIA"/>
      <sheetName val="panorama macro-junio-Sept. 2017"/>
      <sheetName val="BCC"/>
      <sheetName val="A"/>
    </sheetNames>
    <sheetDataSet>
      <sheetData sheetId="0"/>
      <sheetData sheetId="1"/>
      <sheetData sheetId="2">
        <row r="13">
          <cell r="C13">
            <v>41429773898.046921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M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epository Corporations B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  <sheetName val="Finreq-M"/>
      <sheetName val="BoP-M"/>
      <sheetName val="BoP-Q"/>
      <sheetName val="Tab7SR"/>
      <sheetName val="Tab8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1520-CFD8-4A0B-A913-E5BFEEDAC9B7}">
  <dimension ref="A1:EG384"/>
  <sheetViews>
    <sheetView showGridLines="0" zoomScaleNormal="100" workbookViewId="0">
      <pane xSplit="2" ySplit="8" topLeftCell="R9" activePane="bottomRight" state="frozen"/>
      <selection pane="topRight" activeCell="C1" sqref="C1"/>
      <selection pane="bottomLeft" activeCell="A9" sqref="A9"/>
      <selection pane="bottomRight" activeCell="AD59" sqref="AD59"/>
    </sheetView>
  </sheetViews>
  <sheetFormatPr baseColWidth="10" defaultColWidth="11.42578125" defaultRowHeight="12.75"/>
  <cols>
    <col min="1" max="1" width="0.85546875" customWidth="1"/>
    <col min="2" max="2" width="75" customWidth="1"/>
    <col min="3" max="10" width="10.7109375" customWidth="1"/>
    <col min="11" max="14" width="13.42578125" customWidth="1"/>
    <col min="15" max="15" width="12.28515625" style="89" customWidth="1"/>
    <col min="16" max="16" width="13.5703125" style="89" customWidth="1"/>
    <col min="17" max="17" width="13.140625" style="89" customWidth="1"/>
    <col min="18" max="18" width="12.7109375" style="89" customWidth="1"/>
    <col min="19" max="20" width="12.5703125" style="89" customWidth="1"/>
    <col min="21" max="21" width="12.28515625" style="89" customWidth="1"/>
    <col min="22" max="22" width="12" style="89" customWidth="1"/>
    <col min="23" max="25" width="15" style="89" customWidth="1"/>
    <col min="26" max="27" width="13.140625" style="89" customWidth="1"/>
    <col min="28" max="28" width="13.42578125" customWidth="1"/>
    <col min="29" max="29" width="12.140625" bestFit="1" customWidth="1"/>
    <col min="30" max="30" width="11.5703125" customWidth="1"/>
  </cols>
  <sheetData>
    <row r="1" spans="2:30" ht="7.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3"/>
      <c r="AD1" s="3"/>
    </row>
    <row r="2" spans="2:30" ht="15.75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2:30" ht="1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7"/>
      <c r="AC3" s="7"/>
      <c r="AD3" s="7"/>
    </row>
    <row r="4" spans="2:30" ht="18" customHeight="1">
      <c r="B4" s="8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2:30" ht="15.75" customHeight="1">
      <c r="B5" s="9" t="s">
        <v>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2:30" ht="14.25">
      <c r="B6" s="9" t="s">
        <v>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2:30" ht="20.25" customHeight="1">
      <c r="B7" s="10" t="s">
        <v>4</v>
      </c>
      <c r="C7" s="11">
        <v>2023</v>
      </c>
      <c r="D7" s="12"/>
      <c r="E7" s="12"/>
      <c r="F7" s="12"/>
      <c r="G7" s="12"/>
      <c r="H7" s="12"/>
      <c r="I7" s="12"/>
      <c r="J7" s="12"/>
      <c r="K7" s="12"/>
      <c r="L7" s="12"/>
      <c r="M7" s="13"/>
      <c r="N7" s="14"/>
      <c r="O7" s="10">
        <v>2023</v>
      </c>
      <c r="P7" s="11">
        <v>2024</v>
      </c>
      <c r="Q7" s="12"/>
      <c r="R7" s="12"/>
      <c r="S7" s="12"/>
      <c r="T7" s="12"/>
      <c r="U7" s="12"/>
      <c r="V7" s="12"/>
      <c r="W7" s="12"/>
      <c r="X7" s="12"/>
      <c r="Y7" s="12"/>
      <c r="Z7" s="13"/>
      <c r="AA7" s="14"/>
      <c r="AB7" s="10">
        <v>2024</v>
      </c>
      <c r="AC7" s="15" t="s">
        <v>5</v>
      </c>
      <c r="AD7" s="16"/>
    </row>
    <row r="8" spans="2:30" ht="24" customHeight="1">
      <c r="B8" s="17"/>
      <c r="C8" s="18" t="s">
        <v>6</v>
      </c>
      <c r="D8" s="18" t="s">
        <v>7</v>
      </c>
      <c r="E8" s="18" t="s">
        <v>8</v>
      </c>
      <c r="F8" s="18" t="s">
        <v>9</v>
      </c>
      <c r="G8" s="18" t="s">
        <v>10</v>
      </c>
      <c r="H8" s="18" t="s">
        <v>11</v>
      </c>
      <c r="I8" s="18" t="s">
        <v>12</v>
      </c>
      <c r="J8" s="18" t="s">
        <v>13</v>
      </c>
      <c r="K8" s="18" t="s">
        <v>14</v>
      </c>
      <c r="L8" s="18" t="s">
        <v>15</v>
      </c>
      <c r="M8" s="18" t="s">
        <v>16</v>
      </c>
      <c r="N8" s="18" t="s">
        <v>17</v>
      </c>
      <c r="O8" s="17"/>
      <c r="P8" s="18" t="s">
        <v>6</v>
      </c>
      <c r="Q8" s="18" t="s">
        <v>7</v>
      </c>
      <c r="R8" s="18" t="s">
        <v>8</v>
      </c>
      <c r="S8" s="18" t="s">
        <v>9</v>
      </c>
      <c r="T8" s="18" t="s">
        <v>10</v>
      </c>
      <c r="U8" s="18" t="s">
        <v>11</v>
      </c>
      <c r="V8" s="18" t="s">
        <v>12</v>
      </c>
      <c r="W8" s="18" t="s">
        <v>13</v>
      </c>
      <c r="X8" s="18" t="s">
        <v>14</v>
      </c>
      <c r="Y8" s="18" t="s">
        <v>15</v>
      </c>
      <c r="Z8" s="18" t="s">
        <v>16</v>
      </c>
      <c r="AA8" s="18" t="s">
        <v>17</v>
      </c>
      <c r="AB8" s="17"/>
      <c r="AC8" s="18" t="s">
        <v>18</v>
      </c>
      <c r="AD8" s="19" t="s">
        <v>19</v>
      </c>
    </row>
    <row r="9" spans="2:30" ht="18" customHeight="1">
      <c r="B9" s="20" t="s">
        <v>20</v>
      </c>
      <c r="C9" s="21">
        <f t="shared" ref="C9:AA9" si="0">+C10+C49+C57</f>
        <v>65716.5</v>
      </c>
      <c r="D9" s="21">
        <f t="shared" si="0"/>
        <v>52816.4</v>
      </c>
      <c r="E9" s="21">
        <f t="shared" si="0"/>
        <v>60596.4</v>
      </c>
      <c r="F9" s="21">
        <f t="shared" si="0"/>
        <v>74290.8</v>
      </c>
      <c r="G9" s="21">
        <f t="shared" si="0"/>
        <v>68628.2</v>
      </c>
      <c r="H9" s="21">
        <f t="shared" si="0"/>
        <v>70971.899999999994</v>
      </c>
      <c r="I9" s="21">
        <f t="shared" si="0"/>
        <v>72338.900000000009</v>
      </c>
      <c r="J9" s="21">
        <f t="shared" si="0"/>
        <v>57335.1</v>
      </c>
      <c r="K9" s="21">
        <f t="shared" si="0"/>
        <v>58946.899999999994</v>
      </c>
      <c r="L9" s="21">
        <f t="shared" si="0"/>
        <v>59238.499999999993</v>
      </c>
      <c r="M9" s="21">
        <f t="shared" si="0"/>
        <v>61006.100000000006</v>
      </c>
      <c r="N9" s="21">
        <f t="shared" si="0"/>
        <v>65022.299999999988</v>
      </c>
      <c r="O9" s="21">
        <f>+O10+O49+O57</f>
        <v>766908.00000000012</v>
      </c>
      <c r="P9" s="21">
        <f t="shared" si="0"/>
        <v>76592.499999999985</v>
      </c>
      <c r="Q9" s="21">
        <f t="shared" si="0"/>
        <v>66254.600000000006</v>
      </c>
      <c r="R9" s="21">
        <f t="shared" si="0"/>
        <v>64833.2</v>
      </c>
      <c r="S9" s="21">
        <f t="shared" si="0"/>
        <v>94759.9</v>
      </c>
      <c r="T9" s="21">
        <f t="shared" si="0"/>
        <v>67782.600000000006</v>
      </c>
      <c r="U9" s="21">
        <f t="shared" si="0"/>
        <v>61761.499999999993</v>
      </c>
      <c r="V9" s="21">
        <f t="shared" si="0"/>
        <v>68868.200000000012</v>
      </c>
      <c r="W9" s="21">
        <f t="shared" si="0"/>
        <v>67172.999999999985</v>
      </c>
      <c r="X9" s="21">
        <f t="shared" si="0"/>
        <v>63435.499999999993</v>
      </c>
      <c r="Y9" s="21">
        <f t="shared" si="0"/>
        <v>73667.199999999997</v>
      </c>
      <c r="Z9" s="21">
        <f t="shared" si="0"/>
        <v>71871.400000000009</v>
      </c>
      <c r="AA9" s="21">
        <f t="shared" si="0"/>
        <v>69506</v>
      </c>
      <c r="AB9" s="21">
        <f>+AB10+AB49+AB57</f>
        <v>846505.60000000009</v>
      </c>
      <c r="AC9" s="21">
        <f t="shared" ref="AC9:AC71" si="1">+AB9-O9</f>
        <v>79597.599999999977</v>
      </c>
      <c r="AD9" s="21">
        <f t="shared" ref="AD9:AD51" si="2">+AC9/O9*100</f>
        <v>10.379028514502387</v>
      </c>
    </row>
    <row r="10" spans="2:30" ht="18" customHeight="1">
      <c r="B10" s="22" t="s">
        <v>21</v>
      </c>
      <c r="C10" s="23">
        <f t="shared" ref="C10:AA10" si="3">+C11+C16+C26+C44+C47+C48</f>
        <v>64573.3</v>
      </c>
      <c r="D10" s="23">
        <f t="shared" si="3"/>
        <v>51558.400000000001</v>
      </c>
      <c r="E10" s="23">
        <f t="shared" si="3"/>
        <v>59209.5</v>
      </c>
      <c r="F10" s="23">
        <f t="shared" si="3"/>
        <v>72874.400000000009</v>
      </c>
      <c r="G10" s="23">
        <f t="shared" si="3"/>
        <v>67526.8</v>
      </c>
      <c r="H10" s="23">
        <f t="shared" si="3"/>
        <v>69607.399999999994</v>
      </c>
      <c r="I10" s="23">
        <f t="shared" si="3"/>
        <v>71211</v>
      </c>
      <c r="J10" s="23">
        <f t="shared" si="3"/>
        <v>56001.599999999999</v>
      </c>
      <c r="K10" s="23">
        <f t="shared" si="3"/>
        <v>57756.299999999996</v>
      </c>
      <c r="L10" s="23">
        <f t="shared" si="3"/>
        <v>58058.499999999993</v>
      </c>
      <c r="M10" s="23">
        <f t="shared" si="3"/>
        <v>59357.8</v>
      </c>
      <c r="N10" s="23">
        <f t="shared" si="3"/>
        <v>60253.399999999987</v>
      </c>
      <c r="O10" s="23">
        <f>+O11+O16+O26+O44+O47+O48</f>
        <v>747988.4</v>
      </c>
      <c r="P10" s="23">
        <f t="shared" si="3"/>
        <v>75360.999999999985</v>
      </c>
      <c r="Q10" s="23">
        <f t="shared" si="3"/>
        <v>64587.200000000004</v>
      </c>
      <c r="R10" s="23">
        <f t="shared" si="3"/>
        <v>63500</v>
      </c>
      <c r="S10" s="23">
        <f t="shared" si="3"/>
        <v>93370.599999999991</v>
      </c>
      <c r="T10" s="23">
        <f t="shared" si="3"/>
        <v>66310.3</v>
      </c>
      <c r="U10" s="23">
        <f t="shared" si="3"/>
        <v>60535.799999999996</v>
      </c>
      <c r="V10" s="23">
        <f t="shared" si="3"/>
        <v>67526.100000000006</v>
      </c>
      <c r="W10" s="23">
        <f t="shared" si="3"/>
        <v>65485.19999999999</v>
      </c>
      <c r="X10" s="23">
        <f t="shared" si="3"/>
        <v>62020.999999999993</v>
      </c>
      <c r="Y10" s="23">
        <f t="shared" si="3"/>
        <v>72036.899999999994</v>
      </c>
      <c r="Z10" s="23">
        <f t="shared" si="3"/>
        <v>70279.400000000009</v>
      </c>
      <c r="AA10" s="23">
        <f t="shared" si="3"/>
        <v>68025.8</v>
      </c>
      <c r="AB10" s="23">
        <f>+AB11+AB16+AB26+AB44+AB47+AB48</f>
        <v>829039.3</v>
      </c>
      <c r="AC10" s="23">
        <f t="shared" si="1"/>
        <v>81050.900000000023</v>
      </c>
      <c r="AD10" s="23">
        <f t="shared" si="2"/>
        <v>10.835849860773244</v>
      </c>
    </row>
    <row r="11" spans="2:30" ht="18" customHeight="1">
      <c r="B11" s="22" t="s">
        <v>22</v>
      </c>
      <c r="C11" s="23">
        <f t="shared" ref="C11:P11" si="4">SUM(C12:C15)</f>
        <v>29225</v>
      </c>
      <c r="D11" s="23">
        <f t="shared" ref="D11:N11" si="5">SUM(D12:D15)</f>
        <v>21052.799999999999</v>
      </c>
      <c r="E11" s="23">
        <f t="shared" si="5"/>
        <v>22967.1</v>
      </c>
      <c r="F11" s="23">
        <f t="shared" si="5"/>
        <v>39509.100000000006</v>
      </c>
      <c r="G11" s="23">
        <f t="shared" si="5"/>
        <v>34079.699999999997</v>
      </c>
      <c r="H11" s="23">
        <f t="shared" si="5"/>
        <v>35324.299999999996</v>
      </c>
      <c r="I11" s="23">
        <f t="shared" si="5"/>
        <v>38983.5</v>
      </c>
      <c r="J11" s="23">
        <f t="shared" si="5"/>
        <v>22772.400000000001</v>
      </c>
      <c r="K11" s="23">
        <f t="shared" si="5"/>
        <v>23816.3</v>
      </c>
      <c r="L11" s="23">
        <f t="shared" si="5"/>
        <v>24315.3</v>
      </c>
      <c r="M11" s="23">
        <f t="shared" si="5"/>
        <v>25934.2</v>
      </c>
      <c r="N11" s="23">
        <f t="shared" si="5"/>
        <v>24254.399999999998</v>
      </c>
      <c r="O11" s="23">
        <f>SUM(O12:O15)</f>
        <v>342234.1</v>
      </c>
      <c r="P11" s="23">
        <f t="shared" si="4"/>
        <v>33787.200000000004</v>
      </c>
      <c r="Q11" s="23">
        <f t="shared" ref="Q11:AA11" si="6">SUM(Q12:Q15)</f>
        <v>28997.600000000002</v>
      </c>
      <c r="R11" s="23">
        <f t="shared" si="6"/>
        <v>26235.5</v>
      </c>
      <c r="S11" s="23">
        <f t="shared" si="6"/>
        <v>52144.800000000003</v>
      </c>
      <c r="T11" s="23">
        <f t="shared" si="6"/>
        <v>28995.4</v>
      </c>
      <c r="U11" s="23">
        <f t="shared" si="6"/>
        <v>26678.799999999999</v>
      </c>
      <c r="V11" s="23">
        <f t="shared" si="6"/>
        <v>31649.1</v>
      </c>
      <c r="W11" s="23">
        <f t="shared" si="6"/>
        <v>28727.4</v>
      </c>
      <c r="X11" s="23">
        <f t="shared" si="6"/>
        <v>26084.499999999996</v>
      </c>
      <c r="Y11" s="23">
        <f t="shared" si="6"/>
        <v>34098.5</v>
      </c>
      <c r="Z11" s="23">
        <f t="shared" si="6"/>
        <v>34924.800000000003</v>
      </c>
      <c r="AA11" s="23">
        <f t="shared" si="6"/>
        <v>30913.499999999996</v>
      </c>
      <c r="AB11" s="23">
        <f>SUM(AB12:AB15)</f>
        <v>383237.10000000003</v>
      </c>
      <c r="AC11" s="23">
        <f t="shared" si="1"/>
        <v>41003.000000000058</v>
      </c>
      <c r="AD11" s="23">
        <f t="shared" si="2"/>
        <v>11.980980270522448</v>
      </c>
    </row>
    <row r="12" spans="2:30" ht="18" customHeight="1">
      <c r="B12" s="24" t="s">
        <v>23</v>
      </c>
      <c r="C12" s="25">
        <v>10101.6</v>
      </c>
      <c r="D12" s="25">
        <v>8585.1</v>
      </c>
      <c r="E12" s="25">
        <v>9046.2000000000007</v>
      </c>
      <c r="F12" s="25">
        <v>8895.6</v>
      </c>
      <c r="G12" s="26">
        <v>9912.6</v>
      </c>
      <c r="H12" s="26">
        <v>7929.1</v>
      </c>
      <c r="I12" s="26">
        <v>7446.9</v>
      </c>
      <c r="J12" s="26">
        <v>7885.7</v>
      </c>
      <c r="K12" s="26">
        <v>7842.3</v>
      </c>
      <c r="L12" s="26">
        <v>7744.4</v>
      </c>
      <c r="M12" s="26">
        <v>8250.6</v>
      </c>
      <c r="N12" s="26">
        <v>9510.1</v>
      </c>
      <c r="O12" s="25">
        <f>SUM(C12:N12)</f>
        <v>103150.20000000001</v>
      </c>
      <c r="P12" s="25">
        <f>+[1]PP!P11</f>
        <v>11648</v>
      </c>
      <c r="Q12" s="25">
        <f>+[1]PP!Q11</f>
        <v>10213.799999999999</v>
      </c>
      <c r="R12" s="25">
        <f>+[1]PP!R11</f>
        <v>9585.4</v>
      </c>
      <c r="S12" s="25">
        <f>+[1]PP!S11</f>
        <v>10858.6</v>
      </c>
      <c r="T12" s="25">
        <f>+[1]PP!T11</f>
        <v>10904.2</v>
      </c>
      <c r="U12" s="25">
        <f>+[1]PP!U11</f>
        <v>9130.1</v>
      </c>
      <c r="V12" s="25">
        <f>+[1]PP!V11</f>
        <v>8562.7000000000007</v>
      </c>
      <c r="W12" s="25">
        <f>+[1]PP!W11</f>
        <v>8963.7000000000007</v>
      </c>
      <c r="X12" s="25">
        <f>+[1]PP!X11</f>
        <v>9138.6</v>
      </c>
      <c r="Y12" s="25">
        <f>+[1]PP!Y11</f>
        <v>9173.7000000000007</v>
      </c>
      <c r="Z12" s="25">
        <f>+[1]PP!Z11</f>
        <v>9036.2000000000007</v>
      </c>
      <c r="AA12" s="25">
        <f>+[1]PP!AA11</f>
        <v>10036.700000000001</v>
      </c>
      <c r="AB12" s="25">
        <f>SUM(P12:AA12)</f>
        <v>117251.7</v>
      </c>
      <c r="AC12" s="25">
        <f t="shared" si="1"/>
        <v>14101.499999999985</v>
      </c>
      <c r="AD12" s="25">
        <f t="shared" si="2"/>
        <v>13.670841161723374</v>
      </c>
    </row>
    <row r="13" spans="2:30" ht="18" customHeight="1">
      <c r="B13" s="24" t="s">
        <v>24</v>
      </c>
      <c r="C13" s="25">
        <v>12514</v>
      </c>
      <c r="D13" s="25">
        <v>9348.4</v>
      </c>
      <c r="E13" s="25">
        <v>9907.2000000000007</v>
      </c>
      <c r="F13" s="25">
        <v>25353.7</v>
      </c>
      <c r="G13" s="26">
        <v>16932.3</v>
      </c>
      <c r="H13" s="26">
        <v>22657.599999999999</v>
      </c>
      <c r="I13" s="26">
        <v>26942.3</v>
      </c>
      <c r="J13" s="26">
        <v>10794.6</v>
      </c>
      <c r="K13" s="26">
        <v>11291.5</v>
      </c>
      <c r="L13" s="26">
        <v>11978.1</v>
      </c>
      <c r="M13" s="26">
        <v>13055.8</v>
      </c>
      <c r="N13" s="26">
        <v>9299.9</v>
      </c>
      <c r="O13" s="25">
        <f>SUM(C13:N13)</f>
        <v>180075.4</v>
      </c>
      <c r="P13" s="25">
        <f>+[1]PP!P12</f>
        <v>12491.3</v>
      </c>
      <c r="Q13" s="25">
        <f>+[1]PP!Q12</f>
        <v>14806.1</v>
      </c>
      <c r="R13" s="25">
        <f>+[1]PP!R12</f>
        <v>11688.1</v>
      </c>
      <c r="S13" s="25">
        <f>+[1]PP!S12</f>
        <v>35827.4</v>
      </c>
      <c r="T13" s="25">
        <f>+[1]PP!T12</f>
        <v>11062.1</v>
      </c>
      <c r="U13" s="25">
        <f>+[1]PP!U12</f>
        <v>11699.5</v>
      </c>
      <c r="V13" s="25">
        <f>+[1]PP!V12</f>
        <v>16789.099999999999</v>
      </c>
      <c r="W13" s="25">
        <f>+[1]PP!W12</f>
        <v>11811.5</v>
      </c>
      <c r="X13" s="25">
        <f>+[1]PP!X12</f>
        <v>11808.5</v>
      </c>
      <c r="Y13" s="25">
        <f>+[1]PP!Y12</f>
        <v>19174.5</v>
      </c>
      <c r="Z13" s="25">
        <f>+[1]PP!Z12</f>
        <v>20761.7</v>
      </c>
      <c r="AA13" s="25">
        <f>+[1]PP!AA12</f>
        <v>15510.9</v>
      </c>
      <c r="AB13" s="25">
        <f>SUM(P13:AA13)</f>
        <v>193430.7</v>
      </c>
      <c r="AC13" s="25">
        <f t="shared" si="1"/>
        <v>13355.300000000017</v>
      </c>
      <c r="AD13" s="25">
        <f t="shared" si="2"/>
        <v>7.416504419815265</v>
      </c>
    </row>
    <row r="14" spans="2:30" ht="18" customHeight="1">
      <c r="B14" s="24" t="s">
        <v>25</v>
      </c>
      <c r="C14" s="25">
        <v>6473.7</v>
      </c>
      <c r="D14" s="25">
        <v>3005.7</v>
      </c>
      <c r="E14" s="25">
        <v>3881.6</v>
      </c>
      <c r="F14" s="25">
        <v>5126.3999999999996</v>
      </c>
      <c r="G14" s="26">
        <v>7004.1</v>
      </c>
      <c r="H14" s="26">
        <v>4567.5</v>
      </c>
      <c r="I14" s="26">
        <v>4365.3</v>
      </c>
      <c r="J14" s="26">
        <v>3898.9</v>
      </c>
      <c r="K14" s="26">
        <v>4504.8</v>
      </c>
      <c r="L14" s="26">
        <v>4319.8</v>
      </c>
      <c r="M14" s="26">
        <v>4440.1000000000004</v>
      </c>
      <c r="N14" s="26">
        <v>5159.8</v>
      </c>
      <c r="O14" s="25">
        <f>SUM(C14:N14)</f>
        <v>56747.700000000012</v>
      </c>
      <c r="P14" s="25">
        <f>+[1]PP!P13</f>
        <v>9395.6</v>
      </c>
      <c r="Q14" s="25">
        <f>+[1]PP!Q13</f>
        <v>3826.2</v>
      </c>
      <c r="R14" s="25">
        <f>+[1]PP!R13</f>
        <v>4821.7</v>
      </c>
      <c r="S14" s="25">
        <f>+[1]PP!S13</f>
        <v>5219.8</v>
      </c>
      <c r="T14" s="25">
        <f>+[1]PP!T13</f>
        <v>6756</v>
      </c>
      <c r="U14" s="25">
        <f>+[1]PP!U13</f>
        <v>5569.2</v>
      </c>
      <c r="V14" s="25">
        <f>+[1]PP!V13</f>
        <v>6058.4</v>
      </c>
      <c r="W14" s="25">
        <f>+[1]PP!W13</f>
        <v>7760.5</v>
      </c>
      <c r="X14" s="25">
        <f>+[1]PP!X13</f>
        <v>4915.1000000000004</v>
      </c>
      <c r="Y14" s="25">
        <f>+[1]PP!Y13</f>
        <v>5517.6</v>
      </c>
      <c r="Z14" s="25">
        <f>+[1]PP!Z13</f>
        <v>4922.8</v>
      </c>
      <c r="AA14" s="25">
        <f>+[1]PP!AA13</f>
        <v>5046.6000000000004</v>
      </c>
      <c r="AB14" s="25">
        <f>SUM(P14:AA14)</f>
        <v>69809.5</v>
      </c>
      <c r="AC14" s="25">
        <f t="shared" si="1"/>
        <v>13061.799999999988</v>
      </c>
      <c r="AD14" s="25">
        <f t="shared" si="2"/>
        <v>23.017320525765779</v>
      </c>
    </row>
    <row r="15" spans="2:30" ht="18" customHeight="1">
      <c r="B15" s="24" t="s">
        <v>26</v>
      </c>
      <c r="C15" s="25">
        <v>135.69999999999999</v>
      </c>
      <c r="D15" s="25">
        <v>113.6</v>
      </c>
      <c r="E15" s="25">
        <v>132.1</v>
      </c>
      <c r="F15" s="25">
        <v>133.4</v>
      </c>
      <c r="G15" s="26">
        <v>230.7</v>
      </c>
      <c r="H15" s="26">
        <v>170.1</v>
      </c>
      <c r="I15" s="26">
        <v>229</v>
      </c>
      <c r="J15" s="26">
        <v>193.2</v>
      </c>
      <c r="K15" s="26">
        <v>177.7</v>
      </c>
      <c r="L15" s="26">
        <v>273</v>
      </c>
      <c r="M15" s="26">
        <v>187.7</v>
      </c>
      <c r="N15" s="26">
        <v>284.60000000000002</v>
      </c>
      <c r="O15" s="25">
        <f>SUM(C15:N15)</f>
        <v>2260.8000000000002</v>
      </c>
      <c r="P15" s="25">
        <f>+[1]PP!P14</f>
        <v>252.3</v>
      </c>
      <c r="Q15" s="25">
        <f>+[1]PP!Q14</f>
        <v>151.5</v>
      </c>
      <c r="R15" s="25">
        <f>+[1]PP!R14</f>
        <v>140.30000000000001</v>
      </c>
      <c r="S15" s="25">
        <f>+[1]PP!S14</f>
        <v>239</v>
      </c>
      <c r="T15" s="25">
        <f>+[1]PP!T14</f>
        <v>273.10000000000002</v>
      </c>
      <c r="U15" s="25">
        <f>+[1]PP!U14</f>
        <v>280</v>
      </c>
      <c r="V15" s="25">
        <f>+[1]PP!V14</f>
        <v>238.9</v>
      </c>
      <c r="W15" s="25">
        <f>+[1]PP!W14</f>
        <v>191.7</v>
      </c>
      <c r="X15" s="25">
        <f>+[1]PP!X14</f>
        <v>222.3</v>
      </c>
      <c r="Y15" s="25">
        <f>+[1]PP!Y14</f>
        <v>232.7</v>
      </c>
      <c r="Z15" s="25">
        <f>+[1]PP!Z14</f>
        <v>204.1</v>
      </c>
      <c r="AA15" s="25">
        <f>+[1]PP!AA14</f>
        <v>319.3</v>
      </c>
      <c r="AB15" s="25">
        <f>SUM(P15:AA15)</f>
        <v>2745.2000000000003</v>
      </c>
      <c r="AC15" s="25">
        <f t="shared" si="1"/>
        <v>484.40000000000009</v>
      </c>
      <c r="AD15" s="25">
        <f t="shared" si="2"/>
        <v>21.42604387827318</v>
      </c>
    </row>
    <row r="16" spans="2:30" ht="18" customHeight="1">
      <c r="B16" s="22" t="s">
        <v>27</v>
      </c>
      <c r="C16" s="23">
        <f t="shared" ref="C16:AA16" si="7">+C17+C25</f>
        <v>2893.2000000000003</v>
      </c>
      <c r="D16" s="23">
        <f t="shared" si="7"/>
        <v>3129.4</v>
      </c>
      <c r="E16" s="23">
        <f t="shared" si="7"/>
        <v>5476.6</v>
      </c>
      <c r="F16" s="23">
        <f t="shared" si="7"/>
        <v>4640.9000000000005</v>
      </c>
      <c r="G16" s="23">
        <f t="shared" si="7"/>
        <v>4964.2999999999993</v>
      </c>
      <c r="H16" s="23">
        <f t="shared" si="7"/>
        <v>4855.0000000000009</v>
      </c>
      <c r="I16" s="23">
        <f t="shared" si="7"/>
        <v>3416.9999999999995</v>
      </c>
      <c r="J16" s="23">
        <f t="shared" si="7"/>
        <v>3131.4</v>
      </c>
      <c r="K16" s="23">
        <f t="shared" si="7"/>
        <v>4666.2</v>
      </c>
      <c r="L16" s="23">
        <f t="shared" si="7"/>
        <v>6149.7999999999993</v>
      </c>
      <c r="M16" s="23">
        <f t="shared" si="7"/>
        <v>3378.9000000000005</v>
      </c>
      <c r="N16" s="23">
        <f t="shared" si="7"/>
        <v>4606.9999999999991</v>
      </c>
      <c r="O16" s="23">
        <f>+O17+O25</f>
        <v>51309.700000000004</v>
      </c>
      <c r="P16" s="23">
        <f t="shared" si="7"/>
        <v>3217.7000000000003</v>
      </c>
      <c r="Q16" s="23">
        <f t="shared" si="7"/>
        <v>3868.4999999999995</v>
      </c>
      <c r="R16" s="23">
        <f t="shared" si="7"/>
        <v>4933.1999999999989</v>
      </c>
      <c r="S16" s="23">
        <f t="shared" si="7"/>
        <v>7803.7999999999984</v>
      </c>
      <c r="T16" s="23">
        <f t="shared" si="7"/>
        <v>4123.8</v>
      </c>
      <c r="U16" s="23">
        <f t="shared" si="7"/>
        <v>3534.3</v>
      </c>
      <c r="V16" s="23">
        <f t="shared" si="7"/>
        <v>3690.7</v>
      </c>
      <c r="W16" s="23">
        <f t="shared" si="7"/>
        <v>4258.7</v>
      </c>
      <c r="X16" s="23">
        <f t="shared" si="7"/>
        <v>4804.3</v>
      </c>
      <c r="Y16" s="23">
        <f t="shared" si="7"/>
        <v>6949.2</v>
      </c>
      <c r="Z16" s="23">
        <f t="shared" si="7"/>
        <v>3892.8</v>
      </c>
      <c r="AA16" s="23">
        <f t="shared" si="7"/>
        <v>4025.4</v>
      </c>
      <c r="AB16" s="23">
        <f>+AB17+AB25</f>
        <v>55102.400000000009</v>
      </c>
      <c r="AC16" s="23">
        <f t="shared" si="1"/>
        <v>3792.7000000000044</v>
      </c>
      <c r="AD16" s="23">
        <f t="shared" si="2"/>
        <v>7.3917797219629113</v>
      </c>
    </row>
    <row r="17" spans="2:30" ht="18" customHeight="1">
      <c r="B17" s="27" t="s">
        <v>28</v>
      </c>
      <c r="C17" s="23">
        <f t="shared" ref="C17:AA17" si="8">SUM(C18:C24)</f>
        <v>2753.4</v>
      </c>
      <c r="D17" s="23">
        <f t="shared" si="8"/>
        <v>2975.2000000000003</v>
      </c>
      <c r="E17" s="23">
        <f t="shared" si="8"/>
        <v>5249.8</v>
      </c>
      <c r="F17" s="23">
        <f t="shared" si="8"/>
        <v>4483.3</v>
      </c>
      <c r="G17" s="23">
        <f t="shared" si="8"/>
        <v>4764.0999999999995</v>
      </c>
      <c r="H17" s="23">
        <f t="shared" si="8"/>
        <v>4655.9000000000005</v>
      </c>
      <c r="I17" s="23">
        <f t="shared" si="8"/>
        <v>3222.2999999999997</v>
      </c>
      <c r="J17" s="23">
        <f t="shared" si="8"/>
        <v>2985.1</v>
      </c>
      <c r="K17" s="23">
        <f t="shared" si="8"/>
        <v>4523.0999999999995</v>
      </c>
      <c r="L17" s="23">
        <f t="shared" si="8"/>
        <v>5992.7999999999993</v>
      </c>
      <c r="M17" s="23">
        <f t="shared" si="8"/>
        <v>3217.4000000000005</v>
      </c>
      <c r="N17" s="23">
        <f t="shared" si="8"/>
        <v>4401.1999999999989</v>
      </c>
      <c r="O17" s="23">
        <f>SUM(O18:O24)</f>
        <v>49223.600000000006</v>
      </c>
      <c r="P17" s="23">
        <f t="shared" si="8"/>
        <v>3070.3</v>
      </c>
      <c r="Q17" s="23">
        <f t="shared" si="8"/>
        <v>3690.3999999999996</v>
      </c>
      <c r="R17" s="23">
        <f t="shared" si="8"/>
        <v>4726.2999999999993</v>
      </c>
      <c r="S17" s="23">
        <f t="shared" si="8"/>
        <v>7588.8999999999987</v>
      </c>
      <c r="T17" s="23">
        <f t="shared" si="8"/>
        <v>3913.7</v>
      </c>
      <c r="U17" s="23">
        <f t="shared" si="8"/>
        <v>3330.8</v>
      </c>
      <c r="V17" s="23">
        <f t="shared" si="8"/>
        <v>3487.7</v>
      </c>
      <c r="W17" s="23">
        <f t="shared" si="8"/>
        <v>4051.8999999999996</v>
      </c>
      <c r="X17" s="23">
        <f t="shared" si="8"/>
        <v>4588.1000000000004</v>
      </c>
      <c r="Y17" s="23">
        <f t="shared" si="8"/>
        <v>6725.4</v>
      </c>
      <c r="Z17" s="23">
        <f t="shared" si="8"/>
        <v>3647.2000000000003</v>
      </c>
      <c r="AA17" s="23">
        <f t="shared" si="8"/>
        <v>3797.9</v>
      </c>
      <c r="AB17" s="23">
        <f>SUM(AB18:AB24)</f>
        <v>52618.600000000006</v>
      </c>
      <c r="AC17" s="23">
        <f t="shared" si="1"/>
        <v>3395</v>
      </c>
      <c r="AD17" s="23">
        <f t="shared" si="2"/>
        <v>6.8970981399166238</v>
      </c>
    </row>
    <row r="18" spans="2:30" ht="18" customHeight="1">
      <c r="B18" s="28" t="s">
        <v>29</v>
      </c>
      <c r="C18" s="25">
        <v>103.8</v>
      </c>
      <c r="D18" s="25">
        <v>380.9</v>
      </c>
      <c r="E18" s="25">
        <v>1696.1</v>
      </c>
      <c r="F18" s="25">
        <v>178.8</v>
      </c>
      <c r="G18" s="26">
        <v>181.5</v>
      </c>
      <c r="H18" s="26">
        <v>161.69999999999999</v>
      </c>
      <c r="I18" s="26">
        <v>143.30000000000001</v>
      </c>
      <c r="J18" s="26">
        <v>273.60000000000002</v>
      </c>
      <c r="K18" s="26">
        <v>1345.4</v>
      </c>
      <c r="L18" s="26">
        <v>202</v>
      </c>
      <c r="M18" s="26">
        <v>178.8</v>
      </c>
      <c r="N18" s="26">
        <v>259.3</v>
      </c>
      <c r="O18" s="25">
        <f t="shared" ref="O18:O25" si="9">SUM(C18:N18)</f>
        <v>5105.2000000000007</v>
      </c>
      <c r="P18" s="25">
        <f>+[1]PP!P17</f>
        <v>163.69999999999999</v>
      </c>
      <c r="Q18" s="25">
        <f>+[1]PP!Q17</f>
        <v>486.5</v>
      </c>
      <c r="R18" s="25">
        <f>+[1]PP!R17</f>
        <v>1757.6</v>
      </c>
      <c r="S18" s="25">
        <f>+[1]PP!S17</f>
        <v>271.39999999999998</v>
      </c>
      <c r="T18" s="25">
        <f>+[1]PP!T17</f>
        <v>200.3</v>
      </c>
      <c r="U18" s="25">
        <f>+[1]PP!U17</f>
        <v>140.1</v>
      </c>
      <c r="V18" s="25">
        <f>+[1]PP!V17</f>
        <v>156.9</v>
      </c>
      <c r="W18" s="25">
        <f>+[1]PP!W17</f>
        <v>313</v>
      </c>
      <c r="X18" s="25">
        <f>+[1]PP!X17</f>
        <v>1478.9</v>
      </c>
      <c r="Y18" s="25">
        <f>+[1]PP!Y17</f>
        <v>175.3</v>
      </c>
      <c r="Z18" s="25">
        <f>+[1]PP!Z17</f>
        <v>110</v>
      </c>
      <c r="AA18" s="25">
        <f>+[1]PP!AA17</f>
        <v>95</v>
      </c>
      <c r="AB18" s="25">
        <f t="shared" ref="AB18:AB25" si="10">SUM(P18:AA18)</f>
        <v>5348.7000000000007</v>
      </c>
      <c r="AC18" s="25">
        <f t="shared" si="1"/>
        <v>243.5</v>
      </c>
      <c r="AD18" s="25">
        <f t="shared" si="2"/>
        <v>4.7696466348037285</v>
      </c>
    </row>
    <row r="19" spans="2:30" ht="18" customHeight="1">
      <c r="B19" s="28" t="s">
        <v>30</v>
      </c>
      <c r="C19" s="25">
        <v>246</v>
      </c>
      <c r="D19" s="25">
        <v>149.4</v>
      </c>
      <c r="E19" s="25">
        <v>262</v>
      </c>
      <c r="F19" s="25">
        <v>1900.6</v>
      </c>
      <c r="G19" s="26">
        <v>2008.7</v>
      </c>
      <c r="H19" s="26">
        <v>279.3</v>
      </c>
      <c r="I19" s="26">
        <v>348.2</v>
      </c>
      <c r="J19" s="26">
        <v>147.19999999999999</v>
      </c>
      <c r="K19" s="26">
        <v>235.2</v>
      </c>
      <c r="L19" s="26">
        <v>3019.3</v>
      </c>
      <c r="M19" s="26">
        <v>350.2</v>
      </c>
      <c r="N19" s="26">
        <v>454.9</v>
      </c>
      <c r="O19" s="25">
        <f t="shared" si="9"/>
        <v>9401</v>
      </c>
      <c r="P19" s="25">
        <f>+[1]PP!P18</f>
        <v>330</v>
      </c>
      <c r="Q19" s="25">
        <f>+[1]PP!Q18</f>
        <v>207.4</v>
      </c>
      <c r="R19" s="25">
        <f>+[1]PP!R18</f>
        <v>184.7</v>
      </c>
      <c r="S19" s="25">
        <f>+[1]PP!S18</f>
        <v>4032.4</v>
      </c>
      <c r="T19" s="25">
        <f>+[1]PP!T18</f>
        <v>384.1</v>
      </c>
      <c r="U19" s="25">
        <f>+[1]PP!U18</f>
        <v>286</v>
      </c>
      <c r="V19" s="25">
        <f>+[1]PP!V18</f>
        <v>330.5</v>
      </c>
      <c r="W19" s="25">
        <f>+[1]PP!W18</f>
        <v>144.5</v>
      </c>
      <c r="X19" s="25">
        <f>+[1]PP!X18</f>
        <v>223.9</v>
      </c>
      <c r="Y19" s="25">
        <f>+[1]PP!Y18</f>
        <v>3417.9</v>
      </c>
      <c r="Z19" s="25">
        <f>+[1]PP!Z18</f>
        <v>285.5</v>
      </c>
      <c r="AA19" s="25">
        <f>+[1]PP!AA18</f>
        <v>162.9</v>
      </c>
      <c r="AB19" s="25">
        <f t="shared" si="10"/>
        <v>9989.7999999999993</v>
      </c>
      <c r="AC19" s="25">
        <f t="shared" si="1"/>
        <v>588.79999999999927</v>
      </c>
      <c r="AD19" s="25">
        <f t="shared" si="2"/>
        <v>6.2631634932453908</v>
      </c>
    </row>
    <row r="20" spans="2:30" ht="18" customHeight="1">
      <c r="B20" s="28" t="s">
        <v>31</v>
      </c>
      <c r="C20" s="25">
        <v>754.8</v>
      </c>
      <c r="D20" s="25">
        <v>1023.7</v>
      </c>
      <c r="E20" s="25">
        <v>1321.7</v>
      </c>
      <c r="F20" s="25">
        <v>978</v>
      </c>
      <c r="G20" s="26">
        <v>1028.7</v>
      </c>
      <c r="H20" s="26">
        <v>1078.2</v>
      </c>
      <c r="I20" s="26">
        <v>1213.0999999999999</v>
      </c>
      <c r="J20" s="26">
        <v>1115.3</v>
      </c>
      <c r="K20" s="26">
        <v>1083.5999999999999</v>
      </c>
      <c r="L20" s="26">
        <v>1205</v>
      </c>
      <c r="M20" s="26">
        <v>1124.2</v>
      </c>
      <c r="N20" s="26">
        <v>1205.5</v>
      </c>
      <c r="O20" s="25">
        <f t="shared" si="9"/>
        <v>13131.8</v>
      </c>
      <c r="P20" s="25">
        <f>+[1]PP!P19</f>
        <v>960</v>
      </c>
      <c r="Q20" s="25">
        <f>+[1]PP!Q19</f>
        <v>1157.3</v>
      </c>
      <c r="R20" s="25">
        <f>+[1]PP!R19</f>
        <v>1093.0999999999999</v>
      </c>
      <c r="S20" s="25">
        <f>+[1]PP!S19</f>
        <v>1127</v>
      </c>
      <c r="T20" s="25">
        <f>+[1]PP!T19</f>
        <v>1220</v>
      </c>
      <c r="U20" s="25">
        <f>+[1]PP!U19</f>
        <v>1165.4000000000001</v>
      </c>
      <c r="V20" s="25">
        <f>+[1]PP!V19</f>
        <v>1269.3</v>
      </c>
      <c r="W20" s="25">
        <f>+[1]PP!W19</f>
        <v>1190.0999999999999</v>
      </c>
      <c r="X20" s="25">
        <f>+[1]PP!X19</f>
        <v>1164.5</v>
      </c>
      <c r="Y20" s="25">
        <f>+[1]PP!Y19</f>
        <v>1318.8</v>
      </c>
      <c r="Z20" s="25">
        <f>+[1]PP!Z19</f>
        <v>1159.8</v>
      </c>
      <c r="AA20" s="25">
        <f>+[1]PP!AA19</f>
        <v>1281.3</v>
      </c>
      <c r="AB20" s="25">
        <f t="shared" si="10"/>
        <v>14106.599999999997</v>
      </c>
      <c r="AC20" s="25">
        <f t="shared" si="1"/>
        <v>974.79999999999745</v>
      </c>
      <c r="AD20" s="25">
        <f t="shared" si="2"/>
        <v>7.4232016935987257</v>
      </c>
    </row>
    <row r="21" spans="2:30" ht="18" customHeight="1">
      <c r="B21" s="28" t="s">
        <v>32</v>
      </c>
      <c r="C21" s="25">
        <v>161</v>
      </c>
      <c r="D21" s="25">
        <v>167.9</v>
      </c>
      <c r="E21" s="25">
        <v>203.4</v>
      </c>
      <c r="F21" s="25">
        <v>161.80000000000001</v>
      </c>
      <c r="G21" s="26">
        <v>185.3</v>
      </c>
      <c r="H21" s="26">
        <v>180</v>
      </c>
      <c r="I21" s="26">
        <v>167.9</v>
      </c>
      <c r="J21" s="26">
        <v>166.8</v>
      </c>
      <c r="K21" s="26">
        <v>175.8</v>
      </c>
      <c r="L21" s="26">
        <v>181.5</v>
      </c>
      <c r="M21" s="26">
        <v>171.7</v>
      </c>
      <c r="N21" s="26">
        <v>175.8</v>
      </c>
      <c r="O21" s="25">
        <f t="shared" si="9"/>
        <v>2098.9</v>
      </c>
      <c r="P21" s="25">
        <f>+[1]PP!P20</f>
        <v>215.2</v>
      </c>
      <c r="Q21" s="25">
        <f>+[1]PP!Q20</f>
        <v>203.6</v>
      </c>
      <c r="R21" s="25">
        <f>+[1]PP!R20</f>
        <v>203.9</v>
      </c>
      <c r="S21" s="25">
        <f>+[1]PP!S20</f>
        <v>200.9</v>
      </c>
      <c r="T21" s="25">
        <f>+[1]PP!T20</f>
        <v>203.5</v>
      </c>
      <c r="U21" s="25">
        <f>+[1]PP!U20</f>
        <v>189.4</v>
      </c>
      <c r="V21" s="25">
        <f>+[1]PP!V20</f>
        <v>209.1</v>
      </c>
      <c r="W21" s="25">
        <f>+[1]PP!W20</f>
        <v>196.8</v>
      </c>
      <c r="X21" s="25">
        <f>+[1]PP!X20</f>
        <v>184.5</v>
      </c>
      <c r="Y21" s="25">
        <f>+[1]PP!Y20</f>
        <v>217.9</v>
      </c>
      <c r="Z21" s="25">
        <f>+[1]PP!Z20</f>
        <v>181</v>
      </c>
      <c r="AA21" s="25">
        <f>+[1]PP!AA20</f>
        <v>188.4</v>
      </c>
      <c r="AB21" s="25">
        <f t="shared" si="10"/>
        <v>2394.2000000000003</v>
      </c>
      <c r="AC21" s="25">
        <f t="shared" si="1"/>
        <v>295.30000000000018</v>
      </c>
      <c r="AD21" s="25">
        <f t="shared" si="2"/>
        <v>14.069274381819055</v>
      </c>
    </row>
    <row r="22" spans="2:30" ht="18" customHeight="1">
      <c r="B22" s="28" t="s">
        <v>33</v>
      </c>
      <c r="C22" s="25">
        <v>82</v>
      </c>
      <c r="D22" s="25">
        <v>71.400000000000006</v>
      </c>
      <c r="E22" s="25">
        <v>136.6</v>
      </c>
      <c r="F22" s="25">
        <v>76.099999999999994</v>
      </c>
      <c r="G22" s="26">
        <v>72.3</v>
      </c>
      <c r="H22" s="26">
        <v>106.7</v>
      </c>
      <c r="I22" s="26">
        <v>92.6</v>
      </c>
      <c r="J22" s="26">
        <v>100.6</v>
      </c>
      <c r="K22" s="26">
        <v>96.5</v>
      </c>
      <c r="L22" s="26">
        <v>97.9</v>
      </c>
      <c r="M22" s="26">
        <v>84.9</v>
      </c>
      <c r="N22" s="26">
        <v>140.69999999999999</v>
      </c>
      <c r="O22" s="25">
        <f t="shared" si="9"/>
        <v>1158.3</v>
      </c>
      <c r="P22" s="25">
        <v>96.4</v>
      </c>
      <c r="Q22" s="25">
        <v>147</v>
      </c>
      <c r="R22" s="25">
        <v>97.7</v>
      </c>
      <c r="S22" s="25">
        <v>104.9</v>
      </c>
      <c r="T22" s="25">
        <v>130</v>
      </c>
      <c r="U22" s="25">
        <v>123.3</v>
      </c>
      <c r="V22" s="25">
        <v>85.5</v>
      </c>
      <c r="W22" s="25">
        <v>89</v>
      </c>
      <c r="X22" s="25">
        <v>89.5</v>
      </c>
      <c r="Y22" s="25">
        <v>90.6</v>
      </c>
      <c r="Z22" s="25">
        <v>84.9</v>
      </c>
      <c r="AA22" s="25">
        <v>112.2</v>
      </c>
      <c r="AB22" s="25">
        <f t="shared" si="10"/>
        <v>1251</v>
      </c>
      <c r="AC22" s="25">
        <f t="shared" si="1"/>
        <v>92.700000000000045</v>
      </c>
      <c r="AD22" s="25">
        <f t="shared" si="2"/>
        <v>8.0031080031080073</v>
      </c>
    </row>
    <row r="23" spans="2:30" ht="18" customHeight="1">
      <c r="B23" s="29" t="s">
        <v>34</v>
      </c>
      <c r="C23" s="25">
        <v>1055.2</v>
      </c>
      <c r="D23" s="25">
        <v>1123.8</v>
      </c>
      <c r="E23" s="25">
        <v>1448.3</v>
      </c>
      <c r="F23" s="25">
        <v>1107.2</v>
      </c>
      <c r="G23" s="26">
        <v>1172.7</v>
      </c>
      <c r="H23" s="26">
        <v>1450.2</v>
      </c>
      <c r="I23" s="26">
        <v>1190.5999999999999</v>
      </c>
      <c r="J23" s="26">
        <v>1114.3</v>
      </c>
      <c r="K23" s="26">
        <v>1548.7</v>
      </c>
      <c r="L23" s="26">
        <v>1215.2</v>
      </c>
      <c r="M23" s="26">
        <v>1210.8</v>
      </c>
      <c r="N23" s="26">
        <v>1869.1</v>
      </c>
      <c r="O23" s="25">
        <f t="shared" si="9"/>
        <v>15506.1</v>
      </c>
      <c r="P23" s="25">
        <f>+[1]PP!P21</f>
        <v>1257.9000000000001</v>
      </c>
      <c r="Q23" s="25">
        <f>+[1]PP!Q21</f>
        <v>1418.1</v>
      </c>
      <c r="R23" s="25">
        <f>+[1]PP!R21</f>
        <v>1202.8</v>
      </c>
      <c r="S23" s="25">
        <f>+[1]PP!S21</f>
        <v>1667.6</v>
      </c>
      <c r="T23" s="25">
        <f>+[1]PP!T21</f>
        <v>1679.8</v>
      </c>
      <c r="U23" s="25">
        <f>+[1]PP!U21</f>
        <v>1365.9</v>
      </c>
      <c r="V23" s="25">
        <f>+[1]PP!V21</f>
        <v>1348.4</v>
      </c>
      <c r="W23" s="25">
        <f>+[1]PP!W21</f>
        <v>1711.5</v>
      </c>
      <c r="X23" s="25">
        <f>+[1]PP!X21</f>
        <v>1381</v>
      </c>
      <c r="Y23" s="25">
        <f>+[1]PP!Y21</f>
        <v>1458.9</v>
      </c>
      <c r="Z23" s="25">
        <f>+[1]PP!Z21</f>
        <v>1747.9</v>
      </c>
      <c r="AA23" s="25">
        <f>+[1]PP!AA21</f>
        <v>1718.5</v>
      </c>
      <c r="AB23" s="25">
        <f t="shared" si="10"/>
        <v>17958.3</v>
      </c>
      <c r="AC23" s="25">
        <f t="shared" si="1"/>
        <v>2452.1999999999989</v>
      </c>
      <c r="AD23" s="25">
        <f t="shared" si="2"/>
        <v>15.814421421247115</v>
      </c>
    </row>
    <row r="24" spans="2:30" ht="18" customHeight="1">
      <c r="B24" s="29" t="s">
        <v>35</v>
      </c>
      <c r="C24" s="25">
        <v>350.6</v>
      </c>
      <c r="D24" s="25">
        <v>58.1</v>
      </c>
      <c r="E24" s="25">
        <v>181.7</v>
      </c>
      <c r="F24" s="25">
        <v>80.8</v>
      </c>
      <c r="G24" s="26">
        <v>114.9</v>
      </c>
      <c r="H24" s="26">
        <v>1399.8</v>
      </c>
      <c r="I24" s="26">
        <v>66.599999999999994</v>
      </c>
      <c r="J24" s="26">
        <v>67.3</v>
      </c>
      <c r="K24" s="26">
        <v>37.9</v>
      </c>
      <c r="L24" s="26">
        <v>71.900000000000006</v>
      </c>
      <c r="M24" s="26">
        <v>96.8</v>
      </c>
      <c r="N24" s="26">
        <v>295.89999999999998</v>
      </c>
      <c r="O24" s="25">
        <f t="shared" si="9"/>
        <v>2822.3000000000006</v>
      </c>
      <c r="P24" s="25">
        <v>47.1</v>
      </c>
      <c r="Q24" s="25">
        <v>70.5</v>
      </c>
      <c r="R24" s="25">
        <v>186.5</v>
      </c>
      <c r="S24" s="25">
        <v>184.7</v>
      </c>
      <c r="T24" s="25">
        <v>96</v>
      </c>
      <c r="U24" s="25">
        <v>60.7</v>
      </c>
      <c r="V24" s="25">
        <v>88</v>
      </c>
      <c r="W24" s="25">
        <v>407</v>
      </c>
      <c r="X24" s="25">
        <v>65.8</v>
      </c>
      <c r="Y24" s="25">
        <v>46</v>
      </c>
      <c r="Z24" s="25">
        <v>78.099999999999994</v>
      </c>
      <c r="AA24" s="25">
        <v>239.6</v>
      </c>
      <c r="AB24" s="25">
        <f t="shared" si="10"/>
        <v>1569.9999999999998</v>
      </c>
      <c r="AC24" s="25">
        <f t="shared" si="1"/>
        <v>-1252.3000000000009</v>
      </c>
      <c r="AD24" s="25">
        <f t="shared" si="2"/>
        <v>-44.37161180597387</v>
      </c>
    </row>
    <row r="25" spans="2:30" ht="18" customHeight="1">
      <c r="B25" s="27" t="s">
        <v>36</v>
      </c>
      <c r="C25" s="23">
        <v>139.80000000000001</v>
      </c>
      <c r="D25" s="23">
        <v>154.19999999999999</v>
      </c>
      <c r="E25" s="23">
        <v>226.8</v>
      </c>
      <c r="F25" s="23">
        <v>157.6</v>
      </c>
      <c r="G25" s="30">
        <v>200.2</v>
      </c>
      <c r="H25" s="30">
        <v>199.1</v>
      </c>
      <c r="I25" s="30">
        <v>194.7</v>
      </c>
      <c r="J25" s="30">
        <v>146.30000000000001</v>
      </c>
      <c r="K25" s="30">
        <v>143.1</v>
      </c>
      <c r="L25" s="30">
        <v>157</v>
      </c>
      <c r="M25" s="30">
        <v>161.5</v>
      </c>
      <c r="N25" s="30">
        <v>205.8</v>
      </c>
      <c r="O25" s="23">
        <f t="shared" si="9"/>
        <v>2086.1</v>
      </c>
      <c r="P25" s="23">
        <f>+[1]PP!P23</f>
        <v>147.4</v>
      </c>
      <c r="Q25" s="23">
        <f>+[1]PP!Q23</f>
        <v>178.1</v>
      </c>
      <c r="R25" s="23">
        <f>+[1]PP!R23</f>
        <v>206.9</v>
      </c>
      <c r="S25" s="23">
        <f>+[1]PP!S23</f>
        <v>214.9</v>
      </c>
      <c r="T25" s="23">
        <f>+[1]PP!T23</f>
        <v>210.1</v>
      </c>
      <c r="U25" s="23">
        <f>+[1]PP!U23</f>
        <v>203.5</v>
      </c>
      <c r="V25" s="23">
        <v>203</v>
      </c>
      <c r="W25" s="23">
        <f>+[1]PP!W23</f>
        <v>206.8</v>
      </c>
      <c r="X25" s="23">
        <f>+[1]PP!X23</f>
        <v>216.2</v>
      </c>
      <c r="Y25" s="23">
        <f>+[1]PP!Y23</f>
        <v>223.8</v>
      </c>
      <c r="Z25" s="23">
        <f>+[1]PP!Z23</f>
        <v>245.6</v>
      </c>
      <c r="AA25" s="23">
        <f>+[1]PP!AA23</f>
        <v>227.5</v>
      </c>
      <c r="AB25" s="23">
        <f t="shared" si="10"/>
        <v>2483.8000000000002</v>
      </c>
      <c r="AC25" s="23">
        <f t="shared" si="1"/>
        <v>397.70000000000027</v>
      </c>
      <c r="AD25" s="23">
        <f t="shared" si="2"/>
        <v>19.064282632663836</v>
      </c>
    </row>
    <row r="26" spans="2:30" ht="18" customHeight="1">
      <c r="B26" s="22" t="s">
        <v>37</v>
      </c>
      <c r="C26" s="23">
        <f t="shared" ref="C26:N26" si="11">+C27+C29+C38+C43</f>
        <v>31494.600000000002</v>
      </c>
      <c r="D26" s="23">
        <f t="shared" si="11"/>
        <v>26439.200000000001</v>
      </c>
      <c r="E26" s="23">
        <f t="shared" si="11"/>
        <v>29822.5</v>
      </c>
      <c r="F26" s="23">
        <f t="shared" si="11"/>
        <v>27758.799999999999</v>
      </c>
      <c r="G26" s="23">
        <f t="shared" si="11"/>
        <v>27569.8</v>
      </c>
      <c r="H26" s="23">
        <f t="shared" si="11"/>
        <v>28539.499999999996</v>
      </c>
      <c r="I26" s="23">
        <f t="shared" si="11"/>
        <v>27834.799999999999</v>
      </c>
      <c r="J26" s="23">
        <f t="shared" si="11"/>
        <v>29024.800000000003</v>
      </c>
      <c r="K26" s="23">
        <f t="shared" si="11"/>
        <v>28311.899999999998</v>
      </c>
      <c r="L26" s="23">
        <f t="shared" si="11"/>
        <v>26812.699999999997</v>
      </c>
      <c r="M26" s="23">
        <f t="shared" si="11"/>
        <v>29222.300000000003</v>
      </c>
      <c r="N26" s="23">
        <f t="shared" si="11"/>
        <v>30524.999999999996</v>
      </c>
      <c r="O26" s="23">
        <f>+O27+O29+O38+O43</f>
        <v>343355.89999999997</v>
      </c>
      <c r="P26" s="23">
        <f t="shared" ref="P26:AA26" si="12">+P27+P29+P38+P43</f>
        <v>37198.299999999996</v>
      </c>
      <c r="Q26" s="23">
        <f t="shared" si="12"/>
        <v>30618.800000000003</v>
      </c>
      <c r="R26" s="23">
        <f t="shared" si="12"/>
        <v>31221.4</v>
      </c>
      <c r="S26" s="23">
        <f t="shared" si="12"/>
        <v>32220.299999999996</v>
      </c>
      <c r="T26" s="23">
        <f t="shared" si="12"/>
        <v>32220.5</v>
      </c>
      <c r="U26" s="23">
        <f t="shared" si="12"/>
        <v>29344.9</v>
      </c>
      <c r="V26" s="23">
        <f t="shared" si="12"/>
        <v>31105.4</v>
      </c>
      <c r="W26" s="23">
        <f t="shared" si="12"/>
        <v>31395.8</v>
      </c>
      <c r="X26" s="23">
        <f t="shared" si="12"/>
        <v>30186.199999999997</v>
      </c>
      <c r="Y26" s="23">
        <f t="shared" si="12"/>
        <v>30184.500000000004</v>
      </c>
      <c r="Z26" s="23">
        <f t="shared" si="12"/>
        <v>30612.099999999995</v>
      </c>
      <c r="AA26" s="23">
        <f t="shared" si="12"/>
        <v>32152.100000000002</v>
      </c>
      <c r="AB26" s="23">
        <f>+AB27+AB29+AB38+AB43</f>
        <v>378460.3</v>
      </c>
      <c r="AC26" s="23">
        <f t="shared" si="1"/>
        <v>35104.400000000023</v>
      </c>
      <c r="AD26" s="23">
        <f t="shared" si="2"/>
        <v>10.223910525492652</v>
      </c>
    </row>
    <row r="27" spans="2:30" ht="18" customHeight="1">
      <c r="B27" s="27" t="s">
        <v>38</v>
      </c>
      <c r="C27" s="23">
        <f t="shared" ref="C27:AA27" si="13">+C28</f>
        <v>18118.900000000001</v>
      </c>
      <c r="D27" s="23">
        <f t="shared" si="13"/>
        <v>14379</v>
      </c>
      <c r="E27" s="23">
        <f t="shared" si="13"/>
        <v>16312.1</v>
      </c>
      <c r="F27" s="23">
        <f t="shared" si="13"/>
        <v>15940.7</v>
      </c>
      <c r="G27" s="23">
        <f t="shared" si="13"/>
        <v>14605</v>
      </c>
      <c r="H27" s="23">
        <f t="shared" si="13"/>
        <v>15586.4</v>
      </c>
      <c r="I27" s="23">
        <f t="shared" si="13"/>
        <v>15449.8</v>
      </c>
      <c r="J27" s="23">
        <f t="shared" si="13"/>
        <v>15381.7</v>
      </c>
      <c r="K27" s="23">
        <f t="shared" si="13"/>
        <v>15633.3</v>
      </c>
      <c r="L27" s="23">
        <f t="shared" si="13"/>
        <v>14571.9</v>
      </c>
      <c r="M27" s="23">
        <f t="shared" si="13"/>
        <v>15237.7</v>
      </c>
      <c r="N27" s="23">
        <f t="shared" si="13"/>
        <v>17371.099999999999</v>
      </c>
      <c r="O27" s="23">
        <f>+O28</f>
        <v>188587.6</v>
      </c>
      <c r="P27" s="23">
        <f t="shared" si="13"/>
        <v>21797.8</v>
      </c>
      <c r="Q27" s="23">
        <f t="shared" si="13"/>
        <v>17100.7</v>
      </c>
      <c r="R27" s="23">
        <f t="shared" si="13"/>
        <v>16961.599999999999</v>
      </c>
      <c r="S27" s="23">
        <f t="shared" si="13"/>
        <v>18373.099999999999</v>
      </c>
      <c r="T27" s="23">
        <f t="shared" si="13"/>
        <v>16997.3</v>
      </c>
      <c r="U27" s="23">
        <f t="shared" si="13"/>
        <v>16427</v>
      </c>
      <c r="V27" s="23">
        <f t="shared" si="13"/>
        <v>16493.3</v>
      </c>
      <c r="W27" s="23">
        <f t="shared" si="13"/>
        <v>17110.400000000001</v>
      </c>
      <c r="X27" s="23">
        <f t="shared" si="13"/>
        <v>16901</v>
      </c>
      <c r="Y27" s="23">
        <f t="shared" si="13"/>
        <v>15209.9</v>
      </c>
      <c r="Z27" s="23">
        <f t="shared" si="13"/>
        <v>17038.5</v>
      </c>
      <c r="AA27" s="23">
        <f t="shared" si="13"/>
        <v>17538.900000000001</v>
      </c>
      <c r="AB27" s="23">
        <f>+AB28</f>
        <v>207949.5</v>
      </c>
      <c r="AC27" s="23">
        <f t="shared" si="1"/>
        <v>19361.899999999994</v>
      </c>
      <c r="AD27" s="23">
        <f t="shared" si="2"/>
        <v>10.266793787078257</v>
      </c>
    </row>
    <row r="28" spans="2:30" ht="18" customHeight="1">
      <c r="B28" s="31" t="s">
        <v>39</v>
      </c>
      <c r="C28" s="25">
        <v>18118.900000000001</v>
      </c>
      <c r="D28" s="25">
        <v>14379</v>
      </c>
      <c r="E28" s="25">
        <v>16312.1</v>
      </c>
      <c r="F28" s="25">
        <v>15940.7</v>
      </c>
      <c r="G28" s="25">
        <v>14605</v>
      </c>
      <c r="H28" s="25">
        <v>15586.4</v>
      </c>
      <c r="I28" s="25">
        <v>15449.8</v>
      </c>
      <c r="J28" s="25">
        <v>15381.7</v>
      </c>
      <c r="K28" s="25">
        <v>15633.3</v>
      </c>
      <c r="L28" s="25">
        <v>14571.9</v>
      </c>
      <c r="M28" s="25">
        <v>15237.7</v>
      </c>
      <c r="N28" s="25">
        <v>17371.099999999999</v>
      </c>
      <c r="O28" s="25">
        <f>SUM(C28:N28)</f>
        <v>188587.6</v>
      </c>
      <c r="P28" s="25">
        <f>+[1]PP!P26</f>
        <v>21797.8</v>
      </c>
      <c r="Q28" s="25">
        <f>+[1]PP!Q26</f>
        <v>17100.7</v>
      </c>
      <c r="R28" s="25">
        <f>+[1]PP!R26</f>
        <v>16961.599999999999</v>
      </c>
      <c r="S28" s="25">
        <f>+[1]PP!S26</f>
        <v>18373.099999999999</v>
      </c>
      <c r="T28" s="25">
        <f>+[1]PP!T26</f>
        <v>16997.3</v>
      </c>
      <c r="U28" s="25">
        <f>+[1]PP!U26</f>
        <v>16427</v>
      </c>
      <c r="V28" s="25">
        <f>+[1]PP!V26</f>
        <v>16493.3</v>
      </c>
      <c r="W28" s="25">
        <f>+[1]PP!W26</f>
        <v>17110.400000000001</v>
      </c>
      <c r="X28" s="25">
        <f>+[1]PP!X26</f>
        <v>16901</v>
      </c>
      <c r="Y28" s="25">
        <f>+[1]PP!Y26</f>
        <v>15209.9</v>
      </c>
      <c r="Z28" s="25">
        <f>+[1]PP!Z26</f>
        <v>17038.5</v>
      </c>
      <c r="AA28" s="25">
        <f>+[1]PP!AA26</f>
        <v>17538.900000000001</v>
      </c>
      <c r="AB28" s="25">
        <f>SUM(P28:AA28)</f>
        <v>207949.5</v>
      </c>
      <c r="AC28" s="25">
        <f t="shared" si="1"/>
        <v>19361.899999999994</v>
      </c>
      <c r="AD28" s="25">
        <f t="shared" si="2"/>
        <v>10.266793787078257</v>
      </c>
    </row>
    <row r="29" spans="2:30" ht="18" customHeight="1">
      <c r="B29" s="32" t="s">
        <v>40</v>
      </c>
      <c r="C29" s="23">
        <f t="shared" ref="C29:AA29" si="14">SUM(C30:C37)</f>
        <v>10918.7</v>
      </c>
      <c r="D29" s="23">
        <f t="shared" si="14"/>
        <v>9734.6</v>
      </c>
      <c r="E29" s="23">
        <f t="shared" si="14"/>
        <v>11363.199999999999</v>
      </c>
      <c r="F29" s="23">
        <f t="shared" si="14"/>
        <v>10120.299999999999</v>
      </c>
      <c r="G29" s="23">
        <f t="shared" si="14"/>
        <v>10892</v>
      </c>
      <c r="H29" s="23">
        <f t="shared" si="14"/>
        <v>11136.199999999999</v>
      </c>
      <c r="I29" s="23">
        <f t="shared" si="14"/>
        <v>10506</v>
      </c>
      <c r="J29" s="23">
        <f t="shared" si="14"/>
        <v>11755.6</v>
      </c>
      <c r="K29" s="23">
        <f t="shared" si="14"/>
        <v>10577.300000000001</v>
      </c>
      <c r="L29" s="23">
        <f t="shared" si="14"/>
        <v>10168.4</v>
      </c>
      <c r="M29" s="23">
        <f t="shared" si="14"/>
        <v>11732.6</v>
      </c>
      <c r="N29" s="23">
        <f t="shared" si="14"/>
        <v>10407.799999999999</v>
      </c>
      <c r="O29" s="23">
        <f>SUM(O30:O37)</f>
        <v>129312.7</v>
      </c>
      <c r="P29" s="23">
        <f t="shared" si="14"/>
        <v>12488.7</v>
      </c>
      <c r="Q29" s="23">
        <f t="shared" si="14"/>
        <v>10419</v>
      </c>
      <c r="R29" s="23">
        <f t="shared" si="14"/>
        <v>11897</v>
      </c>
      <c r="S29" s="23">
        <f t="shared" si="14"/>
        <v>11628.000000000002</v>
      </c>
      <c r="T29" s="23">
        <f t="shared" si="14"/>
        <v>13039.300000000001</v>
      </c>
      <c r="U29" s="23">
        <f t="shared" si="14"/>
        <v>10781.300000000001</v>
      </c>
      <c r="V29" s="23">
        <f t="shared" si="14"/>
        <v>12192.5</v>
      </c>
      <c r="W29" s="23">
        <f t="shared" si="14"/>
        <v>12295.2</v>
      </c>
      <c r="X29" s="23">
        <f t="shared" si="14"/>
        <v>11416.1</v>
      </c>
      <c r="Y29" s="23">
        <f t="shared" si="14"/>
        <v>12559.800000000003</v>
      </c>
      <c r="Z29" s="23">
        <f t="shared" si="14"/>
        <v>11160.399999999998</v>
      </c>
      <c r="AA29" s="23">
        <f t="shared" si="14"/>
        <v>11527.099999999999</v>
      </c>
      <c r="AB29" s="23">
        <f>SUM(AB30:AB37)</f>
        <v>141404.4</v>
      </c>
      <c r="AC29" s="23">
        <f t="shared" si="1"/>
        <v>12091.699999999997</v>
      </c>
      <c r="AD29" s="23">
        <f t="shared" si="2"/>
        <v>9.3507443584427499</v>
      </c>
    </row>
    <row r="30" spans="2:30" ht="18" customHeight="1">
      <c r="B30" s="31" t="s">
        <v>41</v>
      </c>
      <c r="C30" s="25">
        <v>3466.6</v>
      </c>
      <c r="D30" s="25">
        <v>3527.9</v>
      </c>
      <c r="E30" s="25">
        <v>4490.5</v>
      </c>
      <c r="F30" s="25">
        <v>3583.4</v>
      </c>
      <c r="G30" s="25">
        <v>3922.8</v>
      </c>
      <c r="H30" s="25">
        <v>4263</v>
      </c>
      <c r="I30" s="25">
        <v>3776.1</v>
      </c>
      <c r="J30" s="25">
        <v>4543.5</v>
      </c>
      <c r="K30" s="25">
        <v>3762.2</v>
      </c>
      <c r="L30" s="25">
        <v>3643.9</v>
      </c>
      <c r="M30" s="25">
        <v>4783.8</v>
      </c>
      <c r="N30" s="25">
        <v>3425</v>
      </c>
      <c r="O30" s="25">
        <f t="shared" ref="O30:O37" si="15">SUM(C30:N30)</f>
        <v>47188.700000000004</v>
      </c>
      <c r="P30" s="25">
        <f>+[1]PP!P29</f>
        <v>4142.6000000000004</v>
      </c>
      <c r="Q30" s="25">
        <f>+[1]PP!Q29</f>
        <v>4157.3999999999996</v>
      </c>
      <c r="R30" s="25">
        <f>+[1]PP!R29</f>
        <v>4844.7</v>
      </c>
      <c r="S30" s="25">
        <f>+[1]PP!S29</f>
        <v>4087.7</v>
      </c>
      <c r="T30" s="25">
        <f>+[1]PP!T29</f>
        <v>5115.3</v>
      </c>
      <c r="U30" s="25">
        <f>+[1]PP!U29</f>
        <v>4165.2</v>
      </c>
      <c r="V30" s="25">
        <f>+[1]PP!V29</f>
        <v>4697.2</v>
      </c>
      <c r="W30" s="25">
        <f>+[1]PP!W29</f>
        <v>4798.3999999999996</v>
      </c>
      <c r="X30" s="25">
        <f>+[1]PP!X29</f>
        <v>4197.7</v>
      </c>
      <c r="Y30" s="25">
        <f>+[1]PP!Y29</f>
        <v>5307.2</v>
      </c>
      <c r="Z30" s="25">
        <f>+[1]PP!Z29</f>
        <v>4100.1000000000004</v>
      </c>
      <c r="AA30" s="25">
        <f>+[1]PP!AA29</f>
        <v>4495.1000000000004</v>
      </c>
      <c r="AB30" s="25">
        <f t="shared" ref="AB30:AB37" si="16">SUM(P30:AA30)</f>
        <v>54108.599999999991</v>
      </c>
      <c r="AC30" s="25">
        <f t="shared" si="1"/>
        <v>6919.8999999999869</v>
      </c>
      <c r="AD30" s="25">
        <f t="shared" si="2"/>
        <v>14.664315821372462</v>
      </c>
    </row>
    <row r="31" spans="2:30" ht="18" customHeight="1">
      <c r="B31" s="31" t="s">
        <v>42</v>
      </c>
      <c r="C31" s="25">
        <v>2410</v>
      </c>
      <c r="D31" s="25">
        <v>2566</v>
      </c>
      <c r="E31" s="25">
        <v>3229.2</v>
      </c>
      <c r="F31" s="25">
        <v>2452.1</v>
      </c>
      <c r="G31" s="25">
        <v>2639.3</v>
      </c>
      <c r="H31" s="25">
        <v>2901.4</v>
      </c>
      <c r="I31" s="25">
        <v>2524.6</v>
      </c>
      <c r="J31" s="25">
        <v>3040.9</v>
      </c>
      <c r="K31" s="25">
        <v>2502.6</v>
      </c>
      <c r="L31" s="25">
        <v>2489.9</v>
      </c>
      <c r="M31" s="25">
        <v>2953.1</v>
      </c>
      <c r="N31" s="25">
        <v>2516</v>
      </c>
      <c r="O31" s="25">
        <f t="shared" si="15"/>
        <v>32225.100000000002</v>
      </c>
      <c r="P31" s="25">
        <f>+[1]PP!P30</f>
        <v>2466.9</v>
      </c>
      <c r="Q31" s="25">
        <f>+[1]PP!Q30</f>
        <v>2569</v>
      </c>
      <c r="R31" s="25">
        <f>+[1]PP!R30</f>
        <v>3012.3</v>
      </c>
      <c r="S31" s="25">
        <f>+[1]PP!S30</f>
        <v>2512.9</v>
      </c>
      <c r="T31" s="25">
        <f>+[1]PP!T30</f>
        <v>3049.3</v>
      </c>
      <c r="U31" s="25">
        <f>+[1]PP!U30</f>
        <v>2480</v>
      </c>
      <c r="V31" s="25">
        <f>+[1]PP!V30</f>
        <v>2840.6</v>
      </c>
      <c r="W31" s="25">
        <f>+[1]PP!W30</f>
        <v>2773.3</v>
      </c>
      <c r="X31" s="25">
        <f>+[1]PP!X30</f>
        <v>2455.9</v>
      </c>
      <c r="Y31" s="25">
        <f>+[1]PP!Y30</f>
        <v>2825.5</v>
      </c>
      <c r="Z31" s="25">
        <f>+[1]PP!Z30</f>
        <v>2460</v>
      </c>
      <c r="AA31" s="25">
        <f>+[1]PP!AA30</f>
        <v>2601.8000000000002</v>
      </c>
      <c r="AB31" s="25">
        <f t="shared" si="16"/>
        <v>32047.5</v>
      </c>
      <c r="AC31" s="25">
        <f t="shared" si="1"/>
        <v>-177.60000000000218</v>
      </c>
      <c r="AD31" s="25">
        <f t="shared" si="2"/>
        <v>-0.55112319279071953</v>
      </c>
    </row>
    <row r="32" spans="2:30" ht="18" customHeight="1">
      <c r="B32" s="31" t="s">
        <v>43</v>
      </c>
      <c r="C32" s="25">
        <v>1429.6</v>
      </c>
      <c r="D32" s="25">
        <v>624.29999999999995</v>
      </c>
      <c r="E32" s="25">
        <v>724.7</v>
      </c>
      <c r="F32" s="25">
        <v>904.1</v>
      </c>
      <c r="G32" s="25">
        <v>956.1</v>
      </c>
      <c r="H32" s="25">
        <v>600.6</v>
      </c>
      <c r="I32" s="25">
        <v>672.2</v>
      </c>
      <c r="J32" s="25">
        <v>624.5</v>
      </c>
      <c r="K32" s="25">
        <v>712.6</v>
      </c>
      <c r="L32" s="25">
        <v>708.7</v>
      </c>
      <c r="M32" s="25">
        <v>595.1</v>
      </c>
      <c r="N32" s="25">
        <v>1001.2</v>
      </c>
      <c r="O32" s="25">
        <f t="shared" si="15"/>
        <v>9553.7000000000007</v>
      </c>
      <c r="P32" s="25">
        <v>1505.7</v>
      </c>
      <c r="Q32" s="25">
        <v>451.9</v>
      </c>
      <c r="R32" s="25">
        <v>618.1</v>
      </c>
      <c r="S32" s="25">
        <v>998.8</v>
      </c>
      <c r="T32" s="25">
        <v>937.2</v>
      </c>
      <c r="U32" s="25">
        <v>308.60000000000002</v>
      </c>
      <c r="V32" s="25">
        <v>688.1</v>
      </c>
      <c r="W32" s="25">
        <v>596.79999999999995</v>
      </c>
      <c r="X32" s="33">
        <v>675.3</v>
      </c>
      <c r="Y32" s="33">
        <v>795.2</v>
      </c>
      <c r="Z32" s="33">
        <v>792.4</v>
      </c>
      <c r="AA32" s="33">
        <v>837.4</v>
      </c>
      <c r="AB32" s="25">
        <f t="shared" si="16"/>
        <v>9205.5</v>
      </c>
      <c r="AC32" s="25">
        <f t="shared" si="1"/>
        <v>-348.20000000000073</v>
      </c>
      <c r="AD32" s="25">
        <f t="shared" si="2"/>
        <v>-3.6446612307273698</v>
      </c>
    </row>
    <row r="33" spans="1:30" ht="18" customHeight="1">
      <c r="B33" s="31" t="s">
        <v>44</v>
      </c>
      <c r="C33" s="25">
        <v>1903</v>
      </c>
      <c r="D33" s="25">
        <v>1480</v>
      </c>
      <c r="E33" s="25">
        <v>1284.8</v>
      </c>
      <c r="F33" s="25">
        <v>1431.5</v>
      </c>
      <c r="G33" s="25">
        <v>1474.8</v>
      </c>
      <c r="H33" s="25">
        <v>1632.1</v>
      </c>
      <c r="I33" s="25">
        <v>1660.3</v>
      </c>
      <c r="J33" s="25">
        <v>1722.7</v>
      </c>
      <c r="K33" s="25">
        <v>1710.1</v>
      </c>
      <c r="L33" s="25">
        <v>1591.4</v>
      </c>
      <c r="M33" s="25">
        <v>1694.6</v>
      </c>
      <c r="N33" s="25">
        <v>1707.4</v>
      </c>
      <c r="O33" s="25">
        <f t="shared" si="15"/>
        <v>19292.7</v>
      </c>
      <c r="P33" s="25">
        <v>2360.6999999999998</v>
      </c>
      <c r="Q33" s="25">
        <v>1604</v>
      </c>
      <c r="R33" s="25">
        <v>1598.2</v>
      </c>
      <c r="S33" s="25">
        <v>1939.5</v>
      </c>
      <c r="T33" s="25">
        <v>1754.3</v>
      </c>
      <c r="U33" s="25">
        <v>1833.9</v>
      </c>
      <c r="V33" s="25">
        <v>1901.2</v>
      </c>
      <c r="W33" s="25">
        <v>1892.2</v>
      </c>
      <c r="X33" s="25">
        <v>2119.9</v>
      </c>
      <c r="Y33" s="25">
        <v>1753.2</v>
      </c>
      <c r="Z33" s="25">
        <v>1800.8</v>
      </c>
      <c r="AA33" s="25">
        <v>1713</v>
      </c>
      <c r="AB33" s="25">
        <f t="shared" si="16"/>
        <v>22270.9</v>
      </c>
      <c r="AC33" s="25">
        <f t="shared" si="1"/>
        <v>2978.2000000000007</v>
      </c>
      <c r="AD33" s="25">
        <f t="shared" si="2"/>
        <v>15.43692692054508</v>
      </c>
    </row>
    <row r="34" spans="1:30" ht="18" customHeight="1">
      <c r="B34" s="31" t="s">
        <v>45</v>
      </c>
      <c r="C34" s="25">
        <v>50.1</v>
      </c>
      <c r="D34" s="25">
        <v>55.3</v>
      </c>
      <c r="E34" s="25">
        <v>26.1</v>
      </c>
      <c r="F34" s="25">
        <v>40.6</v>
      </c>
      <c r="G34" s="25">
        <v>37.799999999999997</v>
      </c>
      <c r="H34" s="25">
        <v>41.3</v>
      </c>
      <c r="I34" s="25">
        <v>6</v>
      </c>
      <c r="J34" s="25">
        <v>28.8</v>
      </c>
      <c r="K34" s="25">
        <v>77.599999999999994</v>
      </c>
      <c r="L34" s="25">
        <v>33.200000000000003</v>
      </c>
      <c r="M34" s="25">
        <v>44</v>
      </c>
      <c r="N34" s="25">
        <v>52.4</v>
      </c>
      <c r="O34" s="25">
        <f t="shared" si="15"/>
        <v>493.2</v>
      </c>
      <c r="P34" s="25">
        <v>46.2</v>
      </c>
      <c r="Q34" s="25">
        <v>26.2</v>
      </c>
      <c r="R34" s="25">
        <v>30.4</v>
      </c>
      <c r="S34" s="25">
        <v>60</v>
      </c>
      <c r="T34" s="25">
        <v>29.6</v>
      </c>
      <c r="U34" s="25">
        <v>49.5</v>
      </c>
      <c r="V34" s="25">
        <v>46.3</v>
      </c>
      <c r="W34" s="25">
        <v>45.1</v>
      </c>
      <c r="X34" s="25">
        <v>41</v>
      </c>
      <c r="Y34" s="25">
        <v>34.700000000000003</v>
      </c>
      <c r="Z34" s="25">
        <v>50.3</v>
      </c>
      <c r="AA34" s="25">
        <v>40.9</v>
      </c>
      <c r="AB34" s="25">
        <f t="shared" si="16"/>
        <v>500.2</v>
      </c>
      <c r="AC34" s="25">
        <f t="shared" si="1"/>
        <v>7</v>
      </c>
      <c r="AD34" s="25">
        <f t="shared" si="2"/>
        <v>1.4193025141930251</v>
      </c>
    </row>
    <row r="35" spans="1:30" ht="18" customHeight="1">
      <c r="B35" s="31" t="s">
        <v>46</v>
      </c>
      <c r="C35" s="25">
        <v>759</v>
      </c>
      <c r="D35" s="25">
        <v>751</v>
      </c>
      <c r="E35" s="25">
        <v>728.5</v>
      </c>
      <c r="F35" s="25">
        <v>741.8</v>
      </c>
      <c r="G35" s="25">
        <v>745.5</v>
      </c>
      <c r="H35" s="25">
        <v>753.8</v>
      </c>
      <c r="I35" s="25">
        <v>752</v>
      </c>
      <c r="J35" s="25">
        <v>756.7</v>
      </c>
      <c r="K35" s="25">
        <v>758.1</v>
      </c>
      <c r="L35" s="25">
        <v>761.5</v>
      </c>
      <c r="M35" s="25">
        <v>770.6</v>
      </c>
      <c r="N35" s="25">
        <v>757</v>
      </c>
      <c r="O35" s="25">
        <f t="shared" si="15"/>
        <v>9035.5</v>
      </c>
      <c r="P35" s="25">
        <f>+[1]PP!P33</f>
        <v>786.5</v>
      </c>
      <c r="Q35" s="25">
        <f>+[1]PP!Q33</f>
        <v>779.6</v>
      </c>
      <c r="R35" s="25">
        <f>+[1]PP!R33</f>
        <v>773.4</v>
      </c>
      <c r="S35" s="25">
        <f>+[1]PP!S33</f>
        <v>793</v>
      </c>
      <c r="T35" s="25">
        <f>+[1]PP!T33</f>
        <v>786.1</v>
      </c>
      <c r="U35" s="25">
        <f>+[1]PP!U33</f>
        <v>801.8</v>
      </c>
      <c r="V35" s="25">
        <f>+[1]PP!V33</f>
        <v>790.6</v>
      </c>
      <c r="W35" s="25">
        <f>+[1]PP!W33</f>
        <v>792.5</v>
      </c>
      <c r="X35" s="25">
        <f>+[1]PP!X33</f>
        <v>808.8</v>
      </c>
      <c r="Y35" s="25">
        <f>+[1]PP!Y33</f>
        <v>794.6</v>
      </c>
      <c r="Z35" s="25">
        <f>+[1]PP!Z33</f>
        <v>805.3</v>
      </c>
      <c r="AA35" s="25">
        <f>+[1]PP!AA33</f>
        <v>782.8</v>
      </c>
      <c r="AB35" s="25">
        <f t="shared" si="16"/>
        <v>9495</v>
      </c>
      <c r="AC35" s="25">
        <f t="shared" si="1"/>
        <v>459.5</v>
      </c>
      <c r="AD35" s="25">
        <f t="shared" si="2"/>
        <v>5.085496098721709</v>
      </c>
    </row>
    <row r="36" spans="1:30" ht="18" customHeight="1">
      <c r="B36" s="31" t="s">
        <v>47</v>
      </c>
      <c r="C36" s="25">
        <v>897</v>
      </c>
      <c r="D36" s="25">
        <v>726.7</v>
      </c>
      <c r="E36" s="25">
        <v>872.6</v>
      </c>
      <c r="F36" s="25">
        <v>966.8</v>
      </c>
      <c r="G36" s="25">
        <v>1111.5</v>
      </c>
      <c r="H36" s="25">
        <v>940.6</v>
      </c>
      <c r="I36" s="25">
        <v>1114.5999999999999</v>
      </c>
      <c r="J36" s="25">
        <v>1031.4000000000001</v>
      </c>
      <c r="K36" s="25">
        <v>1053.5</v>
      </c>
      <c r="L36" s="25">
        <v>936.4</v>
      </c>
      <c r="M36" s="25">
        <v>891.4</v>
      </c>
      <c r="N36" s="25">
        <v>948.8</v>
      </c>
      <c r="O36" s="25">
        <f t="shared" si="15"/>
        <v>11491.3</v>
      </c>
      <c r="P36" s="25">
        <f>+[1]PP!P34</f>
        <v>1176.7</v>
      </c>
      <c r="Q36" s="25">
        <f>+[1]PP!Q34</f>
        <v>827.5</v>
      </c>
      <c r="R36" s="25">
        <f>+[1]PP!R34</f>
        <v>1016.5</v>
      </c>
      <c r="S36" s="25">
        <f>+[1]PP!S34</f>
        <v>1231.5999999999999</v>
      </c>
      <c r="T36" s="25">
        <f>+[1]PP!T34</f>
        <v>1364.1</v>
      </c>
      <c r="U36" s="25">
        <f>+[1]PP!U34</f>
        <v>1141.2</v>
      </c>
      <c r="V36" s="25">
        <f>+[1]PP!V34</f>
        <v>1224.5</v>
      </c>
      <c r="W36" s="25">
        <f>+[1]PP!W34</f>
        <v>1389.9</v>
      </c>
      <c r="X36" s="25">
        <f>+[1]PP!X34</f>
        <v>1102.2</v>
      </c>
      <c r="Y36" s="25">
        <f>+[1]PP!Y34</f>
        <v>1042.2</v>
      </c>
      <c r="Z36" s="25">
        <f>+[1]PP!Z34</f>
        <v>1146.5</v>
      </c>
      <c r="AA36" s="25">
        <f>+[1]PP!AA34</f>
        <v>1052.4000000000001</v>
      </c>
      <c r="AB36" s="25">
        <f t="shared" si="16"/>
        <v>13715.300000000001</v>
      </c>
      <c r="AC36" s="25">
        <f t="shared" si="1"/>
        <v>2224.0000000000018</v>
      </c>
      <c r="AD36" s="25">
        <f t="shared" si="2"/>
        <v>19.353771984022714</v>
      </c>
    </row>
    <row r="37" spans="1:30" ht="18" customHeight="1">
      <c r="B37" s="31" t="s">
        <v>35</v>
      </c>
      <c r="C37" s="25">
        <v>3.4</v>
      </c>
      <c r="D37" s="25">
        <v>3.4</v>
      </c>
      <c r="E37" s="25">
        <v>6.8</v>
      </c>
      <c r="F37" s="25">
        <v>0</v>
      </c>
      <c r="G37" s="25">
        <v>4.2</v>
      </c>
      <c r="H37" s="25">
        <v>3.4</v>
      </c>
      <c r="I37" s="25">
        <v>0.2</v>
      </c>
      <c r="J37" s="25">
        <v>7.1</v>
      </c>
      <c r="K37" s="25">
        <v>0.6</v>
      </c>
      <c r="L37" s="25">
        <v>3.4</v>
      </c>
      <c r="M37" s="25">
        <v>0</v>
      </c>
      <c r="N37" s="25">
        <v>0</v>
      </c>
      <c r="O37" s="25">
        <f t="shared" si="15"/>
        <v>32.5</v>
      </c>
      <c r="P37" s="25">
        <v>3.4</v>
      </c>
      <c r="Q37" s="25">
        <v>3.4</v>
      </c>
      <c r="R37" s="25">
        <v>3.4</v>
      </c>
      <c r="S37" s="25">
        <v>4.5</v>
      </c>
      <c r="T37" s="25">
        <v>3.4</v>
      </c>
      <c r="U37" s="25">
        <v>1.1000000000000001</v>
      </c>
      <c r="V37" s="25">
        <v>4</v>
      </c>
      <c r="W37" s="25">
        <v>7</v>
      </c>
      <c r="X37" s="25">
        <v>15.3</v>
      </c>
      <c r="Y37" s="25">
        <v>7.2</v>
      </c>
      <c r="Z37" s="25">
        <v>5</v>
      </c>
      <c r="AA37" s="25">
        <v>3.7</v>
      </c>
      <c r="AB37" s="25">
        <f t="shared" si="16"/>
        <v>61.400000000000006</v>
      </c>
      <c r="AC37" s="25">
        <f t="shared" si="1"/>
        <v>28.900000000000006</v>
      </c>
      <c r="AD37" s="25">
        <f t="shared" si="2"/>
        <v>88.923076923076934</v>
      </c>
    </row>
    <row r="38" spans="1:30" ht="18" customHeight="1">
      <c r="B38" s="32" t="s">
        <v>48</v>
      </c>
      <c r="C38" s="23">
        <f t="shared" ref="C38:AA38" si="17">SUM(C39:C42)</f>
        <v>2289.2999999999997</v>
      </c>
      <c r="D38" s="23">
        <f t="shared" si="17"/>
        <v>2241.1999999999998</v>
      </c>
      <c r="E38" s="23">
        <f t="shared" si="17"/>
        <v>2053.9</v>
      </c>
      <c r="F38" s="23">
        <f t="shared" si="17"/>
        <v>1612.6</v>
      </c>
      <c r="G38" s="23">
        <f t="shared" si="17"/>
        <v>1967.1</v>
      </c>
      <c r="H38" s="23">
        <f t="shared" si="17"/>
        <v>1726.1</v>
      </c>
      <c r="I38" s="23">
        <f t="shared" si="17"/>
        <v>1739.6000000000001</v>
      </c>
      <c r="J38" s="23">
        <f t="shared" si="17"/>
        <v>1748.5000000000002</v>
      </c>
      <c r="K38" s="23">
        <f t="shared" si="17"/>
        <v>1976.6999999999998</v>
      </c>
      <c r="L38" s="23">
        <f t="shared" si="17"/>
        <v>1897.8000000000002</v>
      </c>
      <c r="M38" s="23">
        <f t="shared" si="17"/>
        <v>2078.1</v>
      </c>
      <c r="N38" s="23">
        <f t="shared" si="17"/>
        <v>2373.1</v>
      </c>
      <c r="O38" s="23">
        <f>SUM(O39:O42)</f>
        <v>23704</v>
      </c>
      <c r="P38" s="23">
        <f t="shared" si="17"/>
        <v>2707.2</v>
      </c>
      <c r="Q38" s="23">
        <f t="shared" si="17"/>
        <v>2930.7000000000003</v>
      </c>
      <c r="R38" s="23">
        <f t="shared" si="17"/>
        <v>2092.8999999999996</v>
      </c>
      <c r="S38" s="23">
        <f t="shared" si="17"/>
        <v>2058.6000000000004</v>
      </c>
      <c r="T38" s="23">
        <f t="shared" si="17"/>
        <v>2009</v>
      </c>
      <c r="U38" s="23">
        <f t="shared" si="17"/>
        <v>1859.1</v>
      </c>
      <c r="V38" s="23">
        <f t="shared" si="17"/>
        <v>2256.4</v>
      </c>
      <c r="W38" s="23">
        <f t="shared" si="17"/>
        <v>1832.6000000000001</v>
      </c>
      <c r="X38" s="23">
        <f t="shared" si="17"/>
        <v>1731</v>
      </c>
      <c r="Y38" s="23">
        <f t="shared" si="17"/>
        <v>2258.6</v>
      </c>
      <c r="Z38" s="23">
        <f t="shared" si="17"/>
        <v>2244.6</v>
      </c>
      <c r="AA38" s="23">
        <f t="shared" si="17"/>
        <v>2885.9</v>
      </c>
      <c r="AB38" s="23">
        <f>SUM(AB39:AB42)</f>
        <v>26866.599999999995</v>
      </c>
      <c r="AC38" s="23">
        <f t="shared" si="1"/>
        <v>3162.5999999999949</v>
      </c>
      <c r="AD38" s="23">
        <f t="shared" si="2"/>
        <v>13.3420519743503</v>
      </c>
    </row>
    <row r="39" spans="1:30" ht="18" customHeight="1">
      <c r="B39" s="34" t="s">
        <v>49</v>
      </c>
      <c r="C39" s="25">
        <v>1303.4000000000001</v>
      </c>
      <c r="D39" s="25">
        <v>1503.3</v>
      </c>
      <c r="E39" s="25">
        <v>1846</v>
      </c>
      <c r="F39" s="25">
        <v>1442.8</v>
      </c>
      <c r="G39" s="25">
        <v>1791.6</v>
      </c>
      <c r="H39" s="25">
        <v>1555.1</v>
      </c>
      <c r="I39" s="25">
        <v>1569.5</v>
      </c>
      <c r="J39" s="25">
        <v>1580.2</v>
      </c>
      <c r="K39" s="25">
        <v>1802.6</v>
      </c>
      <c r="L39" s="25">
        <v>1666.4</v>
      </c>
      <c r="M39" s="25">
        <v>1631.2</v>
      </c>
      <c r="N39" s="25">
        <v>1637.1</v>
      </c>
      <c r="O39" s="25">
        <f>SUM(C39:N39)</f>
        <v>19329.2</v>
      </c>
      <c r="P39" s="25">
        <f>+[1]PP!P38</f>
        <v>1684.8</v>
      </c>
      <c r="Q39" s="25">
        <f>+[1]PP!Q38</f>
        <v>1971.1</v>
      </c>
      <c r="R39" s="25">
        <f>+[1]PP!R38</f>
        <v>1770.4</v>
      </c>
      <c r="S39" s="25">
        <f>+[1]PP!S38</f>
        <v>1837.7</v>
      </c>
      <c r="T39" s="25">
        <f>+[1]PP!T38</f>
        <v>1824.1</v>
      </c>
      <c r="U39" s="25">
        <f>+[1]PP!U38</f>
        <v>1682</v>
      </c>
      <c r="V39" s="25">
        <f>+[1]PP!V38</f>
        <v>2069.8000000000002</v>
      </c>
      <c r="W39" s="25">
        <f>+[1]PP!W38</f>
        <v>1660.4</v>
      </c>
      <c r="X39" s="25">
        <f>+[1]PP!X38</f>
        <v>1559</v>
      </c>
      <c r="Y39" s="25">
        <f>+[1]PP!Y38</f>
        <v>2022.1</v>
      </c>
      <c r="Z39" s="25">
        <f>+[1]PP!Z38</f>
        <v>1770.5</v>
      </c>
      <c r="AA39" s="25">
        <f>+[1]PP!AA38</f>
        <v>2064.6</v>
      </c>
      <c r="AB39" s="25">
        <f>SUM(P39:AA39)</f>
        <v>21916.499999999996</v>
      </c>
      <c r="AC39" s="25">
        <f t="shared" si="1"/>
        <v>2587.2999999999956</v>
      </c>
      <c r="AD39" s="25">
        <f t="shared" si="2"/>
        <v>13.385447923349107</v>
      </c>
    </row>
    <row r="40" spans="1:30" ht="18" customHeight="1">
      <c r="B40" s="34" t="s">
        <v>50</v>
      </c>
      <c r="C40" s="25">
        <v>867.8</v>
      </c>
      <c r="D40" s="25">
        <v>619.79999999999995</v>
      </c>
      <c r="E40" s="25">
        <v>79.900000000000006</v>
      </c>
      <c r="F40" s="25">
        <v>42</v>
      </c>
      <c r="G40" s="25">
        <v>47.2</v>
      </c>
      <c r="H40" s="25">
        <v>41.5</v>
      </c>
      <c r="I40" s="25">
        <v>41.9</v>
      </c>
      <c r="J40" s="25">
        <v>39.5</v>
      </c>
      <c r="K40" s="25">
        <v>40.5</v>
      </c>
      <c r="L40" s="25">
        <v>87.8</v>
      </c>
      <c r="M40" s="25">
        <v>312.39999999999998</v>
      </c>
      <c r="N40" s="25">
        <v>545.20000000000005</v>
      </c>
      <c r="O40" s="25">
        <f>SUM(C40:N40)</f>
        <v>2765.5</v>
      </c>
      <c r="P40" s="25">
        <f>+[1]PP!P39</f>
        <v>876.2</v>
      </c>
      <c r="Q40" s="25">
        <f>+[1]PP!Q39</f>
        <v>817.7</v>
      </c>
      <c r="R40" s="25">
        <f>+[1]PP!R39</f>
        <v>191.3</v>
      </c>
      <c r="S40" s="25">
        <f>+[1]PP!S39</f>
        <v>77.7</v>
      </c>
      <c r="T40" s="25">
        <f>+[1]PP!T39</f>
        <v>49.7</v>
      </c>
      <c r="U40" s="25">
        <f>+[1]PP!U39</f>
        <v>42.3</v>
      </c>
      <c r="V40" s="25">
        <f>+[1]PP!V39</f>
        <v>49.5</v>
      </c>
      <c r="W40" s="25">
        <f>+[1]PP!W39</f>
        <v>40</v>
      </c>
      <c r="X40" s="25">
        <f>+[1]PP!X39</f>
        <v>37.6</v>
      </c>
      <c r="Y40" s="25">
        <f>+[1]PP!Y39</f>
        <v>103.8</v>
      </c>
      <c r="Z40" s="25">
        <f>+[1]PP!Z39</f>
        <v>338.5</v>
      </c>
      <c r="AA40" s="25">
        <f>+[1]PP!AA39</f>
        <v>689.9</v>
      </c>
      <c r="AB40" s="25">
        <f>SUM(P40:AA40)</f>
        <v>3314.2000000000003</v>
      </c>
      <c r="AC40" s="25">
        <f t="shared" si="1"/>
        <v>548.70000000000027</v>
      </c>
      <c r="AD40" s="25">
        <f t="shared" si="2"/>
        <v>19.840896763695547</v>
      </c>
    </row>
    <row r="41" spans="1:30" ht="18" customHeight="1">
      <c r="B41" s="31" t="s">
        <v>51</v>
      </c>
      <c r="C41" s="25">
        <v>90.2</v>
      </c>
      <c r="D41" s="25">
        <v>90.1</v>
      </c>
      <c r="E41" s="25">
        <v>98</v>
      </c>
      <c r="F41" s="25">
        <v>97.7</v>
      </c>
      <c r="G41" s="25">
        <v>98.1</v>
      </c>
      <c r="H41" s="25">
        <v>99</v>
      </c>
      <c r="I41" s="25">
        <v>97.9</v>
      </c>
      <c r="J41" s="25">
        <v>98.4</v>
      </c>
      <c r="K41" s="25">
        <v>102.6</v>
      </c>
      <c r="L41" s="25">
        <v>101.9</v>
      </c>
      <c r="M41" s="25">
        <v>101.7</v>
      </c>
      <c r="N41" s="25">
        <v>141.6</v>
      </c>
      <c r="O41" s="25">
        <f>SUM(C41:N41)</f>
        <v>1217.1999999999998</v>
      </c>
      <c r="P41" s="25">
        <f>+[1]PP!P43</f>
        <v>112.2</v>
      </c>
      <c r="Q41" s="25">
        <f>+[1]PP!Q43</f>
        <v>108.1</v>
      </c>
      <c r="R41" s="25">
        <f>+[1]PP!R43</f>
        <v>100</v>
      </c>
      <c r="S41" s="25">
        <f>+[1]PP!S43</f>
        <v>111.4</v>
      </c>
      <c r="T41" s="25">
        <f>+[1]PP!T43</f>
        <v>102.7</v>
      </c>
      <c r="U41" s="25">
        <f>+[1]PP!U43</f>
        <v>99.2</v>
      </c>
      <c r="V41" s="25">
        <f>+[1]PP!V43</f>
        <v>102.1</v>
      </c>
      <c r="W41" s="25">
        <f>+[1]PP!W43</f>
        <v>98.2</v>
      </c>
      <c r="X41" s="25">
        <f>+[1]PP!X43</f>
        <v>100.5</v>
      </c>
      <c r="Y41" s="25">
        <f>+[1]PP!Y43</f>
        <v>98.6</v>
      </c>
      <c r="Z41" s="25">
        <f>+[1]PP!Z43</f>
        <v>102</v>
      </c>
      <c r="AA41" s="25">
        <f>+[1]PP!AA43</f>
        <v>98.1</v>
      </c>
      <c r="AB41" s="25">
        <f>SUM(P41:AA41)</f>
        <v>1233.1000000000001</v>
      </c>
      <c r="AC41" s="25">
        <f t="shared" si="1"/>
        <v>15.900000000000318</v>
      </c>
      <c r="AD41" s="25">
        <f t="shared" si="2"/>
        <v>1.3062767006244103</v>
      </c>
    </row>
    <row r="42" spans="1:30" ht="18" customHeight="1">
      <c r="B42" s="31" t="s">
        <v>52</v>
      </c>
      <c r="C42" s="25">
        <v>27.9</v>
      </c>
      <c r="D42" s="25">
        <v>28</v>
      </c>
      <c r="E42" s="25">
        <v>30</v>
      </c>
      <c r="F42" s="25">
        <v>30.1</v>
      </c>
      <c r="G42" s="25">
        <v>30.2</v>
      </c>
      <c r="H42" s="25">
        <v>30.5</v>
      </c>
      <c r="I42" s="25">
        <v>30.3</v>
      </c>
      <c r="J42" s="25">
        <v>30.4</v>
      </c>
      <c r="K42" s="25">
        <v>31</v>
      </c>
      <c r="L42" s="25">
        <v>41.7</v>
      </c>
      <c r="M42" s="25">
        <v>32.799999999999997</v>
      </c>
      <c r="N42" s="25">
        <v>49.2</v>
      </c>
      <c r="O42" s="25">
        <f>SUM(C42:N42)</f>
        <v>392.09999999999997</v>
      </c>
      <c r="P42" s="25">
        <f>+[1]PP!P44</f>
        <v>34</v>
      </c>
      <c r="Q42" s="25">
        <f>+[1]PP!Q44</f>
        <v>33.799999999999997</v>
      </c>
      <c r="R42" s="25">
        <f>+[1]PP!R44</f>
        <v>31.2</v>
      </c>
      <c r="S42" s="25">
        <f>+[1]PP!S44</f>
        <v>31.8</v>
      </c>
      <c r="T42" s="25">
        <f>+[1]PP!T44</f>
        <v>32.5</v>
      </c>
      <c r="U42" s="25">
        <f>+[1]PP!U44</f>
        <v>35.6</v>
      </c>
      <c r="V42" s="25">
        <f>+[1]PP!V44</f>
        <v>35</v>
      </c>
      <c r="W42" s="25">
        <f>+[1]PP!W44</f>
        <v>34</v>
      </c>
      <c r="X42" s="25">
        <f>+[1]PP!X44</f>
        <v>33.9</v>
      </c>
      <c r="Y42" s="25">
        <f>+[1]PP!Y44</f>
        <v>34.1</v>
      </c>
      <c r="Z42" s="25">
        <f>+[1]PP!Z44</f>
        <v>33.6</v>
      </c>
      <c r="AA42" s="25">
        <f>+[1]PP!AA44</f>
        <v>33.299999999999997</v>
      </c>
      <c r="AB42" s="25">
        <f>SUM(P42:AA42)</f>
        <v>402.8</v>
      </c>
      <c r="AC42" s="25">
        <f t="shared" si="1"/>
        <v>10.700000000000045</v>
      </c>
      <c r="AD42" s="25">
        <f t="shared" si="2"/>
        <v>2.7288956898750438</v>
      </c>
    </row>
    <row r="43" spans="1:30" ht="18" customHeight="1">
      <c r="B43" s="27" t="s">
        <v>53</v>
      </c>
      <c r="C43" s="23">
        <v>167.7</v>
      </c>
      <c r="D43" s="23">
        <v>84.4</v>
      </c>
      <c r="E43" s="23">
        <v>93.3</v>
      </c>
      <c r="F43" s="23">
        <v>85.2</v>
      </c>
      <c r="G43" s="23">
        <v>105.7</v>
      </c>
      <c r="H43" s="23">
        <v>90.8</v>
      </c>
      <c r="I43" s="23">
        <v>139.4</v>
      </c>
      <c r="J43" s="23">
        <v>139</v>
      </c>
      <c r="K43" s="23">
        <v>124.6</v>
      </c>
      <c r="L43" s="23">
        <v>174.6</v>
      </c>
      <c r="M43" s="23">
        <v>173.9</v>
      </c>
      <c r="N43" s="23">
        <v>373</v>
      </c>
      <c r="O43" s="23">
        <f>SUM(C43:N43)</f>
        <v>1751.6</v>
      </c>
      <c r="P43" s="23">
        <v>204.6</v>
      </c>
      <c r="Q43" s="23">
        <v>168.4</v>
      </c>
      <c r="R43" s="23">
        <v>269.89999999999998</v>
      </c>
      <c r="S43" s="23">
        <v>160.6</v>
      </c>
      <c r="T43" s="23">
        <v>174.9</v>
      </c>
      <c r="U43" s="23">
        <v>277.5</v>
      </c>
      <c r="V43" s="23">
        <v>163.19999999999999</v>
      </c>
      <c r="W43" s="23">
        <v>157.6</v>
      </c>
      <c r="X43" s="23">
        <v>138.1</v>
      </c>
      <c r="Y43" s="23">
        <v>156.19999999999999</v>
      </c>
      <c r="Z43" s="23">
        <v>168.6</v>
      </c>
      <c r="AA43" s="23">
        <v>200.2</v>
      </c>
      <c r="AB43" s="23">
        <f>SUM(P43:AA43)</f>
        <v>2239.7999999999997</v>
      </c>
      <c r="AC43" s="23">
        <f t="shared" si="1"/>
        <v>488.19999999999982</v>
      </c>
      <c r="AD43" s="23">
        <f t="shared" si="2"/>
        <v>27.871660196391861</v>
      </c>
    </row>
    <row r="44" spans="1:30" ht="18" customHeight="1">
      <c r="B44" s="35" t="s">
        <v>54</v>
      </c>
      <c r="C44" s="23">
        <f t="shared" ref="C44:AA44" si="18">SUM(C45:C46)</f>
        <v>870</v>
      </c>
      <c r="D44" s="23">
        <f t="shared" si="18"/>
        <v>830.8</v>
      </c>
      <c r="E44" s="23">
        <f t="shared" si="18"/>
        <v>812.8</v>
      </c>
      <c r="F44" s="23">
        <f t="shared" si="18"/>
        <v>864.6</v>
      </c>
      <c r="G44" s="23">
        <f t="shared" si="18"/>
        <v>779.4</v>
      </c>
      <c r="H44" s="23">
        <f t="shared" si="18"/>
        <v>775.6</v>
      </c>
      <c r="I44" s="23">
        <f t="shared" si="18"/>
        <v>854.7</v>
      </c>
      <c r="J44" s="23">
        <f t="shared" si="18"/>
        <v>958.2</v>
      </c>
      <c r="K44" s="23">
        <f t="shared" si="18"/>
        <v>837.3</v>
      </c>
      <c r="L44" s="23">
        <f t="shared" si="18"/>
        <v>651.20000000000005</v>
      </c>
      <c r="M44" s="23">
        <f t="shared" si="18"/>
        <v>700.7</v>
      </c>
      <c r="N44" s="23">
        <f t="shared" si="18"/>
        <v>749.2</v>
      </c>
      <c r="O44" s="23">
        <f>SUM(O45:O46)</f>
        <v>9684.5000000000018</v>
      </c>
      <c r="P44" s="23">
        <f t="shared" si="18"/>
        <v>1030.7</v>
      </c>
      <c r="Q44" s="23">
        <f t="shared" si="18"/>
        <v>955.3</v>
      </c>
      <c r="R44" s="23">
        <f t="shared" si="18"/>
        <v>976.9</v>
      </c>
      <c r="S44" s="23">
        <f t="shared" si="18"/>
        <v>1064.7</v>
      </c>
      <c r="T44" s="23">
        <f t="shared" si="18"/>
        <v>835.7</v>
      </c>
      <c r="U44" s="23">
        <f t="shared" si="18"/>
        <v>848.5</v>
      </c>
      <c r="V44" s="23">
        <f t="shared" si="18"/>
        <v>931.6</v>
      </c>
      <c r="W44" s="23">
        <f t="shared" si="18"/>
        <v>979.2</v>
      </c>
      <c r="X44" s="23">
        <f t="shared" si="18"/>
        <v>833.4</v>
      </c>
      <c r="Y44" s="23">
        <f t="shared" si="18"/>
        <v>655.7</v>
      </c>
      <c r="Z44" s="23">
        <f t="shared" si="18"/>
        <v>721.3</v>
      </c>
      <c r="AA44" s="23">
        <f t="shared" si="18"/>
        <v>787.5</v>
      </c>
      <c r="AB44" s="23">
        <f>SUM(AB45:AB46)</f>
        <v>10620.5</v>
      </c>
      <c r="AC44" s="23">
        <f t="shared" si="1"/>
        <v>935.99999999999818</v>
      </c>
      <c r="AD44" s="23">
        <f t="shared" si="2"/>
        <v>9.6649284939852134</v>
      </c>
    </row>
    <row r="45" spans="1:30" ht="18" customHeight="1">
      <c r="B45" s="31" t="s">
        <v>55</v>
      </c>
      <c r="C45" s="25">
        <v>870</v>
      </c>
      <c r="D45" s="25">
        <v>830.8</v>
      </c>
      <c r="E45" s="25">
        <v>812.8</v>
      </c>
      <c r="F45" s="25">
        <v>864.6</v>
      </c>
      <c r="G45" s="25">
        <v>779.4</v>
      </c>
      <c r="H45" s="25">
        <v>775.6</v>
      </c>
      <c r="I45" s="25">
        <v>854.7</v>
      </c>
      <c r="J45" s="25">
        <v>958.2</v>
      </c>
      <c r="K45" s="25">
        <v>837.3</v>
      </c>
      <c r="L45" s="25">
        <v>651.20000000000005</v>
      </c>
      <c r="M45" s="25">
        <v>700.7</v>
      </c>
      <c r="N45" s="25">
        <v>749.2</v>
      </c>
      <c r="O45" s="25">
        <f>SUM(C45:N45)</f>
        <v>9684.5000000000018</v>
      </c>
      <c r="P45" s="25">
        <f>+[1]PP!P51</f>
        <v>1030.7</v>
      </c>
      <c r="Q45" s="25">
        <f>+[1]PP!Q51</f>
        <v>955.3</v>
      </c>
      <c r="R45" s="25">
        <f>+[1]PP!R51</f>
        <v>976.9</v>
      </c>
      <c r="S45" s="25">
        <f>+[1]PP!S51</f>
        <v>1064.7</v>
      </c>
      <c r="T45" s="25">
        <f>+[1]PP!T51</f>
        <v>835.7</v>
      </c>
      <c r="U45" s="25">
        <f>+[1]PP!U51</f>
        <v>848.5</v>
      </c>
      <c r="V45" s="25">
        <f>+[1]PP!V51</f>
        <v>931.6</v>
      </c>
      <c r="W45" s="25">
        <f>+[1]PP!W51</f>
        <v>979.2</v>
      </c>
      <c r="X45" s="25">
        <f>+[1]PP!X51</f>
        <v>833.4</v>
      </c>
      <c r="Y45" s="25">
        <f>+[1]PP!Y51</f>
        <v>655.7</v>
      </c>
      <c r="Z45" s="25">
        <f>+[1]PP!Z51</f>
        <v>721.3</v>
      </c>
      <c r="AA45" s="25">
        <f>+[1]PP!AA51</f>
        <v>787.5</v>
      </c>
      <c r="AB45" s="25">
        <f>SUM(P45:AA45)</f>
        <v>10620.5</v>
      </c>
      <c r="AC45" s="25">
        <f t="shared" si="1"/>
        <v>935.99999999999818</v>
      </c>
      <c r="AD45" s="25">
        <f t="shared" si="2"/>
        <v>9.6649284939852134</v>
      </c>
    </row>
    <row r="46" spans="1:30" ht="18" customHeight="1">
      <c r="B46" s="31" t="s">
        <v>35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f>SUM(C46:N46)</f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f>SUM(P46:AA46)</f>
        <v>0</v>
      </c>
      <c r="AC46" s="25">
        <f t="shared" si="1"/>
        <v>0</v>
      </c>
      <c r="AD46" s="25">
        <v>0</v>
      </c>
    </row>
    <row r="47" spans="1:30" ht="18" customHeight="1">
      <c r="B47" s="35" t="s">
        <v>56</v>
      </c>
      <c r="C47" s="23">
        <v>90.4</v>
      </c>
      <c r="D47" s="23">
        <v>106.1</v>
      </c>
      <c r="E47" s="23">
        <v>130</v>
      </c>
      <c r="F47" s="23">
        <v>100.9</v>
      </c>
      <c r="G47" s="23">
        <v>133</v>
      </c>
      <c r="H47" s="23">
        <v>112.8</v>
      </c>
      <c r="I47" s="23">
        <v>120.7</v>
      </c>
      <c r="J47" s="23">
        <v>114.6</v>
      </c>
      <c r="K47" s="23">
        <v>124.4</v>
      </c>
      <c r="L47" s="23">
        <v>129.1</v>
      </c>
      <c r="M47" s="23">
        <v>121.6</v>
      </c>
      <c r="N47" s="23">
        <v>117.7</v>
      </c>
      <c r="O47" s="23">
        <f>SUM(C47:N47)</f>
        <v>1401.3</v>
      </c>
      <c r="P47" s="23">
        <f>+[1]PP!P54</f>
        <v>126.9</v>
      </c>
      <c r="Q47" s="23">
        <f>+[1]PP!Q54</f>
        <v>146.69999999999999</v>
      </c>
      <c r="R47" s="23">
        <f>+[1]PP!R54</f>
        <v>132.6</v>
      </c>
      <c r="S47" s="23">
        <f>+[1]PP!S54</f>
        <v>136.80000000000001</v>
      </c>
      <c r="T47" s="23">
        <f>+[1]PP!T54</f>
        <v>134.4</v>
      </c>
      <c r="U47" s="23">
        <f>+[1]PP!U54</f>
        <v>129.1</v>
      </c>
      <c r="V47" s="23">
        <f>+[1]PP!V54</f>
        <v>149.1</v>
      </c>
      <c r="W47" s="23">
        <f>+[1]PP!W54</f>
        <v>124</v>
      </c>
      <c r="X47" s="23">
        <f>+[1]PP!X54</f>
        <v>112.5</v>
      </c>
      <c r="Y47" s="23">
        <f>+[1]PP!Y54</f>
        <v>148.80000000000001</v>
      </c>
      <c r="Z47" s="23">
        <f>+[1]PP!Z54</f>
        <v>128.30000000000001</v>
      </c>
      <c r="AA47" s="23">
        <f>+[1]PP!AA54</f>
        <v>147.19999999999999</v>
      </c>
      <c r="AB47" s="23">
        <f>SUM(P47:AA47)</f>
        <v>1616.3999999999999</v>
      </c>
      <c r="AC47" s="23">
        <f t="shared" si="1"/>
        <v>215.09999999999991</v>
      </c>
      <c r="AD47" s="23">
        <f t="shared" si="2"/>
        <v>15.350032113037887</v>
      </c>
    </row>
    <row r="48" spans="1:30" ht="18" customHeight="1">
      <c r="A48" s="36"/>
      <c r="B48" s="35" t="s">
        <v>57</v>
      </c>
      <c r="C48" s="23">
        <v>0.1</v>
      </c>
      <c r="D48" s="23">
        <v>0.1</v>
      </c>
      <c r="E48" s="23">
        <v>0.5</v>
      </c>
      <c r="F48" s="23">
        <v>0.1</v>
      </c>
      <c r="G48" s="23">
        <v>0.6</v>
      </c>
      <c r="H48" s="23">
        <v>0.2</v>
      </c>
      <c r="I48" s="23">
        <v>0.3</v>
      </c>
      <c r="J48" s="23">
        <v>0.2</v>
      </c>
      <c r="K48" s="23">
        <v>0.2</v>
      </c>
      <c r="L48" s="23">
        <v>0.4</v>
      </c>
      <c r="M48" s="23">
        <v>0.1</v>
      </c>
      <c r="N48" s="23">
        <v>0.1</v>
      </c>
      <c r="O48" s="23">
        <f>SUM(C48:N48)</f>
        <v>2.9000000000000004</v>
      </c>
      <c r="P48" s="23">
        <f>+[1]PP!P55</f>
        <v>0.2</v>
      </c>
      <c r="Q48" s="23">
        <f>+[1]PP!Q55</f>
        <v>0.3</v>
      </c>
      <c r="R48" s="23">
        <f>+[1]PP!R55</f>
        <v>0.4</v>
      </c>
      <c r="S48" s="23">
        <f>+[1]PP!S55</f>
        <v>0.2</v>
      </c>
      <c r="T48" s="23">
        <f>+[1]PP!T55</f>
        <v>0.5</v>
      </c>
      <c r="U48" s="23">
        <f>+[1]PP!U55</f>
        <v>0.2</v>
      </c>
      <c r="V48" s="23">
        <f>+[1]PP!V55</f>
        <v>0.2</v>
      </c>
      <c r="W48" s="23">
        <f>+[1]PP!W55</f>
        <v>0.1</v>
      </c>
      <c r="X48" s="23">
        <f>+[1]PP!X55</f>
        <v>0.1</v>
      </c>
      <c r="Y48" s="23">
        <v>0.2</v>
      </c>
      <c r="Z48" s="23">
        <f>+[1]PP!Z55</f>
        <v>0.1</v>
      </c>
      <c r="AA48" s="23">
        <f>+[1]PP!AA55</f>
        <v>0.1</v>
      </c>
      <c r="AB48" s="23">
        <f>SUM(P48:AA48)</f>
        <v>2.6000000000000005</v>
      </c>
      <c r="AC48" s="23">
        <f t="shared" si="1"/>
        <v>-0.29999999999999982</v>
      </c>
      <c r="AD48" s="23">
        <f t="shared" si="2"/>
        <v>-10.34482758620689</v>
      </c>
    </row>
    <row r="49" spans="1:137" ht="18" customHeight="1">
      <c r="B49" s="22" t="s">
        <v>58</v>
      </c>
      <c r="C49" s="23">
        <f t="shared" ref="C49:N49" si="19">+C50+C53+C56</f>
        <v>385.70000000000005</v>
      </c>
      <c r="D49" s="23">
        <f t="shared" si="19"/>
        <v>506.20000000000005</v>
      </c>
      <c r="E49" s="23">
        <f t="shared" si="19"/>
        <v>443.9</v>
      </c>
      <c r="F49" s="23">
        <f t="shared" si="19"/>
        <v>494.90000000000003</v>
      </c>
      <c r="G49" s="23">
        <f t="shared" si="19"/>
        <v>410.90000000000003</v>
      </c>
      <c r="H49" s="23">
        <f t="shared" si="19"/>
        <v>397.09999999999997</v>
      </c>
      <c r="I49" s="23">
        <f t="shared" si="19"/>
        <v>411.6</v>
      </c>
      <c r="J49" s="23">
        <f t="shared" si="19"/>
        <v>406.4</v>
      </c>
      <c r="K49" s="23">
        <f t="shared" si="19"/>
        <v>390.00000000000006</v>
      </c>
      <c r="L49" s="23">
        <f t="shared" si="19"/>
        <v>368.90000000000003</v>
      </c>
      <c r="M49" s="23">
        <f t="shared" si="19"/>
        <v>388.29999999999995</v>
      </c>
      <c r="N49" s="23">
        <f t="shared" si="19"/>
        <v>440.40000000000003</v>
      </c>
      <c r="O49" s="23">
        <f>+O50+O53+O56</f>
        <v>5044.3</v>
      </c>
      <c r="P49" s="23">
        <f>+P50+P53+P56</f>
        <v>426.6</v>
      </c>
      <c r="Q49" s="23">
        <f t="shared" ref="Q49:AA49" si="20">+Q50+Q53+Q56</f>
        <v>568.79999999999995</v>
      </c>
      <c r="R49" s="23">
        <f t="shared" si="20"/>
        <v>545.69999999999993</v>
      </c>
      <c r="S49" s="23">
        <f t="shared" si="20"/>
        <v>555.5</v>
      </c>
      <c r="T49" s="23">
        <f t="shared" si="20"/>
        <v>467.3</v>
      </c>
      <c r="U49" s="23">
        <f t="shared" si="20"/>
        <v>448.00000000000006</v>
      </c>
      <c r="V49" s="23">
        <f t="shared" si="20"/>
        <v>431</v>
      </c>
      <c r="W49" s="23">
        <f t="shared" si="20"/>
        <v>442.8</v>
      </c>
      <c r="X49" s="23">
        <f t="shared" si="20"/>
        <v>400.5</v>
      </c>
      <c r="Y49" s="23">
        <f t="shared" si="20"/>
        <v>385.3</v>
      </c>
      <c r="Z49" s="23">
        <f t="shared" si="20"/>
        <v>426.2</v>
      </c>
      <c r="AA49" s="23">
        <f t="shared" si="20"/>
        <v>429.7</v>
      </c>
      <c r="AB49" s="23">
        <f>+AB50+AB53+AB56</f>
        <v>5527.3999999999987</v>
      </c>
      <c r="AC49" s="23">
        <f t="shared" si="1"/>
        <v>483.09999999999854</v>
      </c>
      <c r="AD49" s="23">
        <f t="shared" si="2"/>
        <v>9.5771464821679633</v>
      </c>
    </row>
    <row r="50" spans="1:137" ht="18" customHeight="1">
      <c r="B50" s="37" t="s">
        <v>59</v>
      </c>
      <c r="C50" s="23">
        <f t="shared" ref="C50:N50" si="21">+C51+C52</f>
        <v>0.1</v>
      </c>
      <c r="D50" s="23">
        <f t="shared" si="21"/>
        <v>0.1</v>
      </c>
      <c r="E50" s="23">
        <f t="shared" si="21"/>
        <v>0.2</v>
      </c>
      <c r="F50" s="23">
        <f t="shared" si="21"/>
        <v>1.6</v>
      </c>
      <c r="G50" s="23">
        <f t="shared" si="21"/>
        <v>0.1</v>
      </c>
      <c r="H50" s="23">
        <f t="shared" si="21"/>
        <v>0.2</v>
      </c>
      <c r="I50" s="23">
        <f t="shared" si="21"/>
        <v>0.1</v>
      </c>
      <c r="J50" s="23">
        <f t="shared" si="21"/>
        <v>0</v>
      </c>
      <c r="K50" s="23">
        <f t="shared" si="21"/>
        <v>1.6</v>
      </c>
      <c r="L50" s="23">
        <f t="shared" si="21"/>
        <v>0.1</v>
      </c>
      <c r="M50" s="23">
        <f t="shared" si="21"/>
        <v>0.2</v>
      </c>
      <c r="N50" s="23">
        <f t="shared" si="21"/>
        <v>0</v>
      </c>
      <c r="O50" s="23">
        <f>+O51+O52</f>
        <v>4.3</v>
      </c>
      <c r="P50" s="23">
        <f t="shared" ref="P50:AA50" si="22">+P51+P52</f>
        <v>0.9</v>
      </c>
      <c r="Q50" s="23">
        <f t="shared" si="22"/>
        <v>0</v>
      </c>
      <c r="R50" s="23">
        <f t="shared" si="22"/>
        <v>0</v>
      </c>
      <c r="S50" s="23">
        <f t="shared" si="22"/>
        <v>0</v>
      </c>
      <c r="T50" s="23">
        <f t="shared" si="22"/>
        <v>1.8</v>
      </c>
      <c r="U50" s="23">
        <f t="shared" si="22"/>
        <v>0</v>
      </c>
      <c r="V50" s="23">
        <f t="shared" si="22"/>
        <v>0.1</v>
      </c>
      <c r="W50" s="23">
        <f t="shared" si="22"/>
        <v>0.3</v>
      </c>
      <c r="X50" s="23">
        <f t="shared" si="22"/>
        <v>1.5</v>
      </c>
      <c r="Y50" s="23">
        <f t="shared" si="22"/>
        <v>0.4</v>
      </c>
      <c r="Z50" s="23">
        <f t="shared" si="22"/>
        <v>0.1</v>
      </c>
      <c r="AA50" s="23">
        <f t="shared" si="22"/>
        <v>1.9</v>
      </c>
      <c r="AB50" s="23">
        <f>+AB51+AB52</f>
        <v>7</v>
      </c>
      <c r="AC50" s="23">
        <f t="shared" si="1"/>
        <v>2.7</v>
      </c>
      <c r="AD50" s="23">
        <f t="shared" si="2"/>
        <v>62.790697674418617</v>
      </c>
    </row>
    <row r="51" spans="1:137" ht="18" customHeight="1">
      <c r="B51" s="34" t="s">
        <v>60</v>
      </c>
      <c r="C51" s="25">
        <v>0.1</v>
      </c>
      <c r="D51" s="25">
        <v>0.1</v>
      </c>
      <c r="E51" s="25">
        <v>0.2</v>
      </c>
      <c r="F51" s="25">
        <v>1.6</v>
      </c>
      <c r="G51" s="25">
        <v>0.1</v>
      </c>
      <c r="H51" s="25">
        <v>0.2</v>
      </c>
      <c r="I51" s="25">
        <v>0.1</v>
      </c>
      <c r="J51" s="25">
        <v>0</v>
      </c>
      <c r="K51" s="25">
        <v>1.6</v>
      </c>
      <c r="L51" s="25">
        <v>0.1</v>
      </c>
      <c r="M51" s="25">
        <v>0.2</v>
      </c>
      <c r="N51" s="25">
        <v>0</v>
      </c>
      <c r="O51" s="25">
        <f>SUM(C51:N51)</f>
        <v>4.3</v>
      </c>
      <c r="P51" s="25">
        <v>0.9</v>
      </c>
      <c r="Q51" s="25">
        <v>0</v>
      </c>
      <c r="R51" s="25">
        <v>0</v>
      </c>
      <c r="S51" s="25">
        <v>0</v>
      </c>
      <c r="T51" s="25">
        <v>1.8</v>
      </c>
      <c r="U51" s="25">
        <v>0</v>
      </c>
      <c r="V51" s="25">
        <v>0.1</v>
      </c>
      <c r="W51" s="25">
        <v>0.3</v>
      </c>
      <c r="X51" s="25">
        <v>1.5</v>
      </c>
      <c r="Y51" s="25">
        <v>0.4</v>
      </c>
      <c r="Z51" s="25">
        <v>0.1</v>
      </c>
      <c r="AA51" s="25">
        <v>1.9</v>
      </c>
      <c r="AB51" s="25">
        <f>SUM(P51:AA51)</f>
        <v>7</v>
      </c>
      <c r="AC51" s="25">
        <f t="shared" si="1"/>
        <v>2.7</v>
      </c>
      <c r="AD51" s="25">
        <f t="shared" si="2"/>
        <v>62.790697674418617</v>
      </c>
    </row>
    <row r="52" spans="1:137" ht="18" customHeight="1">
      <c r="B52" s="34" t="s">
        <v>61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f>SUM(C52:N52)</f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f>SUM(P52:AA52)</f>
        <v>0</v>
      </c>
      <c r="AC52" s="25">
        <f t="shared" si="1"/>
        <v>0</v>
      </c>
      <c r="AD52" s="38">
        <v>0</v>
      </c>
    </row>
    <row r="53" spans="1:137" ht="18" customHeight="1">
      <c r="B53" s="37" t="s">
        <v>62</v>
      </c>
      <c r="C53" s="23">
        <f t="shared" ref="C53:AA53" si="23">+C54+C55</f>
        <v>381.8</v>
      </c>
      <c r="D53" s="23">
        <f t="shared" si="23"/>
        <v>502.1</v>
      </c>
      <c r="E53" s="23">
        <f t="shared" si="23"/>
        <v>438.8</v>
      </c>
      <c r="F53" s="23">
        <f t="shared" si="23"/>
        <v>490.1</v>
      </c>
      <c r="G53" s="23">
        <f t="shared" si="23"/>
        <v>406</v>
      </c>
      <c r="H53" s="23">
        <f t="shared" si="23"/>
        <v>393.2</v>
      </c>
      <c r="I53" s="23">
        <f t="shared" si="23"/>
        <v>407.2</v>
      </c>
      <c r="J53" s="23">
        <f t="shared" si="23"/>
        <v>402.5</v>
      </c>
      <c r="K53" s="23">
        <f t="shared" si="23"/>
        <v>384.8</v>
      </c>
      <c r="L53" s="23">
        <f t="shared" si="23"/>
        <v>364.3</v>
      </c>
      <c r="M53" s="23">
        <f t="shared" si="23"/>
        <v>384.7</v>
      </c>
      <c r="N53" s="23">
        <f t="shared" si="23"/>
        <v>437.1</v>
      </c>
      <c r="O53" s="23">
        <f>+O54+O55</f>
        <v>4992.6000000000004</v>
      </c>
      <c r="P53" s="23">
        <f t="shared" si="23"/>
        <v>421.6</v>
      </c>
      <c r="Q53" s="23">
        <f t="shared" si="23"/>
        <v>565.5</v>
      </c>
      <c r="R53" s="23">
        <f t="shared" si="23"/>
        <v>541.69999999999993</v>
      </c>
      <c r="S53" s="23">
        <f t="shared" si="23"/>
        <v>551.70000000000005</v>
      </c>
      <c r="T53" s="23">
        <f t="shared" si="23"/>
        <v>461.6</v>
      </c>
      <c r="U53" s="23">
        <f t="shared" si="23"/>
        <v>443.70000000000005</v>
      </c>
      <c r="V53" s="23">
        <f t="shared" si="23"/>
        <v>426.7</v>
      </c>
      <c r="W53" s="23">
        <f t="shared" si="23"/>
        <v>438.3</v>
      </c>
      <c r="X53" s="23">
        <f t="shared" si="23"/>
        <v>395.2</v>
      </c>
      <c r="Y53" s="23">
        <f t="shared" si="23"/>
        <v>380.40000000000003</v>
      </c>
      <c r="Z53" s="23">
        <f t="shared" si="23"/>
        <v>422.4</v>
      </c>
      <c r="AA53" s="23">
        <f t="shared" si="23"/>
        <v>424.7</v>
      </c>
      <c r="AB53" s="23">
        <f>+AB54+AB55</f>
        <v>5473.4999999999991</v>
      </c>
      <c r="AC53" s="23">
        <f t="shared" si="1"/>
        <v>480.89999999999873</v>
      </c>
      <c r="AD53" s="23">
        <f t="shared" ref="AD53:AD71" si="24">+AC53/O53*100</f>
        <v>9.6322557384929439</v>
      </c>
    </row>
    <row r="54" spans="1:137" ht="18" customHeight="1">
      <c r="A54" s="39"/>
      <c r="B54" s="31" t="s">
        <v>63</v>
      </c>
      <c r="C54" s="25">
        <v>379.2</v>
      </c>
      <c r="D54" s="25">
        <v>499.6</v>
      </c>
      <c r="E54" s="25">
        <v>435.7</v>
      </c>
      <c r="F54" s="25">
        <v>487.8</v>
      </c>
      <c r="G54" s="25">
        <v>403.4</v>
      </c>
      <c r="H54" s="25">
        <v>390.7</v>
      </c>
      <c r="I54" s="25">
        <v>404.7</v>
      </c>
      <c r="J54" s="25">
        <v>400.1</v>
      </c>
      <c r="K54" s="25">
        <v>382.3</v>
      </c>
      <c r="L54" s="25">
        <v>361.7</v>
      </c>
      <c r="M54" s="25">
        <v>382.3</v>
      </c>
      <c r="N54" s="25">
        <v>435.1</v>
      </c>
      <c r="O54" s="25">
        <f>SUM(C54:N54)</f>
        <v>4962.6000000000004</v>
      </c>
      <c r="P54" s="25">
        <f>+[1]PP!P80</f>
        <v>419.1</v>
      </c>
      <c r="Q54" s="25">
        <f>+[1]PP!Q80</f>
        <v>563.1</v>
      </c>
      <c r="R54" s="25">
        <f>+[1]PP!R80</f>
        <v>539.29999999999995</v>
      </c>
      <c r="S54" s="25">
        <f>+[1]PP!S80</f>
        <v>549.1</v>
      </c>
      <c r="T54" s="25">
        <f>+[1]PP!T80</f>
        <v>459</v>
      </c>
      <c r="U54" s="25">
        <f>+[1]PP!U80</f>
        <v>441.1</v>
      </c>
      <c r="V54" s="25">
        <f>+[1]PP!V80</f>
        <v>424</v>
      </c>
      <c r="W54" s="25">
        <f>+[1]PP!W80</f>
        <v>435.7</v>
      </c>
      <c r="X54" s="25">
        <f>+[1]PP!X80</f>
        <v>392.7</v>
      </c>
      <c r="Y54" s="25">
        <f>+[1]PP!Y80</f>
        <v>377.6</v>
      </c>
      <c r="Z54" s="25">
        <f>+[1]PP!Z80</f>
        <v>419.9</v>
      </c>
      <c r="AA54" s="25">
        <v>422.7</v>
      </c>
      <c r="AB54" s="25">
        <f>SUM(P54:AA54)</f>
        <v>5443.2999999999993</v>
      </c>
      <c r="AC54" s="25">
        <f t="shared" si="1"/>
        <v>480.69999999999891</v>
      </c>
      <c r="AD54" s="25">
        <f t="shared" si="24"/>
        <v>9.6864546810139611</v>
      </c>
    </row>
    <row r="55" spans="1:137" ht="18" customHeight="1">
      <c r="B55" s="31" t="s">
        <v>35</v>
      </c>
      <c r="C55" s="25">
        <v>2.6</v>
      </c>
      <c r="D55" s="25">
        <v>2.5</v>
      </c>
      <c r="E55" s="25">
        <v>3.1</v>
      </c>
      <c r="F55" s="25">
        <v>2.2999999999999998</v>
      </c>
      <c r="G55" s="25">
        <v>2.6</v>
      </c>
      <c r="H55" s="25">
        <v>2.5</v>
      </c>
      <c r="I55" s="25">
        <v>2.5</v>
      </c>
      <c r="J55" s="25">
        <v>2.4</v>
      </c>
      <c r="K55" s="25">
        <v>2.5</v>
      </c>
      <c r="L55" s="25">
        <v>2.6</v>
      </c>
      <c r="M55" s="25">
        <v>2.4</v>
      </c>
      <c r="N55" s="25">
        <v>2</v>
      </c>
      <c r="O55" s="25">
        <f>SUM(C55:N55)</f>
        <v>30</v>
      </c>
      <c r="P55" s="25">
        <f>+[1]PP!P82</f>
        <v>2.5</v>
      </c>
      <c r="Q55" s="25">
        <f>+[1]PP!Q82</f>
        <v>2.4</v>
      </c>
      <c r="R55" s="25">
        <f>+[1]PP!R82</f>
        <v>2.4</v>
      </c>
      <c r="S55" s="25">
        <f>+[1]PP!S82</f>
        <v>2.6</v>
      </c>
      <c r="T55" s="25">
        <f>+[1]PP!T82</f>
        <v>2.6</v>
      </c>
      <c r="U55" s="25">
        <f>+[1]PP!U82</f>
        <v>2.6</v>
      </c>
      <c r="V55" s="25">
        <f>+[1]PP!V82</f>
        <v>2.7</v>
      </c>
      <c r="W55" s="25">
        <f>+[1]PP!W82</f>
        <v>2.6</v>
      </c>
      <c r="X55" s="25">
        <f>+[1]PP!X82</f>
        <v>2.5</v>
      </c>
      <c r="Y55" s="25">
        <f>+[1]PP!Y82</f>
        <v>2.8</v>
      </c>
      <c r="Z55" s="25">
        <f>+[1]PP!Z82</f>
        <v>2.5</v>
      </c>
      <c r="AA55" s="25">
        <v>2</v>
      </c>
      <c r="AB55" s="25">
        <f>SUM(P55:AA55)</f>
        <v>30.200000000000003</v>
      </c>
      <c r="AC55" s="25">
        <f t="shared" si="1"/>
        <v>0.20000000000000284</v>
      </c>
      <c r="AD55" s="25">
        <f t="shared" si="24"/>
        <v>0.66666666666667618</v>
      </c>
    </row>
    <row r="56" spans="1:137" ht="18" customHeight="1">
      <c r="B56" s="37" t="s">
        <v>64</v>
      </c>
      <c r="C56" s="40">
        <v>3.8</v>
      </c>
      <c r="D56" s="40">
        <v>4</v>
      </c>
      <c r="E56" s="40">
        <v>4.9000000000000004</v>
      </c>
      <c r="F56" s="40">
        <v>3.2</v>
      </c>
      <c r="G56" s="40">
        <v>4.8</v>
      </c>
      <c r="H56" s="40">
        <v>3.7</v>
      </c>
      <c r="I56" s="40">
        <v>4.3</v>
      </c>
      <c r="J56" s="40">
        <v>3.9</v>
      </c>
      <c r="K56" s="40">
        <v>3.6</v>
      </c>
      <c r="L56" s="40">
        <v>4.5</v>
      </c>
      <c r="M56" s="40">
        <v>3.4</v>
      </c>
      <c r="N56" s="40">
        <v>3.3</v>
      </c>
      <c r="O56" s="40">
        <f>SUM(C56:N56)</f>
        <v>47.4</v>
      </c>
      <c r="P56" s="40">
        <v>4.0999999999999996</v>
      </c>
      <c r="Q56" s="40">
        <v>3.3</v>
      </c>
      <c r="R56" s="40">
        <v>4</v>
      </c>
      <c r="S56" s="40">
        <v>3.8</v>
      </c>
      <c r="T56" s="40">
        <v>3.9</v>
      </c>
      <c r="U56" s="40">
        <v>4.3</v>
      </c>
      <c r="V56" s="40">
        <v>4.2</v>
      </c>
      <c r="W56" s="40">
        <v>4.2</v>
      </c>
      <c r="X56" s="40">
        <v>3.8</v>
      </c>
      <c r="Y56" s="40">
        <v>4.5</v>
      </c>
      <c r="Z56" s="40">
        <v>3.7</v>
      </c>
      <c r="AA56" s="40">
        <v>3.1</v>
      </c>
      <c r="AB56" s="40">
        <f>SUM(P56:AA56)</f>
        <v>46.9</v>
      </c>
      <c r="AC56" s="40">
        <f t="shared" si="1"/>
        <v>-0.5</v>
      </c>
      <c r="AD56" s="40">
        <f t="shared" si="24"/>
        <v>-1.0548523206751055</v>
      </c>
    </row>
    <row r="57" spans="1:137" ht="18" customHeight="1">
      <c r="B57" s="41" t="s">
        <v>65</v>
      </c>
      <c r="C57" s="23">
        <f t="shared" ref="C57:AA57" si="25">+C58+C62+C63</f>
        <v>757.5</v>
      </c>
      <c r="D57" s="23">
        <f t="shared" si="25"/>
        <v>751.80000000000007</v>
      </c>
      <c r="E57" s="23">
        <f t="shared" si="25"/>
        <v>943.00000000000011</v>
      </c>
      <c r="F57" s="23">
        <f t="shared" si="25"/>
        <v>921.5</v>
      </c>
      <c r="G57" s="23">
        <f t="shared" si="25"/>
        <v>690.5</v>
      </c>
      <c r="H57" s="23">
        <f t="shared" si="25"/>
        <v>967.4</v>
      </c>
      <c r="I57" s="23">
        <f t="shared" si="25"/>
        <v>716.30000000000007</v>
      </c>
      <c r="J57" s="23">
        <f t="shared" si="25"/>
        <v>927.1</v>
      </c>
      <c r="K57" s="23">
        <f t="shared" si="25"/>
        <v>800.6</v>
      </c>
      <c r="L57" s="23">
        <f t="shared" si="25"/>
        <v>811.1</v>
      </c>
      <c r="M57" s="23">
        <f t="shared" si="25"/>
        <v>1260</v>
      </c>
      <c r="N57" s="23">
        <f t="shared" si="25"/>
        <v>4328.5</v>
      </c>
      <c r="O57" s="23">
        <f>+O58+O62+O63</f>
        <v>13875.3</v>
      </c>
      <c r="P57" s="23">
        <f t="shared" si="25"/>
        <v>804.90000000000009</v>
      </c>
      <c r="Q57" s="23">
        <f t="shared" si="25"/>
        <v>1098.6000000000001</v>
      </c>
      <c r="R57" s="23">
        <f t="shared" si="25"/>
        <v>787.5</v>
      </c>
      <c r="S57" s="23">
        <f>+S58+S62+S63</f>
        <v>833.8</v>
      </c>
      <c r="T57" s="23">
        <f t="shared" si="25"/>
        <v>1005</v>
      </c>
      <c r="U57" s="23">
        <f t="shared" si="25"/>
        <v>777.7</v>
      </c>
      <c r="V57" s="23">
        <f t="shared" si="25"/>
        <v>911.1</v>
      </c>
      <c r="W57" s="23">
        <f t="shared" si="25"/>
        <v>1245</v>
      </c>
      <c r="X57" s="23">
        <f t="shared" si="25"/>
        <v>1014</v>
      </c>
      <c r="Y57" s="23">
        <f t="shared" si="25"/>
        <v>1245</v>
      </c>
      <c r="Z57" s="23">
        <f t="shared" si="25"/>
        <v>1165.8000000000002</v>
      </c>
      <c r="AA57" s="23">
        <f t="shared" si="25"/>
        <v>1050.5</v>
      </c>
      <c r="AB57" s="23">
        <f>+AB58+AB62+AB63</f>
        <v>11938.900000000001</v>
      </c>
      <c r="AC57" s="23">
        <f t="shared" si="1"/>
        <v>-1936.3999999999978</v>
      </c>
      <c r="AD57" s="23">
        <f t="shared" si="24"/>
        <v>-13.955734290429742</v>
      </c>
    </row>
    <row r="58" spans="1:137" s="42" customFormat="1" ht="18" customHeight="1">
      <c r="B58" s="41" t="s">
        <v>66</v>
      </c>
      <c r="C58" s="23">
        <f t="shared" ref="C58:AA58" si="26">+C59</f>
        <v>0</v>
      </c>
      <c r="D58" s="23">
        <f t="shared" si="26"/>
        <v>0.1</v>
      </c>
      <c r="E58" s="23">
        <f t="shared" si="26"/>
        <v>0</v>
      </c>
      <c r="F58" s="23">
        <f t="shared" si="26"/>
        <v>0</v>
      </c>
      <c r="G58" s="23">
        <f t="shared" si="26"/>
        <v>0.7</v>
      </c>
      <c r="H58" s="23">
        <f t="shared" si="26"/>
        <v>0</v>
      </c>
      <c r="I58" s="23">
        <f t="shared" si="26"/>
        <v>0</v>
      </c>
      <c r="J58" s="23">
        <f t="shared" si="26"/>
        <v>0</v>
      </c>
      <c r="K58" s="23">
        <f t="shared" si="26"/>
        <v>0</v>
      </c>
      <c r="L58" s="23">
        <f t="shared" si="26"/>
        <v>0</v>
      </c>
      <c r="M58" s="23">
        <f t="shared" si="26"/>
        <v>0</v>
      </c>
      <c r="N58" s="23">
        <f t="shared" si="26"/>
        <v>0</v>
      </c>
      <c r="O58" s="23">
        <f>+O59</f>
        <v>0.8</v>
      </c>
      <c r="P58" s="23">
        <f t="shared" si="26"/>
        <v>0.1</v>
      </c>
      <c r="Q58" s="23">
        <f t="shared" si="26"/>
        <v>0</v>
      </c>
      <c r="R58" s="23">
        <f t="shared" si="26"/>
        <v>0</v>
      </c>
      <c r="S58" s="23">
        <f t="shared" si="26"/>
        <v>0</v>
      </c>
      <c r="T58" s="23">
        <f t="shared" si="26"/>
        <v>0</v>
      </c>
      <c r="U58" s="23">
        <f t="shared" si="26"/>
        <v>0</v>
      </c>
      <c r="V58" s="23">
        <f t="shared" si="26"/>
        <v>115.19999999999999</v>
      </c>
      <c r="W58" s="23">
        <f t="shared" si="26"/>
        <v>212.4</v>
      </c>
      <c r="X58" s="23">
        <f t="shared" si="26"/>
        <v>222.1</v>
      </c>
      <c r="Y58" s="23">
        <f t="shared" si="26"/>
        <v>295.89999999999998</v>
      </c>
      <c r="Z58" s="23">
        <f t="shared" si="26"/>
        <v>334.3</v>
      </c>
      <c r="AA58" s="23">
        <f t="shared" si="26"/>
        <v>188.2</v>
      </c>
      <c r="AB58" s="23">
        <f>+AB59</f>
        <v>1368.2</v>
      </c>
      <c r="AC58" s="23">
        <f t="shared" si="1"/>
        <v>1367.4</v>
      </c>
      <c r="AD58" s="23">
        <f t="shared" si="24"/>
        <v>170925</v>
      </c>
    </row>
    <row r="59" spans="1:137" ht="18" customHeight="1">
      <c r="B59" s="37" t="s">
        <v>67</v>
      </c>
      <c r="C59" s="23">
        <f t="shared" ref="C59:N59" si="27">+C60+C61</f>
        <v>0</v>
      </c>
      <c r="D59" s="23">
        <f t="shared" si="27"/>
        <v>0.1</v>
      </c>
      <c r="E59" s="23">
        <f t="shared" si="27"/>
        <v>0</v>
      </c>
      <c r="F59" s="23">
        <f t="shared" si="27"/>
        <v>0</v>
      </c>
      <c r="G59" s="23">
        <f t="shared" si="27"/>
        <v>0.7</v>
      </c>
      <c r="H59" s="23">
        <f t="shared" si="27"/>
        <v>0</v>
      </c>
      <c r="I59" s="23">
        <f t="shared" si="27"/>
        <v>0</v>
      </c>
      <c r="J59" s="23">
        <f t="shared" si="27"/>
        <v>0</v>
      </c>
      <c r="K59" s="23">
        <f t="shared" si="27"/>
        <v>0</v>
      </c>
      <c r="L59" s="23">
        <f t="shared" si="27"/>
        <v>0</v>
      </c>
      <c r="M59" s="23">
        <f t="shared" si="27"/>
        <v>0</v>
      </c>
      <c r="N59" s="23">
        <f t="shared" si="27"/>
        <v>0</v>
      </c>
      <c r="O59" s="23">
        <f>+O60+O61</f>
        <v>0.8</v>
      </c>
      <c r="P59" s="23">
        <f t="shared" ref="P59:AA59" si="28">+P60+P61</f>
        <v>0.1</v>
      </c>
      <c r="Q59" s="23">
        <f t="shared" si="28"/>
        <v>0</v>
      </c>
      <c r="R59" s="23">
        <f t="shared" si="28"/>
        <v>0</v>
      </c>
      <c r="S59" s="23">
        <f t="shared" si="28"/>
        <v>0</v>
      </c>
      <c r="T59" s="23">
        <f t="shared" si="28"/>
        <v>0</v>
      </c>
      <c r="U59" s="23">
        <f t="shared" si="28"/>
        <v>0</v>
      </c>
      <c r="V59" s="23">
        <f t="shared" si="28"/>
        <v>115.19999999999999</v>
      </c>
      <c r="W59" s="23">
        <f t="shared" si="28"/>
        <v>212.4</v>
      </c>
      <c r="X59" s="23">
        <f t="shared" si="28"/>
        <v>222.1</v>
      </c>
      <c r="Y59" s="23">
        <f t="shared" si="28"/>
        <v>295.89999999999998</v>
      </c>
      <c r="Z59" s="23">
        <f t="shared" si="28"/>
        <v>334.3</v>
      </c>
      <c r="AA59" s="23">
        <f t="shared" si="28"/>
        <v>188.2</v>
      </c>
      <c r="AB59" s="23">
        <f>+AB60+AB61</f>
        <v>1368.2</v>
      </c>
      <c r="AC59" s="23">
        <f t="shared" si="1"/>
        <v>1367.4</v>
      </c>
      <c r="AD59" s="23">
        <f t="shared" si="24"/>
        <v>170925</v>
      </c>
    </row>
    <row r="60" spans="1:137" s="43" customFormat="1" ht="18" customHeight="1">
      <c r="B60" s="31" t="s">
        <v>68</v>
      </c>
      <c r="C60" s="25">
        <v>0</v>
      </c>
      <c r="D60" s="25">
        <v>0</v>
      </c>
      <c r="E60" s="25">
        <v>0</v>
      </c>
      <c r="F60" s="25">
        <v>0</v>
      </c>
      <c r="G60" s="25">
        <v>0.4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f>SUM(C60:N60)</f>
        <v>0.4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115.1</v>
      </c>
      <c r="W60" s="25">
        <v>212.4</v>
      </c>
      <c r="X60" s="25">
        <v>222.1</v>
      </c>
      <c r="Y60" s="25">
        <v>295.89999999999998</v>
      </c>
      <c r="Z60" s="25">
        <v>334.3</v>
      </c>
      <c r="AA60" s="25">
        <v>188.2</v>
      </c>
      <c r="AB60" s="25">
        <f>SUM(P60:AA60)</f>
        <v>1368</v>
      </c>
      <c r="AC60" s="25">
        <f t="shared" si="1"/>
        <v>1367.6</v>
      </c>
      <c r="AD60" s="38">
        <v>0</v>
      </c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</row>
    <row r="61" spans="1:137" ht="18" customHeight="1">
      <c r="B61" s="31" t="s">
        <v>35</v>
      </c>
      <c r="C61" s="25">
        <v>0</v>
      </c>
      <c r="D61" s="25">
        <v>0.1</v>
      </c>
      <c r="E61" s="25">
        <v>0</v>
      </c>
      <c r="F61" s="25">
        <v>0</v>
      </c>
      <c r="G61" s="25">
        <v>0.3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f>SUM(C61:N61)</f>
        <v>0.4</v>
      </c>
      <c r="P61" s="25">
        <v>0.1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0.1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f>SUM(P61:AA61)</f>
        <v>0.2</v>
      </c>
      <c r="AC61" s="25">
        <f t="shared" si="1"/>
        <v>-0.2</v>
      </c>
      <c r="AD61" s="25">
        <f t="shared" si="24"/>
        <v>-50</v>
      </c>
    </row>
    <row r="62" spans="1:137" ht="18" customHeight="1">
      <c r="B62" s="37" t="s">
        <v>69</v>
      </c>
      <c r="C62" s="23">
        <v>7.1</v>
      </c>
      <c r="D62" s="23">
        <v>9.6</v>
      </c>
      <c r="E62" s="23">
        <v>24.2</v>
      </c>
      <c r="F62" s="23">
        <v>24</v>
      </c>
      <c r="G62" s="23">
        <v>20.9</v>
      </c>
      <c r="H62" s="23">
        <v>16.100000000000001</v>
      </c>
      <c r="I62" s="23">
        <v>20.6</v>
      </c>
      <c r="J62" s="23">
        <v>41.3</v>
      </c>
      <c r="K62" s="23">
        <v>35.9</v>
      </c>
      <c r="L62" s="23">
        <v>54.7</v>
      </c>
      <c r="M62" s="23">
        <v>65.7</v>
      </c>
      <c r="N62" s="23">
        <v>161.9</v>
      </c>
      <c r="O62" s="23">
        <f>SUM(C62:N62)</f>
        <v>482</v>
      </c>
      <c r="P62" s="23">
        <v>64.099999999999994</v>
      </c>
      <c r="Q62" s="23">
        <v>51.7</v>
      </c>
      <c r="R62" s="23">
        <v>11.5</v>
      </c>
      <c r="S62" s="23">
        <v>40</v>
      </c>
      <c r="T62" s="23">
        <v>43</v>
      </c>
      <c r="U62" s="23">
        <v>10.1</v>
      </c>
      <c r="V62" s="23">
        <v>26.9</v>
      </c>
      <c r="W62" s="23">
        <v>14.3</v>
      </c>
      <c r="X62" s="23">
        <v>16</v>
      </c>
      <c r="Y62" s="23">
        <v>17.600000000000001</v>
      </c>
      <c r="Z62" s="23">
        <v>14.3</v>
      </c>
      <c r="AA62" s="23">
        <v>28.2</v>
      </c>
      <c r="AB62" s="23">
        <f>SUM(P62:AA62)</f>
        <v>337.70000000000005</v>
      </c>
      <c r="AC62" s="23">
        <f t="shared" si="1"/>
        <v>-144.29999999999995</v>
      </c>
      <c r="AD62" s="23">
        <f t="shared" si="24"/>
        <v>-29.937759336099575</v>
      </c>
    </row>
    <row r="63" spans="1:137" ht="18" customHeight="1">
      <c r="B63" s="37" t="s">
        <v>70</v>
      </c>
      <c r="C63" s="23">
        <v>750.4</v>
      </c>
      <c r="D63" s="23">
        <v>742.1</v>
      </c>
      <c r="E63" s="23">
        <v>918.80000000000007</v>
      </c>
      <c r="F63" s="23">
        <v>897.5</v>
      </c>
      <c r="G63" s="23">
        <v>668.9</v>
      </c>
      <c r="H63" s="23">
        <v>951.3</v>
      </c>
      <c r="I63" s="23">
        <v>695.7</v>
      </c>
      <c r="J63" s="23">
        <v>885.80000000000007</v>
      </c>
      <c r="K63" s="23">
        <v>764.7</v>
      </c>
      <c r="L63" s="23">
        <v>756.4</v>
      </c>
      <c r="M63" s="23">
        <v>1194.3</v>
      </c>
      <c r="N63" s="23">
        <v>4166.6000000000004</v>
      </c>
      <c r="O63" s="23">
        <f>SUM(C63:N63)</f>
        <v>13392.5</v>
      </c>
      <c r="P63" s="23">
        <v>740.7</v>
      </c>
      <c r="Q63" s="23">
        <v>1046.9000000000001</v>
      </c>
      <c r="R63" s="23">
        <v>776</v>
      </c>
      <c r="S63" s="23">
        <v>793.8</v>
      </c>
      <c r="T63" s="23">
        <v>962</v>
      </c>
      <c r="U63" s="23">
        <v>767.6</v>
      </c>
      <c r="V63" s="23">
        <v>769</v>
      </c>
      <c r="W63" s="23">
        <v>1018.3</v>
      </c>
      <c r="X63" s="23">
        <v>775.9</v>
      </c>
      <c r="Y63" s="23">
        <v>931.5</v>
      </c>
      <c r="Z63" s="23">
        <v>817.2</v>
      </c>
      <c r="AA63" s="23">
        <v>834.1</v>
      </c>
      <c r="AB63" s="23">
        <f>SUM(P63:AA63)</f>
        <v>10233.000000000002</v>
      </c>
      <c r="AC63" s="23">
        <f t="shared" si="1"/>
        <v>-3159.4999999999982</v>
      </c>
      <c r="AD63" s="23">
        <f t="shared" si="24"/>
        <v>-23.591562441665097</v>
      </c>
    </row>
    <row r="64" spans="1:137" ht="18" customHeight="1">
      <c r="B64" s="34" t="s">
        <v>71</v>
      </c>
      <c r="C64" s="25">
        <v>745.1</v>
      </c>
      <c r="D64" s="25">
        <v>737.5</v>
      </c>
      <c r="E64" s="25">
        <v>913.2</v>
      </c>
      <c r="F64" s="25">
        <v>726.3</v>
      </c>
      <c r="G64" s="25">
        <v>661.8</v>
      </c>
      <c r="H64" s="25">
        <v>946.5</v>
      </c>
      <c r="I64" s="25">
        <v>691.5</v>
      </c>
      <c r="J64" s="25">
        <v>881.6</v>
      </c>
      <c r="K64" s="25">
        <v>760.5</v>
      </c>
      <c r="L64" s="25">
        <v>753.8</v>
      </c>
      <c r="M64" s="25">
        <v>879.9</v>
      </c>
      <c r="N64" s="25">
        <v>829.7</v>
      </c>
      <c r="O64" s="25">
        <f>SUM(C64:N64)</f>
        <v>9527.4000000000015</v>
      </c>
      <c r="P64" s="25">
        <f>+[1]PP!P98</f>
        <v>736.3</v>
      </c>
      <c r="Q64" s="25">
        <f>+[1]PP!Q98</f>
        <v>1040.5</v>
      </c>
      <c r="R64" s="25">
        <f>+[1]PP!R98</f>
        <v>766.8</v>
      </c>
      <c r="S64" s="25">
        <f>+[1]PP!S98</f>
        <v>785.8</v>
      </c>
      <c r="T64" s="25">
        <f>+[1]PP!T98</f>
        <v>959</v>
      </c>
      <c r="U64" s="25">
        <f>+[1]PP!U98</f>
        <v>754.7</v>
      </c>
      <c r="V64" s="25">
        <f>+[1]PP!V98</f>
        <v>760</v>
      </c>
      <c r="W64" s="25">
        <f>+[1]PP!W98</f>
        <v>1012.4</v>
      </c>
      <c r="X64" s="25">
        <f>+[1]PP!X98</f>
        <v>771.9</v>
      </c>
      <c r="Y64" s="25">
        <f>+[1]PP!Y98</f>
        <v>927.8</v>
      </c>
      <c r="Z64" s="25">
        <f>+[1]PP!Z98</f>
        <v>813.4</v>
      </c>
      <c r="AA64" s="25">
        <v>830</v>
      </c>
      <c r="AB64" s="25">
        <f>SUM(P64:AA64)</f>
        <v>10158.599999999999</v>
      </c>
      <c r="AC64" s="25">
        <f t="shared" si="1"/>
        <v>631.19999999999709</v>
      </c>
      <c r="AD64" s="25">
        <f t="shared" si="24"/>
        <v>6.6251023364191379</v>
      </c>
    </row>
    <row r="65" spans="2:30" ht="18" customHeight="1" thickBot="1">
      <c r="B65" s="45" t="s">
        <v>72</v>
      </c>
      <c r="C65" s="46">
        <f t="shared" ref="C65:AA65" si="29">+C9</f>
        <v>65716.5</v>
      </c>
      <c r="D65" s="46">
        <f t="shared" si="29"/>
        <v>52816.4</v>
      </c>
      <c r="E65" s="46">
        <f t="shared" si="29"/>
        <v>60596.4</v>
      </c>
      <c r="F65" s="46">
        <f t="shared" si="29"/>
        <v>74290.8</v>
      </c>
      <c r="G65" s="46">
        <f t="shared" si="29"/>
        <v>68628.2</v>
      </c>
      <c r="H65" s="46">
        <f t="shared" si="29"/>
        <v>70971.899999999994</v>
      </c>
      <c r="I65" s="46">
        <f t="shared" si="29"/>
        <v>72338.900000000009</v>
      </c>
      <c r="J65" s="46">
        <f t="shared" si="29"/>
        <v>57335.1</v>
      </c>
      <c r="K65" s="46">
        <f t="shared" si="29"/>
        <v>58946.899999999994</v>
      </c>
      <c r="L65" s="46">
        <f t="shared" si="29"/>
        <v>59238.499999999993</v>
      </c>
      <c r="M65" s="46">
        <f t="shared" si="29"/>
        <v>61006.100000000006</v>
      </c>
      <c r="N65" s="46">
        <f t="shared" si="29"/>
        <v>65022.299999999988</v>
      </c>
      <c r="O65" s="46">
        <f>+O9</f>
        <v>766908.00000000012</v>
      </c>
      <c r="P65" s="46">
        <f t="shared" si="29"/>
        <v>76592.499999999985</v>
      </c>
      <c r="Q65" s="46">
        <f t="shared" si="29"/>
        <v>66254.600000000006</v>
      </c>
      <c r="R65" s="46">
        <f t="shared" si="29"/>
        <v>64833.2</v>
      </c>
      <c r="S65" s="46">
        <f t="shared" si="29"/>
        <v>94759.9</v>
      </c>
      <c r="T65" s="46">
        <f t="shared" si="29"/>
        <v>67782.600000000006</v>
      </c>
      <c r="U65" s="46">
        <f t="shared" si="29"/>
        <v>61761.499999999993</v>
      </c>
      <c r="V65" s="46">
        <f t="shared" si="29"/>
        <v>68868.200000000012</v>
      </c>
      <c r="W65" s="46">
        <f t="shared" si="29"/>
        <v>67172.999999999985</v>
      </c>
      <c r="X65" s="46">
        <f t="shared" si="29"/>
        <v>63435.499999999993</v>
      </c>
      <c r="Y65" s="46">
        <f t="shared" si="29"/>
        <v>73667.199999999997</v>
      </c>
      <c r="Z65" s="46">
        <f t="shared" si="29"/>
        <v>71871.400000000009</v>
      </c>
      <c r="AA65" s="46">
        <f t="shared" si="29"/>
        <v>69506</v>
      </c>
      <c r="AB65" s="46">
        <f>+AB9</f>
        <v>846505.60000000009</v>
      </c>
      <c r="AC65" s="46">
        <f t="shared" si="1"/>
        <v>79597.599999999977</v>
      </c>
      <c r="AD65" s="46">
        <f t="shared" si="24"/>
        <v>10.379028514502387</v>
      </c>
    </row>
    <row r="66" spans="2:30" ht="18" customHeight="1" thickTop="1">
      <c r="B66" s="47" t="s">
        <v>73</v>
      </c>
      <c r="C66" s="48">
        <f t="shared" ref="C66:AB66" si="30">SUM(C67:C70)</f>
        <v>381.4</v>
      </c>
      <c r="D66" s="48">
        <f t="shared" si="30"/>
        <v>349.5</v>
      </c>
      <c r="E66" s="48">
        <f t="shared" si="30"/>
        <v>460.1</v>
      </c>
      <c r="F66" s="48">
        <f t="shared" si="30"/>
        <v>1209.2999999999997</v>
      </c>
      <c r="G66" s="48">
        <f t="shared" si="30"/>
        <v>1462</v>
      </c>
      <c r="H66" s="48">
        <f t="shared" si="30"/>
        <v>466.20000000000005</v>
      </c>
      <c r="I66" s="48">
        <f t="shared" si="30"/>
        <v>490.30000000000007</v>
      </c>
      <c r="J66" s="48">
        <f t="shared" si="30"/>
        <v>444.2</v>
      </c>
      <c r="K66" s="48">
        <f t="shared" si="30"/>
        <v>364.3</v>
      </c>
      <c r="L66" s="48">
        <f t="shared" si="30"/>
        <v>453.40000000000003</v>
      </c>
      <c r="M66" s="48">
        <f t="shared" si="30"/>
        <v>107.3</v>
      </c>
      <c r="N66" s="48">
        <f t="shared" si="30"/>
        <v>26.9</v>
      </c>
      <c r="O66" s="48">
        <f>SUM(O67:O70)</f>
        <v>6214.9000000000005</v>
      </c>
      <c r="P66" s="48">
        <f t="shared" si="30"/>
        <v>98.8</v>
      </c>
      <c r="Q66" s="48">
        <f t="shared" si="30"/>
        <v>48.2</v>
      </c>
      <c r="R66" s="48">
        <f t="shared" si="30"/>
        <v>96</v>
      </c>
      <c r="S66" s="48">
        <f t="shared" si="30"/>
        <v>1973.5</v>
      </c>
      <c r="T66" s="48">
        <f t="shared" si="30"/>
        <v>225.7</v>
      </c>
      <c r="U66" s="48">
        <f t="shared" si="30"/>
        <v>84.9</v>
      </c>
      <c r="V66" s="48">
        <f t="shared" si="30"/>
        <v>184.5</v>
      </c>
      <c r="W66" s="48">
        <f t="shared" si="30"/>
        <v>49.5</v>
      </c>
      <c r="X66" s="48">
        <f t="shared" si="30"/>
        <v>36.9</v>
      </c>
      <c r="Y66" s="48">
        <f t="shared" si="30"/>
        <v>126.1</v>
      </c>
      <c r="Z66" s="48">
        <f t="shared" si="30"/>
        <v>36.200000000000003</v>
      </c>
      <c r="AA66" s="48">
        <f t="shared" si="30"/>
        <v>18.099999999999998</v>
      </c>
      <c r="AB66" s="48">
        <f t="shared" si="30"/>
        <v>2978.4</v>
      </c>
      <c r="AC66" s="48">
        <f t="shared" si="1"/>
        <v>-3236.5000000000005</v>
      </c>
      <c r="AD66" s="48">
        <f t="shared" si="24"/>
        <v>-52.076461407263196</v>
      </c>
    </row>
    <row r="67" spans="2:30" ht="18" customHeight="1">
      <c r="B67" s="49" t="s">
        <v>74</v>
      </c>
      <c r="C67" s="50">
        <v>8.6</v>
      </c>
      <c r="D67" s="50">
        <v>7.6</v>
      </c>
      <c r="E67" s="50">
        <v>8.8000000000000007</v>
      </c>
      <c r="F67" s="50">
        <v>7.9</v>
      </c>
      <c r="G67" s="50">
        <v>62.8</v>
      </c>
      <c r="H67" s="50">
        <v>22.3</v>
      </c>
      <c r="I67" s="50">
        <v>29.8</v>
      </c>
      <c r="J67" s="50">
        <v>19.7</v>
      </c>
      <c r="K67" s="50">
        <v>12.3</v>
      </c>
      <c r="L67" s="50">
        <v>33.9</v>
      </c>
      <c r="M67" s="50">
        <v>9.1999999999999993</v>
      </c>
      <c r="N67" s="50">
        <v>11.1</v>
      </c>
      <c r="O67" s="50">
        <f>SUM(C67:N67)</f>
        <v>233.99999999999997</v>
      </c>
      <c r="P67" s="50">
        <v>23.7</v>
      </c>
      <c r="Q67" s="50">
        <v>25.1</v>
      </c>
      <c r="R67" s="50">
        <v>42.8</v>
      </c>
      <c r="S67" s="50">
        <v>15.9</v>
      </c>
      <c r="T67" s="50">
        <v>37.1</v>
      </c>
      <c r="U67" s="50">
        <v>19.399999999999999</v>
      </c>
      <c r="V67" s="50">
        <v>34.700000000000003</v>
      </c>
      <c r="W67" s="50">
        <v>12.2</v>
      </c>
      <c r="X67" s="50">
        <v>15.7</v>
      </c>
      <c r="Y67" s="50">
        <v>26.3</v>
      </c>
      <c r="Z67" s="50">
        <v>19.399999999999999</v>
      </c>
      <c r="AA67" s="50">
        <v>6.8</v>
      </c>
      <c r="AB67" s="50">
        <f>SUM(P67:AA67)</f>
        <v>279.09999999999997</v>
      </c>
      <c r="AC67" s="50">
        <f t="shared" si="1"/>
        <v>45.099999999999994</v>
      </c>
      <c r="AD67" s="50">
        <f t="shared" si="24"/>
        <v>19.273504273504276</v>
      </c>
    </row>
    <row r="68" spans="2:30" ht="18" customHeight="1">
      <c r="B68" s="49" t="s">
        <v>75</v>
      </c>
      <c r="C68" s="50">
        <v>63.5</v>
      </c>
      <c r="D68" s="50">
        <v>21.2</v>
      </c>
      <c r="E68" s="50">
        <v>45</v>
      </c>
      <c r="F68" s="50">
        <v>883.8</v>
      </c>
      <c r="G68" s="50">
        <v>1053.8</v>
      </c>
      <c r="H68" s="50">
        <v>66.8</v>
      </c>
      <c r="I68" s="50">
        <v>128.9</v>
      </c>
      <c r="J68" s="50">
        <v>25.1</v>
      </c>
      <c r="K68" s="50">
        <v>22.3</v>
      </c>
      <c r="L68" s="50">
        <v>96.6</v>
      </c>
      <c r="M68" s="50">
        <v>19.899999999999999</v>
      </c>
      <c r="N68" s="50">
        <v>15.9</v>
      </c>
      <c r="O68" s="50">
        <f>SUM(C68:N68)</f>
        <v>2442.8000000000006</v>
      </c>
      <c r="P68" s="50">
        <f>+[1]PP!P136</f>
        <v>75.099999999999994</v>
      </c>
      <c r="Q68" s="50">
        <f>+[1]PP!Q136</f>
        <v>23.1</v>
      </c>
      <c r="R68" s="50">
        <f>+[1]PP!R136</f>
        <v>53.2</v>
      </c>
      <c r="S68" s="50">
        <f>+[1]PP!S136</f>
        <v>1957.6</v>
      </c>
      <c r="T68" s="50">
        <f>+[1]PP!T136</f>
        <v>188.6</v>
      </c>
      <c r="U68" s="50">
        <f>+[1]PP!U136</f>
        <v>65.5</v>
      </c>
      <c r="V68" s="50">
        <v>149.80000000000001</v>
      </c>
      <c r="W68" s="50">
        <f>+[1]PP!W136</f>
        <v>37.299999999999997</v>
      </c>
      <c r="X68" s="50">
        <f>+[1]PP!X136</f>
        <v>21.2</v>
      </c>
      <c r="Y68" s="50">
        <f>+[1]PP!Y136</f>
        <v>99.7</v>
      </c>
      <c r="Z68" s="50">
        <f>+[1]PP!Z136</f>
        <v>15.3</v>
      </c>
      <c r="AA68" s="50">
        <v>12.9</v>
      </c>
      <c r="AB68" s="50">
        <f>SUM(P68:AA68)</f>
        <v>2699.3</v>
      </c>
      <c r="AC68" s="50">
        <f t="shared" si="1"/>
        <v>256.49999999999955</v>
      </c>
      <c r="AD68" s="50">
        <f t="shared" si="24"/>
        <v>10.500245619780559</v>
      </c>
    </row>
    <row r="69" spans="2:30" ht="15.75" customHeight="1">
      <c r="B69" s="49" t="s">
        <v>76</v>
      </c>
      <c r="C69" s="51">
        <v>309.3</v>
      </c>
      <c r="D69" s="51">
        <v>320.7</v>
      </c>
      <c r="E69" s="51">
        <v>406.3</v>
      </c>
      <c r="F69" s="51">
        <v>317.5</v>
      </c>
      <c r="G69" s="51">
        <v>345.4</v>
      </c>
      <c r="H69" s="51">
        <v>377.1</v>
      </c>
      <c r="I69" s="51">
        <v>331.6</v>
      </c>
      <c r="J69" s="51">
        <v>399.4</v>
      </c>
      <c r="K69" s="51">
        <v>329.7</v>
      </c>
      <c r="L69" s="51">
        <v>322.8</v>
      </c>
      <c r="M69" s="51">
        <v>78.2</v>
      </c>
      <c r="N69" s="51">
        <v>0</v>
      </c>
      <c r="O69" s="50">
        <f>SUM(C69:N69)</f>
        <v>3537.9999999999995</v>
      </c>
      <c r="P69" s="51">
        <f>+[1]PP!P137</f>
        <v>0</v>
      </c>
      <c r="Q69" s="51">
        <f>+[1]PP!Q137</f>
        <v>0</v>
      </c>
      <c r="R69" s="51">
        <f>+[1]PP!R137</f>
        <v>0</v>
      </c>
      <c r="S69" s="51">
        <f>+[1]PP!S137</f>
        <v>0</v>
      </c>
      <c r="T69" s="51">
        <v>0</v>
      </c>
      <c r="U69" s="51">
        <v>0</v>
      </c>
      <c r="V69" s="51">
        <v>0</v>
      </c>
      <c r="W69" s="51">
        <v>0</v>
      </c>
      <c r="X69" s="51">
        <v>0</v>
      </c>
      <c r="Y69" s="51">
        <v>0</v>
      </c>
      <c r="Z69" s="51">
        <v>0</v>
      </c>
      <c r="AA69" s="51">
        <v>0</v>
      </c>
      <c r="AB69" s="50">
        <f>SUM(P69:AA69)</f>
        <v>0</v>
      </c>
      <c r="AC69" s="51">
        <f t="shared" si="1"/>
        <v>-3537.9999999999995</v>
      </c>
      <c r="AD69" s="51">
        <f t="shared" si="24"/>
        <v>-100</v>
      </c>
    </row>
    <row r="70" spans="2:30" ht="18.75" customHeight="1" thickBot="1">
      <c r="B70" s="52" t="s">
        <v>77</v>
      </c>
      <c r="C70" s="50">
        <v>0</v>
      </c>
      <c r="D70" s="50">
        <v>0</v>
      </c>
      <c r="E70" s="50">
        <v>0</v>
      </c>
      <c r="F70" s="50">
        <v>0.1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0.1</v>
      </c>
      <c r="M70" s="50">
        <v>0</v>
      </c>
      <c r="N70" s="50">
        <v>-0.1</v>
      </c>
      <c r="O70" s="50">
        <f>SUM(C70:N70)</f>
        <v>0.1</v>
      </c>
      <c r="P70" s="50">
        <f>+[1]PP!P139</f>
        <v>0</v>
      </c>
      <c r="Q70" s="50">
        <f>+[1]PP!Q139</f>
        <v>0</v>
      </c>
      <c r="R70" s="50">
        <v>0</v>
      </c>
      <c r="S70" s="50">
        <v>0</v>
      </c>
      <c r="T70" s="50">
        <f>+[1]PP!T139</f>
        <v>0</v>
      </c>
      <c r="U70" s="50">
        <f>+[1]PP!U139</f>
        <v>0</v>
      </c>
      <c r="V70" s="50">
        <v>0</v>
      </c>
      <c r="W70" s="50">
        <f>+[1]PP!W139</f>
        <v>0</v>
      </c>
      <c r="X70" s="50">
        <v>0</v>
      </c>
      <c r="Y70" s="50">
        <v>0.1</v>
      </c>
      <c r="Z70" s="50">
        <v>1.5</v>
      </c>
      <c r="AA70" s="50">
        <v>-1.6</v>
      </c>
      <c r="AB70" s="50">
        <f>SUM(P70:AA70)</f>
        <v>0</v>
      </c>
      <c r="AC70" s="50">
        <f t="shared" si="1"/>
        <v>-0.1</v>
      </c>
      <c r="AD70" s="51">
        <v>0</v>
      </c>
    </row>
    <row r="71" spans="2:30" ht="26.25" customHeight="1" thickTop="1">
      <c r="B71" s="53" t="s">
        <v>78</v>
      </c>
      <c r="C71" s="54">
        <f t="shared" ref="C71:AA71" si="31">+C66+C65</f>
        <v>66097.899999999994</v>
      </c>
      <c r="D71" s="54">
        <f t="shared" si="31"/>
        <v>53165.9</v>
      </c>
      <c r="E71" s="54">
        <f t="shared" si="31"/>
        <v>61056.5</v>
      </c>
      <c r="F71" s="54">
        <f t="shared" si="31"/>
        <v>75500.100000000006</v>
      </c>
      <c r="G71" s="54">
        <f t="shared" si="31"/>
        <v>70090.2</v>
      </c>
      <c r="H71" s="54">
        <f t="shared" si="31"/>
        <v>71438.099999999991</v>
      </c>
      <c r="I71" s="54">
        <f t="shared" si="31"/>
        <v>72829.200000000012</v>
      </c>
      <c r="J71" s="54">
        <f t="shared" si="31"/>
        <v>57779.299999999996</v>
      </c>
      <c r="K71" s="54">
        <f t="shared" si="31"/>
        <v>59311.199999999997</v>
      </c>
      <c r="L71" s="54">
        <f t="shared" si="31"/>
        <v>59691.899999999994</v>
      </c>
      <c r="M71" s="54">
        <f t="shared" si="31"/>
        <v>61113.400000000009</v>
      </c>
      <c r="N71" s="54">
        <f t="shared" si="31"/>
        <v>65049.19999999999</v>
      </c>
      <c r="O71" s="54">
        <f>+O66+O65</f>
        <v>773122.90000000014</v>
      </c>
      <c r="P71" s="54">
        <f t="shared" si="31"/>
        <v>76691.299999999988</v>
      </c>
      <c r="Q71" s="55">
        <f t="shared" si="31"/>
        <v>66302.8</v>
      </c>
      <c r="R71" s="55">
        <f t="shared" si="31"/>
        <v>64929.2</v>
      </c>
      <c r="S71" s="55">
        <f t="shared" si="31"/>
        <v>96733.4</v>
      </c>
      <c r="T71" s="55">
        <f t="shared" si="31"/>
        <v>68008.3</v>
      </c>
      <c r="U71" s="55">
        <f t="shared" si="31"/>
        <v>61846.399999999994</v>
      </c>
      <c r="V71" s="55">
        <f t="shared" si="31"/>
        <v>69052.700000000012</v>
      </c>
      <c r="W71" s="55">
        <f t="shared" si="31"/>
        <v>67222.499999999985</v>
      </c>
      <c r="X71" s="55">
        <f t="shared" si="31"/>
        <v>63472.399999999994</v>
      </c>
      <c r="Y71" s="55">
        <f t="shared" si="31"/>
        <v>73793.3</v>
      </c>
      <c r="Z71" s="55">
        <f t="shared" si="31"/>
        <v>71907.600000000006</v>
      </c>
      <c r="AA71" s="55">
        <f t="shared" si="31"/>
        <v>69524.100000000006</v>
      </c>
      <c r="AB71" s="54">
        <f>+AB70+AB69+AB67+AB65+AB68</f>
        <v>849484.00000000012</v>
      </c>
      <c r="AC71" s="54">
        <f t="shared" si="1"/>
        <v>76361.099999999977</v>
      </c>
      <c r="AD71" s="54">
        <f t="shared" si="24"/>
        <v>9.8769678145609152</v>
      </c>
    </row>
    <row r="72" spans="2:30" ht="14.25" customHeight="1">
      <c r="B72" s="56" t="s">
        <v>79</v>
      </c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8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7"/>
      <c r="AD72" s="60"/>
    </row>
    <row r="73" spans="2:30" ht="15" customHeight="1">
      <c r="B73" s="61" t="s">
        <v>80</v>
      </c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3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3"/>
    </row>
    <row r="74" spans="2:30" ht="17.25" customHeight="1">
      <c r="B74" s="65" t="s">
        <v>81</v>
      </c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6"/>
      <c r="AD74" s="67"/>
    </row>
    <row r="75" spans="2:30" ht="12" customHeight="1">
      <c r="B75" s="65" t="s">
        <v>82</v>
      </c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3"/>
    </row>
    <row r="76" spans="2:30">
      <c r="B76" s="65" t="s">
        <v>83</v>
      </c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3"/>
    </row>
    <row r="77" spans="2:30">
      <c r="B77" s="68" t="s">
        <v>84</v>
      </c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9"/>
      <c r="AD77" s="70"/>
    </row>
    <row r="78" spans="2:30" ht="16.5">
      <c r="B78" s="69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2"/>
      <c r="AD78" s="58"/>
    </row>
    <row r="79" spans="2:30">
      <c r="B79" s="69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74"/>
      <c r="AD79" s="74"/>
    </row>
    <row r="80" spans="2:30">
      <c r="B80" s="69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76"/>
      <c r="AD80" s="76"/>
    </row>
    <row r="81" spans="2:30">
      <c r="B81" s="69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8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71"/>
      <c r="AD81" s="79"/>
    </row>
    <row r="82" spans="2:30">
      <c r="B82" s="69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80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81"/>
      <c r="AD82" s="80"/>
    </row>
    <row r="83" spans="2:30">
      <c r="B83" s="69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70"/>
      <c r="AD83" s="70"/>
    </row>
    <row r="84" spans="2:30"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70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70"/>
      <c r="AD84" s="70"/>
    </row>
    <row r="85" spans="2:30"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70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70"/>
      <c r="AD85" s="70"/>
    </row>
    <row r="86" spans="2:30"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70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4"/>
      <c r="AC86" s="70"/>
      <c r="AD86" s="70"/>
    </row>
    <row r="87" spans="2:30"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</row>
    <row r="88" spans="2:30"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70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70"/>
      <c r="AD88" s="70"/>
    </row>
    <row r="89" spans="2:30"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70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70"/>
      <c r="AD89" s="70"/>
    </row>
    <row r="90" spans="2:30"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70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70"/>
      <c r="AD90" s="70"/>
    </row>
    <row r="91" spans="2:30"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</row>
    <row r="92" spans="2:30"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</row>
    <row r="93" spans="2:30"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</row>
    <row r="94" spans="2:30"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</row>
    <row r="95" spans="2:30"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69"/>
      <c r="AC95" s="69"/>
      <c r="AD95" s="69"/>
    </row>
    <row r="96" spans="2:30"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69"/>
      <c r="AD96" s="69"/>
    </row>
    <row r="97" spans="2:30"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69"/>
      <c r="AC97" s="69"/>
      <c r="AD97" s="69"/>
    </row>
    <row r="98" spans="2:30"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69"/>
      <c r="AC98" s="69"/>
      <c r="AD98" s="69"/>
    </row>
    <row r="99" spans="2:30"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69"/>
      <c r="AC99" s="69"/>
      <c r="AD99" s="69"/>
    </row>
    <row r="100" spans="2:30"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69"/>
      <c r="AC100" s="69"/>
      <c r="AD100" s="69"/>
    </row>
    <row r="101" spans="2:30"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69"/>
      <c r="AC101" s="69"/>
      <c r="AD101" s="69"/>
    </row>
    <row r="102" spans="2:30"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69"/>
      <c r="AC102" s="69"/>
      <c r="AD102" s="69"/>
    </row>
    <row r="103" spans="2:30"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69"/>
      <c r="AC103" s="69"/>
      <c r="AD103" s="69"/>
    </row>
    <row r="104" spans="2:30"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69"/>
      <c r="AC104" s="69"/>
      <c r="AD104" s="69"/>
    </row>
    <row r="105" spans="2:30"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69"/>
      <c r="AC105" s="69"/>
      <c r="AD105" s="69"/>
    </row>
    <row r="106" spans="2:30"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69"/>
      <c r="AC106" s="69"/>
      <c r="AD106" s="69"/>
    </row>
    <row r="107" spans="2:30"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69"/>
      <c r="AC107" s="69"/>
      <c r="AD107" s="69"/>
    </row>
    <row r="108" spans="2:30"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69"/>
      <c r="AC108" s="69"/>
      <c r="AD108" s="69"/>
    </row>
    <row r="109" spans="2:30"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69"/>
      <c r="AC109" s="69"/>
      <c r="AD109" s="69"/>
    </row>
    <row r="110" spans="2:30"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69"/>
      <c r="AC110" s="69"/>
      <c r="AD110" s="69"/>
    </row>
    <row r="111" spans="2:30"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69"/>
      <c r="AC111" s="69"/>
      <c r="AD111" s="69"/>
    </row>
    <row r="112" spans="2:30"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69"/>
      <c r="AC112" s="69"/>
      <c r="AD112" s="69"/>
    </row>
    <row r="113" spans="2:30"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69"/>
      <c r="AC113" s="69"/>
      <c r="AD113" s="69"/>
    </row>
    <row r="114" spans="2:30"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69"/>
      <c r="AC114" s="69"/>
      <c r="AD114" s="69"/>
    </row>
    <row r="115" spans="2:30"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69"/>
      <c r="AC115" s="69"/>
      <c r="AD115" s="69"/>
    </row>
    <row r="116" spans="2:30"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69"/>
      <c r="AC116" s="69"/>
      <c r="AD116" s="69"/>
    </row>
    <row r="117" spans="2:30"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69"/>
      <c r="AC117" s="69"/>
      <c r="AD117" s="69"/>
    </row>
    <row r="118" spans="2:30"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69"/>
      <c r="AC118" s="69"/>
      <c r="AD118" s="69"/>
    </row>
    <row r="119" spans="2:30"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69"/>
      <c r="AC119" s="69"/>
      <c r="AD119" s="69"/>
    </row>
    <row r="120" spans="2:30"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69"/>
      <c r="AC120" s="69"/>
      <c r="AD120" s="69"/>
    </row>
    <row r="121" spans="2:30"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69"/>
      <c r="AC121" s="69"/>
      <c r="AD121" s="69"/>
    </row>
    <row r="122" spans="2:30"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69"/>
      <c r="AC122" s="69"/>
      <c r="AD122" s="69"/>
    </row>
    <row r="123" spans="2:30"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69"/>
      <c r="AC123" s="69"/>
      <c r="AD123" s="69"/>
    </row>
    <row r="124" spans="2:30"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69"/>
      <c r="AC124" s="69"/>
      <c r="AD124" s="69"/>
    </row>
    <row r="125" spans="2:30"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69"/>
      <c r="AC125" s="69"/>
      <c r="AD125" s="69"/>
    </row>
    <row r="126" spans="2:30"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69"/>
      <c r="AC126" s="69"/>
      <c r="AD126" s="69"/>
    </row>
    <row r="127" spans="2:30"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69"/>
      <c r="AC127" s="69"/>
      <c r="AD127" s="69"/>
    </row>
    <row r="128" spans="2:30"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69"/>
      <c r="AC128" s="69"/>
      <c r="AD128" s="69"/>
    </row>
    <row r="129" spans="2:30"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69"/>
      <c r="AC129" s="69"/>
      <c r="AD129" s="69"/>
    </row>
    <row r="130" spans="2:30"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69"/>
      <c r="AC130" s="69"/>
      <c r="AD130" s="69"/>
    </row>
    <row r="131" spans="2:30"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69"/>
      <c r="AC131" s="69"/>
      <c r="AD131" s="69"/>
    </row>
    <row r="132" spans="2:30"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69"/>
      <c r="AC132" s="69"/>
      <c r="AD132" s="69"/>
    </row>
    <row r="133" spans="2:30"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69"/>
      <c r="AC133" s="69"/>
      <c r="AD133" s="69"/>
    </row>
    <row r="134" spans="2:30"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69"/>
      <c r="AC134" s="69"/>
      <c r="AD134" s="69"/>
    </row>
    <row r="135" spans="2:30"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69"/>
      <c r="AC135" s="69"/>
      <c r="AD135" s="69"/>
    </row>
    <row r="136" spans="2:30"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69"/>
      <c r="AC136" s="69"/>
      <c r="AD136" s="69"/>
    </row>
    <row r="137" spans="2:30"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69"/>
      <c r="AC137" s="69"/>
      <c r="AD137" s="69"/>
    </row>
    <row r="138" spans="2:30"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69"/>
      <c r="AC138" s="69"/>
      <c r="AD138" s="69"/>
    </row>
    <row r="139" spans="2:30"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69"/>
      <c r="AC139" s="69"/>
      <c r="AD139" s="69"/>
    </row>
    <row r="140" spans="2:30"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69"/>
      <c r="AC140" s="69"/>
      <c r="AD140" s="69"/>
    </row>
    <row r="141" spans="2:30"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69"/>
      <c r="AC141" s="69"/>
      <c r="AD141" s="69"/>
    </row>
    <row r="142" spans="2:30"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69"/>
      <c r="AC142" s="69"/>
      <c r="AD142" s="69"/>
    </row>
    <row r="143" spans="2:30"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69"/>
      <c r="AC143" s="69"/>
      <c r="AD143" s="69"/>
    </row>
    <row r="144" spans="2:30"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69"/>
      <c r="AC144" s="69"/>
      <c r="AD144" s="69"/>
    </row>
    <row r="145" spans="2:30"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69"/>
      <c r="AC145" s="69"/>
      <c r="AD145" s="69"/>
    </row>
    <row r="146" spans="2:30"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69"/>
      <c r="AC146" s="69"/>
      <c r="AD146" s="69"/>
    </row>
    <row r="147" spans="2:30"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69"/>
      <c r="AC147" s="69"/>
      <c r="AD147" s="69"/>
    </row>
    <row r="148" spans="2:30"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69"/>
      <c r="AC148" s="69"/>
      <c r="AD148" s="69"/>
    </row>
    <row r="149" spans="2:30"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69"/>
      <c r="AC149" s="69"/>
      <c r="AD149" s="69"/>
    </row>
    <row r="150" spans="2:30"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69"/>
      <c r="AC150" s="69"/>
      <c r="AD150" s="69"/>
    </row>
    <row r="151" spans="2:30"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69"/>
      <c r="AC151" s="69"/>
      <c r="AD151" s="69"/>
    </row>
    <row r="152" spans="2:30"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69"/>
      <c r="AC152" s="69"/>
      <c r="AD152" s="69"/>
    </row>
    <row r="153" spans="2:30"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69"/>
      <c r="AC153" s="69"/>
      <c r="AD153" s="69"/>
    </row>
    <row r="154" spans="2:30"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69"/>
      <c r="AC154" s="69"/>
      <c r="AD154" s="69"/>
    </row>
    <row r="155" spans="2:30"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69"/>
      <c r="AC155" s="69"/>
      <c r="AD155" s="69"/>
    </row>
    <row r="156" spans="2:30"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69"/>
      <c r="AC156" s="69"/>
      <c r="AD156" s="69"/>
    </row>
    <row r="157" spans="2:30"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69"/>
      <c r="AC157" s="69"/>
      <c r="AD157" s="69"/>
    </row>
    <row r="158" spans="2:30"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69"/>
      <c r="AC158" s="69"/>
      <c r="AD158" s="69"/>
    </row>
    <row r="159" spans="2:30"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69"/>
      <c r="AC159" s="69"/>
      <c r="AD159" s="69"/>
    </row>
    <row r="160" spans="2:30"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69"/>
      <c r="AC160" s="69"/>
      <c r="AD160" s="69"/>
    </row>
    <row r="161" spans="2:30"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69"/>
      <c r="AC161" s="69"/>
      <c r="AD161" s="69"/>
    </row>
    <row r="162" spans="2:30"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69"/>
      <c r="AC162" s="69"/>
      <c r="AD162" s="69"/>
    </row>
    <row r="163" spans="2:30"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69"/>
      <c r="AC163" s="69"/>
      <c r="AD163" s="69"/>
    </row>
    <row r="164" spans="2:30"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69"/>
      <c r="AC164" s="69"/>
      <c r="AD164" s="69"/>
    </row>
    <row r="165" spans="2:30"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69"/>
      <c r="AC165" s="69"/>
      <c r="AD165" s="69"/>
    </row>
    <row r="166" spans="2:30"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69"/>
      <c r="AC166" s="69"/>
      <c r="AD166" s="69"/>
    </row>
    <row r="167" spans="2:30"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69"/>
      <c r="AC167" s="69"/>
      <c r="AD167" s="69"/>
    </row>
    <row r="168" spans="2:30"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69"/>
      <c r="AC168" s="69"/>
      <c r="AD168" s="69"/>
    </row>
    <row r="169" spans="2:30"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69"/>
      <c r="AC169" s="69"/>
      <c r="AD169" s="69"/>
    </row>
    <row r="170" spans="2:30"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69"/>
      <c r="AC170" s="69"/>
      <c r="AD170" s="69"/>
    </row>
    <row r="171" spans="2:30"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69"/>
      <c r="AC171" s="69"/>
      <c r="AD171" s="69"/>
    </row>
    <row r="172" spans="2:30"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69"/>
      <c r="AC172" s="69"/>
      <c r="AD172" s="69"/>
    </row>
    <row r="173" spans="2:30"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69"/>
      <c r="AC173" s="69"/>
      <c r="AD173" s="69"/>
    </row>
    <row r="174" spans="2:30"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69"/>
      <c r="AC174" s="69"/>
      <c r="AD174" s="69"/>
    </row>
    <row r="175" spans="2:30"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69"/>
      <c r="AC175" s="69"/>
      <c r="AD175" s="69"/>
    </row>
    <row r="176" spans="2:30"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69"/>
      <c r="AC176" s="69"/>
      <c r="AD176" s="69"/>
    </row>
    <row r="177" spans="2:30"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69"/>
      <c r="AC177" s="69"/>
      <c r="AD177" s="69"/>
    </row>
    <row r="178" spans="2:30"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69"/>
      <c r="AC178" s="69"/>
      <c r="AD178" s="69"/>
    </row>
    <row r="179" spans="2:30"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69"/>
      <c r="AC179" s="69"/>
      <c r="AD179" s="69"/>
    </row>
    <row r="180" spans="2:30"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69"/>
      <c r="AC180" s="69"/>
      <c r="AD180" s="69"/>
    </row>
    <row r="181" spans="2:30"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69"/>
      <c r="AC181" s="69"/>
      <c r="AD181" s="69"/>
    </row>
    <row r="182" spans="2:30"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69"/>
      <c r="AC182" s="69"/>
      <c r="AD182" s="69"/>
    </row>
    <row r="183" spans="2:30"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69"/>
      <c r="AC183" s="69"/>
      <c r="AD183" s="69"/>
    </row>
    <row r="184" spans="2:30"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69"/>
      <c r="AC184" s="69"/>
      <c r="AD184" s="69"/>
    </row>
    <row r="185" spans="2:30"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69"/>
      <c r="AC185" s="69"/>
      <c r="AD185" s="69"/>
    </row>
    <row r="186" spans="2:30"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69"/>
      <c r="AC186" s="69"/>
      <c r="AD186" s="69"/>
    </row>
    <row r="187" spans="2:30"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69"/>
      <c r="AC187" s="69"/>
      <c r="AD187" s="69"/>
    </row>
    <row r="188" spans="2:30"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69"/>
      <c r="AC188" s="69"/>
      <c r="AD188" s="69"/>
    </row>
    <row r="189" spans="2:30"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69"/>
      <c r="AC189" s="69"/>
      <c r="AD189" s="69"/>
    </row>
    <row r="190" spans="2:30"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69"/>
      <c r="AC190" s="69"/>
      <c r="AD190" s="69"/>
    </row>
    <row r="191" spans="2:30"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69"/>
      <c r="AC191" s="69"/>
      <c r="AD191" s="69"/>
    </row>
    <row r="192" spans="2:30"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69"/>
      <c r="AC192" s="69"/>
      <c r="AD192" s="69"/>
    </row>
    <row r="193" spans="2:30"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69"/>
      <c r="AC193" s="69"/>
      <c r="AD193" s="69"/>
    </row>
    <row r="194" spans="2:30"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69"/>
      <c r="AC194" s="69"/>
      <c r="AD194" s="69"/>
    </row>
    <row r="195" spans="2:30"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69"/>
      <c r="AC195" s="69"/>
      <c r="AD195" s="69"/>
    </row>
    <row r="196" spans="2:30" ht="14.25">
      <c r="B196" s="86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6"/>
      <c r="AC196" s="86"/>
      <c r="AD196" s="86"/>
    </row>
    <row r="197" spans="2:30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3"/>
      <c r="AC197" s="3"/>
      <c r="AD197" s="3"/>
    </row>
    <row r="198" spans="2:30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3"/>
      <c r="AC198" s="3"/>
      <c r="AD198" s="3"/>
    </row>
    <row r="199" spans="2:30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3"/>
      <c r="AC199" s="3"/>
      <c r="AD199" s="3"/>
    </row>
    <row r="200" spans="2:30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3"/>
      <c r="AC200" s="3"/>
      <c r="AD200" s="3"/>
    </row>
    <row r="201" spans="2:30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3"/>
      <c r="AC201" s="3"/>
      <c r="AD201" s="3"/>
    </row>
    <row r="202" spans="2:30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3"/>
      <c r="AC202" s="3"/>
      <c r="AD202" s="3"/>
    </row>
    <row r="203" spans="2:30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3"/>
      <c r="AC203" s="3"/>
      <c r="AD203" s="3"/>
    </row>
    <row r="204" spans="2:30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3"/>
      <c r="AC204" s="3"/>
      <c r="AD204" s="3"/>
    </row>
    <row r="205" spans="2:30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3"/>
      <c r="AC205" s="3"/>
      <c r="AD205" s="3"/>
    </row>
    <row r="206" spans="2:30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3"/>
      <c r="AC206" s="3"/>
      <c r="AD206" s="3"/>
    </row>
    <row r="207" spans="2:30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3"/>
      <c r="AC207" s="3"/>
      <c r="AD207" s="3"/>
    </row>
    <row r="208" spans="2:30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3"/>
      <c r="AC208" s="3"/>
      <c r="AD208" s="3"/>
    </row>
    <row r="209" spans="2:30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3"/>
      <c r="AC209" s="3"/>
      <c r="AD209" s="3"/>
    </row>
    <row r="210" spans="2:30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3"/>
      <c r="AC210" s="3"/>
      <c r="AD210" s="3"/>
    </row>
    <row r="211" spans="2:30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3"/>
      <c r="AC211" s="3"/>
      <c r="AD211" s="3"/>
    </row>
    <row r="212" spans="2:30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3"/>
      <c r="AC212" s="3"/>
      <c r="AD212" s="3"/>
    </row>
    <row r="213" spans="2:30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3"/>
      <c r="AC213" s="3"/>
      <c r="AD213" s="3"/>
    </row>
    <row r="214" spans="2:30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3"/>
      <c r="AC214" s="3"/>
      <c r="AD214" s="3"/>
    </row>
    <row r="215" spans="2:30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3"/>
      <c r="AC215" s="3"/>
      <c r="AD215" s="3"/>
    </row>
    <row r="216" spans="2:30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3"/>
      <c r="AC216" s="3"/>
      <c r="AD216" s="3"/>
    </row>
    <row r="217" spans="2:30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3"/>
      <c r="AC217" s="3"/>
      <c r="AD217" s="3"/>
    </row>
    <row r="218" spans="2:30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3"/>
      <c r="AC218" s="3"/>
      <c r="AD218" s="3"/>
    </row>
    <row r="219" spans="2:30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3"/>
      <c r="AC219" s="3"/>
      <c r="AD219" s="3"/>
    </row>
    <row r="220" spans="2:30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3"/>
      <c r="AC220" s="3"/>
      <c r="AD220" s="3"/>
    </row>
    <row r="221" spans="2:30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3"/>
      <c r="AC221" s="3"/>
      <c r="AD221" s="3"/>
    </row>
    <row r="222" spans="2:30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3"/>
      <c r="AC222" s="3"/>
      <c r="AD222" s="3"/>
    </row>
    <row r="223" spans="2:30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3"/>
      <c r="AC223" s="3"/>
      <c r="AD223" s="3"/>
    </row>
    <row r="224" spans="2:30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3"/>
      <c r="AC224" s="3"/>
      <c r="AD224" s="3"/>
    </row>
    <row r="225" spans="2:30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3"/>
      <c r="AC225" s="3"/>
      <c r="AD225" s="3"/>
    </row>
    <row r="226" spans="2:30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3"/>
      <c r="AC226" s="3"/>
      <c r="AD226" s="3"/>
    </row>
    <row r="227" spans="2:30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3"/>
      <c r="AC227" s="3"/>
      <c r="AD227" s="3"/>
    </row>
    <row r="228" spans="2:30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3"/>
      <c r="AC228" s="3"/>
      <c r="AD228" s="3"/>
    </row>
    <row r="229" spans="2:30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3"/>
      <c r="AC229" s="3"/>
      <c r="AD229" s="3"/>
    </row>
    <row r="230" spans="2:30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3"/>
      <c r="AC230" s="3"/>
      <c r="AD230" s="3"/>
    </row>
    <row r="231" spans="2:30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3"/>
      <c r="AC231" s="3"/>
      <c r="AD231" s="3"/>
    </row>
    <row r="232" spans="2:30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3"/>
      <c r="AC232" s="3"/>
      <c r="AD232" s="3"/>
    </row>
    <row r="233" spans="2:30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3"/>
      <c r="AC233" s="3"/>
      <c r="AD233" s="3"/>
    </row>
    <row r="234" spans="2:30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3"/>
      <c r="AC234" s="3"/>
      <c r="AD234" s="3"/>
    </row>
    <row r="235" spans="2:30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3"/>
      <c r="AC235" s="3"/>
      <c r="AD235" s="3"/>
    </row>
    <row r="236" spans="2:30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3"/>
      <c r="AC236" s="3"/>
      <c r="AD236" s="3"/>
    </row>
    <row r="237" spans="2:30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3"/>
      <c r="AC237" s="3"/>
      <c r="AD237" s="3"/>
    </row>
    <row r="238" spans="2:30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3"/>
      <c r="AC238" s="3"/>
      <c r="AD238" s="3"/>
    </row>
    <row r="239" spans="2:30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3"/>
      <c r="AC239" s="3"/>
      <c r="AD239" s="3"/>
    </row>
    <row r="240" spans="2:30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3"/>
      <c r="AC240" s="3"/>
      <c r="AD240" s="3"/>
    </row>
    <row r="241" spans="2:30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3"/>
      <c r="AC241" s="3"/>
      <c r="AD241" s="3"/>
    </row>
    <row r="242" spans="2:30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3"/>
      <c r="AC242" s="3"/>
      <c r="AD242" s="3"/>
    </row>
    <row r="243" spans="2:30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3"/>
      <c r="AC243" s="3"/>
      <c r="AD243" s="3"/>
    </row>
    <row r="244" spans="2:30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3"/>
      <c r="AC244" s="3"/>
      <c r="AD244" s="3"/>
    </row>
    <row r="245" spans="2:30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3"/>
      <c r="AC245" s="3"/>
      <c r="AD245" s="3"/>
    </row>
    <row r="246" spans="2:30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3"/>
      <c r="AC246" s="3"/>
      <c r="AD246" s="3"/>
    </row>
    <row r="247" spans="2:30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3"/>
      <c r="AC247" s="3"/>
      <c r="AD247" s="3"/>
    </row>
    <row r="248" spans="2:30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3"/>
      <c r="AC248" s="3"/>
      <c r="AD248" s="3"/>
    </row>
    <row r="249" spans="2:30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3"/>
      <c r="AC249" s="3"/>
      <c r="AD249" s="3"/>
    </row>
    <row r="250" spans="2:30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3"/>
      <c r="AC250" s="3"/>
      <c r="AD250" s="3"/>
    </row>
    <row r="251" spans="2:30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3"/>
      <c r="AC251" s="3"/>
      <c r="AD251" s="3"/>
    </row>
    <row r="252" spans="2:30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3"/>
      <c r="AC252" s="3"/>
      <c r="AD252" s="3"/>
    </row>
    <row r="253" spans="2:30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3"/>
      <c r="AC253" s="3"/>
      <c r="AD253" s="3"/>
    </row>
    <row r="254" spans="2:30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3"/>
      <c r="AC254" s="3"/>
      <c r="AD254" s="3"/>
    </row>
    <row r="255" spans="2:30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3"/>
      <c r="AC255" s="3"/>
      <c r="AD255" s="3"/>
    </row>
    <row r="256" spans="2:30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3"/>
      <c r="AC256" s="3"/>
      <c r="AD256" s="3"/>
    </row>
    <row r="257" spans="2:30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3"/>
      <c r="AC257" s="3"/>
      <c r="AD257" s="3"/>
    </row>
    <row r="258" spans="2:30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3"/>
      <c r="AC258" s="3"/>
      <c r="AD258" s="3"/>
    </row>
    <row r="259" spans="2:30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3"/>
      <c r="AC259" s="3"/>
      <c r="AD259" s="3"/>
    </row>
    <row r="260" spans="2:30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3"/>
      <c r="AC260" s="3"/>
      <c r="AD260" s="3"/>
    </row>
    <row r="261" spans="2:30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3"/>
      <c r="AC261" s="3"/>
      <c r="AD261" s="3"/>
    </row>
    <row r="262" spans="2:30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3"/>
      <c r="AC262" s="3"/>
      <c r="AD262" s="3"/>
    </row>
    <row r="263" spans="2:30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3"/>
      <c r="AC263" s="3"/>
      <c r="AD263" s="3"/>
    </row>
    <row r="264" spans="2:30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3"/>
      <c r="AC264" s="3"/>
      <c r="AD264" s="3"/>
    </row>
    <row r="265" spans="2:30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3"/>
      <c r="AC265" s="3"/>
      <c r="AD265" s="3"/>
    </row>
    <row r="266" spans="2:30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3"/>
      <c r="AC266" s="3"/>
      <c r="AD266" s="3"/>
    </row>
    <row r="267" spans="2:30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3"/>
      <c r="AC267" s="3"/>
      <c r="AD267" s="3"/>
    </row>
    <row r="268" spans="2:30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3"/>
      <c r="AC268" s="3"/>
      <c r="AD268" s="3"/>
    </row>
    <row r="269" spans="2:30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3"/>
      <c r="AC269" s="3"/>
      <c r="AD269" s="3"/>
    </row>
    <row r="270" spans="2:30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3"/>
      <c r="AC270" s="3"/>
      <c r="AD270" s="3"/>
    </row>
    <row r="271" spans="2:30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3"/>
      <c r="AC271" s="3"/>
      <c r="AD271" s="3"/>
    </row>
    <row r="272" spans="2:30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3"/>
      <c r="AC272" s="3"/>
      <c r="AD272" s="3"/>
    </row>
    <row r="273" spans="2:30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3"/>
      <c r="AC273" s="3"/>
      <c r="AD273" s="3"/>
    </row>
    <row r="274" spans="2:30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3"/>
      <c r="AC274" s="3"/>
      <c r="AD274" s="3"/>
    </row>
    <row r="275" spans="2:30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3"/>
      <c r="AC275" s="3"/>
      <c r="AD275" s="3"/>
    </row>
    <row r="276" spans="2:30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3"/>
      <c r="AC276" s="3"/>
      <c r="AD276" s="3"/>
    </row>
    <row r="277" spans="2:30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3"/>
      <c r="AC277" s="3"/>
      <c r="AD277" s="3"/>
    </row>
    <row r="278" spans="2:30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3"/>
      <c r="AC278" s="3"/>
      <c r="AD278" s="3"/>
    </row>
    <row r="279" spans="2:30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3"/>
      <c r="AC279" s="3"/>
      <c r="AD279" s="3"/>
    </row>
    <row r="280" spans="2:30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3"/>
      <c r="AC280" s="3"/>
      <c r="AD280" s="3"/>
    </row>
    <row r="281" spans="2:30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3"/>
      <c r="AC281" s="3"/>
      <c r="AD281" s="3"/>
    </row>
    <row r="282" spans="2:30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3"/>
      <c r="AC282" s="3"/>
      <c r="AD282" s="3"/>
    </row>
    <row r="283" spans="2:30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3"/>
      <c r="AC283" s="3"/>
      <c r="AD283" s="3"/>
    </row>
    <row r="284" spans="2:30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3"/>
      <c r="AC284" s="3"/>
      <c r="AD284" s="3"/>
    </row>
    <row r="285" spans="2:30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3"/>
      <c r="AC285" s="3"/>
      <c r="AD285" s="3"/>
    </row>
    <row r="286" spans="2:30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3"/>
      <c r="AC286" s="3"/>
      <c r="AD286" s="3"/>
    </row>
    <row r="287" spans="2:30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3"/>
      <c r="AC287" s="3"/>
      <c r="AD287" s="3"/>
    </row>
    <row r="288" spans="2:30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3"/>
      <c r="AC288" s="3"/>
      <c r="AD288" s="3"/>
    </row>
    <row r="289" spans="2:30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3"/>
      <c r="AC289" s="3"/>
      <c r="AD289" s="3"/>
    </row>
    <row r="290" spans="2:30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3"/>
      <c r="AC290" s="3"/>
      <c r="AD290" s="3"/>
    </row>
    <row r="291" spans="2:30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3"/>
      <c r="AC291" s="3"/>
      <c r="AD291" s="3"/>
    </row>
    <row r="292" spans="2:30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3"/>
      <c r="AC292" s="3"/>
      <c r="AD292" s="3"/>
    </row>
    <row r="293" spans="2:30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3"/>
      <c r="AC293" s="3"/>
      <c r="AD293" s="3"/>
    </row>
    <row r="294" spans="2:30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3"/>
      <c r="AC294" s="3"/>
      <c r="AD294" s="3"/>
    </row>
    <row r="295" spans="2:30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3"/>
      <c r="AC295" s="3"/>
      <c r="AD295" s="3"/>
    </row>
    <row r="296" spans="2:30">
      <c r="B296" s="88"/>
    </row>
    <row r="297" spans="2:30">
      <c r="B297" s="88"/>
    </row>
    <row r="298" spans="2:30">
      <c r="B298" s="88"/>
    </row>
    <row r="299" spans="2:30">
      <c r="B299" s="88"/>
    </row>
    <row r="300" spans="2:30">
      <c r="B300" s="88"/>
    </row>
    <row r="301" spans="2:30">
      <c r="B301" s="88"/>
    </row>
    <row r="302" spans="2:30">
      <c r="B302" s="88"/>
    </row>
    <row r="303" spans="2:30">
      <c r="B303" s="88"/>
    </row>
    <row r="304" spans="2:30">
      <c r="B304" s="88"/>
    </row>
    <row r="305" spans="2:2">
      <c r="B305" s="88"/>
    </row>
    <row r="306" spans="2:2">
      <c r="B306" s="88"/>
    </row>
    <row r="307" spans="2:2">
      <c r="B307" s="88"/>
    </row>
    <row r="308" spans="2:2">
      <c r="B308" s="88"/>
    </row>
    <row r="309" spans="2:2">
      <c r="B309" s="88"/>
    </row>
    <row r="310" spans="2:2">
      <c r="B310" s="88"/>
    </row>
    <row r="311" spans="2:2">
      <c r="B311" s="88"/>
    </row>
    <row r="312" spans="2:2">
      <c r="B312" s="88"/>
    </row>
    <row r="313" spans="2:2">
      <c r="B313" s="88"/>
    </row>
    <row r="314" spans="2:2">
      <c r="B314" s="88"/>
    </row>
    <row r="315" spans="2:2">
      <c r="B315" s="88"/>
    </row>
    <row r="316" spans="2:2">
      <c r="B316" s="88"/>
    </row>
    <row r="317" spans="2:2">
      <c r="B317" s="88"/>
    </row>
    <row r="318" spans="2:2">
      <c r="B318" s="88"/>
    </row>
    <row r="319" spans="2:2">
      <c r="B319" s="88"/>
    </row>
    <row r="320" spans="2:2">
      <c r="B320" s="88"/>
    </row>
    <row r="321" spans="2:2">
      <c r="B321" s="88"/>
    </row>
    <row r="322" spans="2:2">
      <c r="B322" s="88"/>
    </row>
    <row r="323" spans="2:2">
      <c r="B323" s="88"/>
    </row>
    <row r="324" spans="2:2">
      <c r="B324" s="88"/>
    </row>
    <row r="325" spans="2:2">
      <c r="B325" s="88"/>
    </row>
    <row r="326" spans="2:2">
      <c r="B326" s="88"/>
    </row>
    <row r="327" spans="2:2">
      <c r="B327" s="88"/>
    </row>
    <row r="328" spans="2:2">
      <c r="B328" s="88"/>
    </row>
    <row r="329" spans="2:2">
      <c r="B329" s="88"/>
    </row>
    <row r="330" spans="2:2">
      <c r="B330" s="88"/>
    </row>
    <row r="331" spans="2:2">
      <c r="B331" s="88"/>
    </row>
    <row r="332" spans="2:2">
      <c r="B332" s="88"/>
    </row>
    <row r="333" spans="2:2">
      <c r="B333" s="88"/>
    </row>
    <row r="334" spans="2:2">
      <c r="B334" s="88"/>
    </row>
    <row r="335" spans="2:2">
      <c r="B335" s="88"/>
    </row>
    <row r="336" spans="2:2">
      <c r="B336" s="88"/>
    </row>
    <row r="337" spans="2:2">
      <c r="B337" s="88"/>
    </row>
    <row r="338" spans="2:2">
      <c r="B338" s="88"/>
    </row>
    <row r="339" spans="2:2">
      <c r="B339" s="88"/>
    </row>
    <row r="340" spans="2:2">
      <c r="B340" s="88"/>
    </row>
    <row r="341" spans="2:2">
      <c r="B341" s="88"/>
    </row>
    <row r="342" spans="2:2">
      <c r="B342" s="88"/>
    </row>
    <row r="343" spans="2:2">
      <c r="B343" s="88"/>
    </row>
    <row r="344" spans="2:2">
      <c r="B344" s="88"/>
    </row>
    <row r="345" spans="2:2">
      <c r="B345" s="88"/>
    </row>
    <row r="346" spans="2:2">
      <c r="B346" s="88"/>
    </row>
    <row r="347" spans="2:2">
      <c r="B347" s="88"/>
    </row>
    <row r="348" spans="2:2">
      <c r="B348" s="88"/>
    </row>
    <row r="349" spans="2:2">
      <c r="B349" s="88"/>
    </row>
    <row r="350" spans="2:2">
      <c r="B350" s="88"/>
    </row>
    <row r="351" spans="2:2">
      <c r="B351" s="88"/>
    </row>
    <row r="352" spans="2:2">
      <c r="B352" s="88"/>
    </row>
    <row r="353" spans="2:2">
      <c r="B353" s="88"/>
    </row>
    <row r="354" spans="2:2">
      <c r="B354" s="88"/>
    </row>
    <row r="355" spans="2:2">
      <c r="B355" s="88"/>
    </row>
    <row r="356" spans="2:2">
      <c r="B356" s="88"/>
    </row>
    <row r="357" spans="2:2">
      <c r="B357" s="88"/>
    </row>
    <row r="358" spans="2:2">
      <c r="B358" s="88"/>
    </row>
    <row r="359" spans="2:2">
      <c r="B359" s="88"/>
    </row>
    <row r="360" spans="2:2">
      <c r="B360" s="88"/>
    </row>
    <row r="361" spans="2:2">
      <c r="B361" s="88"/>
    </row>
    <row r="362" spans="2:2">
      <c r="B362" s="88"/>
    </row>
    <row r="363" spans="2:2">
      <c r="B363" s="88"/>
    </row>
    <row r="364" spans="2:2">
      <c r="B364" s="88"/>
    </row>
    <row r="365" spans="2:2">
      <c r="B365" s="88"/>
    </row>
    <row r="366" spans="2:2">
      <c r="B366" s="88"/>
    </row>
    <row r="367" spans="2:2">
      <c r="B367" s="88"/>
    </row>
    <row r="368" spans="2:2">
      <c r="B368" s="88"/>
    </row>
    <row r="369" spans="2:2">
      <c r="B369" s="88"/>
    </row>
    <row r="370" spans="2:2">
      <c r="B370" s="88"/>
    </row>
    <row r="371" spans="2:2">
      <c r="B371" s="88"/>
    </row>
    <row r="372" spans="2:2">
      <c r="B372" s="88"/>
    </row>
    <row r="373" spans="2:2">
      <c r="B373" s="88"/>
    </row>
    <row r="374" spans="2:2">
      <c r="B374" s="88"/>
    </row>
    <row r="375" spans="2:2">
      <c r="B375" s="88"/>
    </row>
    <row r="376" spans="2:2">
      <c r="B376" s="88"/>
    </row>
    <row r="377" spans="2:2">
      <c r="B377" s="88"/>
    </row>
    <row r="378" spans="2:2">
      <c r="B378" s="88"/>
    </row>
    <row r="379" spans="2:2">
      <c r="B379" s="88"/>
    </row>
    <row r="380" spans="2:2">
      <c r="B380" s="88"/>
    </row>
    <row r="381" spans="2:2">
      <c r="B381" s="88"/>
    </row>
    <row r="382" spans="2:2">
      <c r="B382" s="88"/>
    </row>
    <row r="383" spans="2:2">
      <c r="B383" s="88"/>
    </row>
    <row r="384" spans="2:2">
      <c r="B384" s="88"/>
    </row>
  </sheetData>
  <mergeCells count="10">
    <mergeCell ref="B2:AD2"/>
    <mergeCell ref="B4:AD4"/>
    <mergeCell ref="B5:AD5"/>
    <mergeCell ref="B6:AD6"/>
    <mergeCell ref="B7:B8"/>
    <mergeCell ref="C7:M7"/>
    <mergeCell ref="O7:O8"/>
    <mergeCell ref="P7:Z7"/>
    <mergeCell ref="AB7:AB8"/>
    <mergeCell ref="AC7:AD7"/>
  </mergeCells>
  <printOptions horizontalCentered="1"/>
  <pageMargins left="0.54" right="0" top="0.39370078740157483" bottom="0.19685039370078741" header="0" footer="0.31496062992125984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A7FB8-23BE-4B0F-A651-9ECFB15DB4EC}">
  <sheetPr>
    <pageSetUpPr fitToPage="1"/>
  </sheetPr>
  <dimension ref="A1:AX215"/>
  <sheetViews>
    <sheetView showGridLines="0" topLeftCell="A6" zoomScale="90" zoomScaleNormal="90" workbookViewId="0">
      <pane xSplit="2" ySplit="2" topLeftCell="C16" activePane="bottomRight" state="frozen"/>
      <selection activeCell="A6" sqref="A6"/>
      <selection pane="topRight" activeCell="C6" sqref="C6"/>
      <selection pane="bottomLeft" activeCell="A8" sqref="A8"/>
      <selection pane="bottomRight" activeCell="P34" sqref="P34:AK50"/>
    </sheetView>
  </sheetViews>
  <sheetFormatPr baseColWidth="10" defaultColWidth="11.42578125" defaultRowHeight="12.75"/>
  <cols>
    <col min="1" max="1" width="1.28515625" customWidth="1"/>
    <col min="2" max="2" width="73.140625" customWidth="1"/>
    <col min="3" max="10" width="10.7109375" customWidth="1"/>
    <col min="11" max="12" width="13.42578125" customWidth="1"/>
    <col min="13" max="13" width="13.42578125" bestFit="1" customWidth="1"/>
    <col min="14" max="14" width="13.42578125" customWidth="1"/>
    <col min="15" max="15" width="12.42578125" customWidth="1"/>
    <col min="16" max="19" width="11.7109375" customWidth="1"/>
    <col min="20" max="20" width="11.28515625" bestFit="1" customWidth="1"/>
    <col min="21" max="23" width="11.28515625" customWidth="1"/>
    <col min="24" max="24" width="13.42578125" bestFit="1" customWidth="1"/>
    <col min="25" max="25" width="13.42578125" customWidth="1"/>
    <col min="26" max="26" width="13.42578125" bestFit="1" customWidth="1"/>
    <col min="27" max="27" width="13.42578125" customWidth="1"/>
    <col min="28" max="28" width="12.7109375" customWidth="1"/>
    <col min="29" max="29" width="11.140625" customWidth="1"/>
    <col min="30" max="30" width="9.42578125" bestFit="1" customWidth="1"/>
  </cols>
  <sheetData>
    <row r="1" spans="2:50" ht="15.75">
      <c r="B1" s="4" t="s">
        <v>85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2:50" ht="15.75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2:50" ht="16.5" customHeight="1">
      <c r="B3" s="8" t="s">
        <v>86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2:50" ht="16.5" customHeight="1">
      <c r="B4" s="9" t="s">
        <v>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2:50" ht="14.25">
      <c r="B5" s="9" t="s">
        <v>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2:50" ht="20.25" customHeight="1">
      <c r="B6" s="91" t="s">
        <v>4</v>
      </c>
      <c r="C6" s="11">
        <v>2023</v>
      </c>
      <c r="D6" s="12"/>
      <c r="E6" s="12"/>
      <c r="F6" s="12"/>
      <c r="G6" s="12"/>
      <c r="H6" s="12"/>
      <c r="I6" s="12"/>
      <c r="J6" s="12"/>
      <c r="K6" s="12"/>
      <c r="L6" s="12"/>
      <c r="M6" s="13"/>
      <c r="N6" s="14"/>
      <c r="O6" s="91">
        <v>2023</v>
      </c>
      <c r="P6" s="11">
        <v>2024</v>
      </c>
      <c r="Q6" s="12"/>
      <c r="R6" s="12"/>
      <c r="S6" s="12"/>
      <c r="T6" s="12"/>
      <c r="U6" s="12"/>
      <c r="V6" s="12"/>
      <c r="W6" s="12"/>
      <c r="X6" s="12"/>
      <c r="Y6" s="12"/>
      <c r="Z6" s="13"/>
      <c r="AA6" s="14"/>
      <c r="AB6" s="91">
        <v>2024</v>
      </c>
      <c r="AC6" s="12" t="s">
        <v>5</v>
      </c>
      <c r="AD6" s="1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2:50" ht="22.5" customHeight="1" thickBot="1">
      <c r="B7" s="92"/>
      <c r="C7" s="93" t="s">
        <v>6</v>
      </c>
      <c r="D7" s="93" t="s">
        <v>7</v>
      </c>
      <c r="E7" s="93" t="s">
        <v>8</v>
      </c>
      <c r="F7" s="93" t="s">
        <v>9</v>
      </c>
      <c r="G7" s="93" t="s">
        <v>10</v>
      </c>
      <c r="H7" s="93" t="s">
        <v>11</v>
      </c>
      <c r="I7" s="93" t="s">
        <v>12</v>
      </c>
      <c r="J7" s="93" t="s">
        <v>13</v>
      </c>
      <c r="K7" s="93" t="s">
        <v>14</v>
      </c>
      <c r="L7" s="93" t="s">
        <v>15</v>
      </c>
      <c r="M7" s="93" t="s">
        <v>16</v>
      </c>
      <c r="N7" s="93" t="s">
        <v>17</v>
      </c>
      <c r="O7" s="92"/>
      <c r="P7" s="93" t="s">
        <v>6</v>
      </c>
      <c r="Q7" s="93" t="s">
        <v>7</v>
      </c>
      <c r="R7" s="93" t="s">
        <v>8</v>
      </c>
      <c r="S7" s="93" t="s">
        <v>9</v>
      </c>
      <c r="T7" s="93" t="s">
        <v>10</v>
      </c>
      <c r="U7" s="93" t="s">
        <v>11</v>
      </c>
      <c r="V7" s="93" t="s">
        <v>12</v>
      </c>
      <c r="W7" s="93" t="s">
        <v>13</v>
      </c>
      <c r="X7" s="93" t="s">
        <v>14</v>
      </c>
      <c r="Y7" s="93" t="s">
        <v>15</v>
      </c>
      <c r="Z7" s="93" t="s">
        <v>16</v>
      </c>
      <c r="AA7" s="93" t="s">
        <v>17</v>
      </c>
      <c r="AB7" s="92"/>
      <c r="AC7" s="94" t="s">
        <v>18</v>
      </c>
      <c r="AD7" s="95" t="s">
        <v>19</v>
      </c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2:50" ht="18" customHeight="1" thickTop="1">
      <c r="B8" s="96" t="s">
        <v>21</v>
      </c>
      <c r="C8" s="97">
        <f t="shared" ref="C8:N8" si="0">+C9+C19</f>
        <v>17077.599999999999</v>
      </c>
      <c r="D8" s="97">
        <f t="shared" si="0"/>
        <v>16155.2</v>
      </c>
      <c r="E8" s="97">
        <f t="shared" si="0"/>
        <v>18675.7</v>
      </c>
      <c r="F8" s="97">
        <f t="shared" si="0"/>
        <v>16317.8</v>
      </c>
      <c r="G8" s="97">
        <f t="shared" si="0"/>
        <v>18728.599999999999</v>
      </c>
      <c r="H8" s="97">
        <f t="shared" si="0"/>
        <v>17734.099999999999</v>
      </c>
      <c r="I8" s="97">
        <f t="shared" si="0"/>
        <v>18871.5</v>
      </c>
      <c r="J8" s="97">
        <f t="shared" si="0"/>
        <v>18725.199999999997</v>
      </c>
      <c r="K8" s="97">
        <f t="shared" si="0"/>
        <v>19660.2</v>
      </c>
      <c r="L8" s="97">
        <f t="shared" si="0"/>
        <v>21041.600000000002</v>
      </c>
      <c r="M8" s="97">
        <f t="shared" si="0"/>
        <v>21402.800000000003</v>
      </c>
      <c r="N8" s="97">
        <f t="shared" si="0"/>
        <v>17662.300000000003</v>
      </c>
      <c r="O8" s="98">
        <f>+O9+O19</f>
        <v>222052.6</v>
      </c>
      <c r="P8" s="97">
        <f t="shared" ref="P8:AA8" si="1">+P9+P19</f>
        <v>18003.999999999996</v>
      </c>
      <c r="Q8" s="97">
        <f t="shared" si="1"/>
        <v>17214.400000000001</v>
      </c>
      <c r="R8" s="97">
        <f t="shared" si="1"/>
        <v>18133.400000000001</v>
      </c>
      <c r="S8" s="97">
        <f t="shared" si="1"/>
        <v>20275</v>
      </c>
      <c r="T8" s="97">
        <f t="shared" si="1"/>
        <v>21214.1</v>
      </c>
      <c r="U8" s="97">
        <f t="shared" si="1"/>
        <v>20095.7</v>
      </c>
      <c r="V8" s="97">
        <f t="shared" si="1"/>
        <v>22805.800000000003</v>
      </c>
      <c r="W8" s="97">
        <f t="shared" si="1"/>
        <v>22113.4</v>
      </c>
      <c r="X8" s="97">
        <f t="shared" si="1"/>
        <v>22930.2</v>
      </c>
      <c r="Y8" s="97">
        <f>+Y9+Y19</f>
        <v>24405.399999999998</v>
      </c>
      <c r="Z8" s="97">
        <f t="shared" si="1"/>
        <v>22934.3</v>
      </c>
      <c r="AA8" s="97">
        <f t="shared" si="1"/>
        <v>22057.5</v>
      </c>
      <c r="AB8" s="98">
        <f>+AB9+AB19</f>
        <v>252183.19999999995</v>
      </c>
      <c r="AC8" s="97">
        <f t="shared" ref="AC8:AC19" si="2">+AB8-O8</f>
        <v>30130.599999999948</v>
      </c>
      <c r="AD8" s="98">
        <f t="shared" ref="AD8:AD30" si="3">+AC8/O8*100</f>
        <v>13.569127314879422</v>
      </c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2:50" ht="18" customHeight="1">
      <c r="B9" s="99" t="s">
        <v>87</v>
      </c>
      <c r="C9" s="100">
        <f t="shared" ref="C9:N9" si="4">+C11+C12+C18</f>
        <v>13392.2</v>
      </c>
      <c r="D9" s="100">
        <f t="shared" si="4"/>
        <v>12616.2</v>
      </c>
      <c r="E9" s="100">
        <f t="shared" si="4"/>
        <v>14678.4</v>
      </c>
      <c r="F9" s="100">
        <f t="shared" si="4"/>
        <v>12636.1</v>
      </c>
      <c r="G9" s="100">
        <f t="shared" si="4"/>
        <v>14483.5</v>
      </c>
      <c r="H9" s="100">
        <f t="shared" si="4"/>
        <v>13702.999999999998</v>
      </c>
      <c r="I9" s="100">
        <f t="shared" si="4"/>
        <v>14456.800000000001</v>
      </c>
      <c r="J9" s="100">
        <f t="shared" si="4"/>
        <v>14424.699999999999</v>
      </c>
      <c r="K9" s="100">
        <f t="shared" si="4"/>
        <v>14960.800000000001</v>
      </c>
      <c r="L9" s="100">
        <f t="shared" si="4"/>
        <v>15971.900000000001</v>
      </c>
      <c r="M9" s="100">
        <f t="shared" si="4"/>
        <v>16346.900000000001</v>
      </c>
      <c r="N9" s="100">
        <f t="shared" si="4"/>
        <v>13379.400000000001</v>
      </c>
      <c r="O9" s="100">
        <f>+O11+O12+O18</f>
        <v>171049.9</v>
      </c>
      <c r="P9" s="100">
        <f t="shared" ref="P9:AA9" si="5">+P11+P12+P18</f>
        <v>13681.399999999998</v>
      </c>
      <c r="Q9" s="100">
        <f t="shared" si="5"/>
        <v>13368.4</v>
      </c>
      <c r="R9" s="100">
        <f t="shared" si="5"/>
        <v>13909.5</v>
      </c>
      <c r="S9" s="100">
        <f t="shared" si="5"/>
        <v>15639.199999999999</v>
      </c>
      <c r="T9" s="100">
        <f t="shared" si="5"/>
        <v>16339.4</v>
      </c>
      <c r="U9" s="100">
        <f t="shared" si="5"/>
        <v>15318.6</v>
      </c>
      <c r="V9" s="100">
        <f t="shared" si="5"/>
        <v>17364.900000000001</v>
      </c>
      <c r="W9" s="100">
        <f t="shared" si="5"/>
        <v>16961.300000000003</v>
      </c>
      <c r="X9" s="100">
        <f t="shared" si="5"/>
        <v>17291.400000000001</v>
      </c>
      <c r="Y9" s="100">
        <f t="shared" si="5"/>
        <v>18579.8</v>
      </c>
      <c r="Z9" s="100">
        <f t="shared" si="5"/>
        <v>17384</v>
      </c>
      <c r="AA9" s="100">
        <f t="shared" si="5"/>
        <v>16214.499999999998</v>
      </c>
      <c r="AB9" s="100">
        <f>+AB10+AB12+AB18</f>
        <v>192052.39999999997</v>
      </c>
      <c r="AC9" s="100">
        <f t="shared" si="2"/>
        <v>21002.499999999971</v>
      </c>
      <c r="AD9" s="98">
        <f t="shared" si="3"/>
        <v>12.278580694873234</v>
      </c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2:50" ht="18" customHeight="1">
      <c r="B10" s="101" t="s">
        <v>38</v>
      </c>
      <c r="C10" s="100">
        <f t="shared" ref="C10:AA10" si="6">+C11</f>
        <v>11788</v>
      </c>
      <c r="D10" s="100">
        <f t="shared" si="6"/>
        <v>10998.1</v>
      </c>
      <c r="E10" s="100">
        <f t="shared" si="6"/>
        <v>12652.4</v>
      </c>
      <c r="F10" s="100">
        <f t="shared" si="6"/>
        <v>11007.4</v>
      </c>
      <c r="G10" s="100">
        <f t="shared" si="6"/>
        <v>12549</v>
      </c>
      <c r="H10" s="100">
        <f t="shared" si="6"/>
        <v>11983.8</v>
      </c>
      <c r="I10" s="100">
        <f t="shared" si="6"/>
        <v>12639.7</v>
      </c>
      <c r="J10" s="100">
        <f t="shared" si="6"/>
        <v>12558.3</v>
      </c>
      <c r="K10" s="100">
        <f t="shared" si="6"/>
        <v>12810.7</v>
      </c>
      <c r="L10" s="100">
        <f t="shared" si="6"/>
        <v>13720.7</v>
      </c>
      <c r="M10" s="100">
        <f t="shared" si="6"/>
        <v>13782.2</v>
      </c>
      <c r="N10" s="100">
        <f t="shared" si="6"/>
        <v>11615.7</v>
      </c>
      <c r="O10" s="98">
        <f>+O11</f>
        <v>148106</v>
      </c>
      <c r="P10" s="100">
        <f t="shared" si="6"/>
        <v>12143.8</v>
      </c>
      <c r="Q10" s="100">
        <f t="shared" si="6"/>
        <v>11627.3</v>
      </c>
      <c r="R10" s="100">
        <f t="shared" si="6"/>
        <v>12121.5</v>
      </c>
      <c r="S10" s="100">
        <f t="shared" si="6"/>
        <v>13533.5</v>
      </c>
      <c r="T10" s="100">
        <f t="shared" si="6"/>
        <v>14109.6</v>
      </c>
      <c r="U10" s="100">
        <f t="shared" si="6"/>
        <v>13452.3</v>
      </c>
      <c r="V10" s="100">
        <f t="shared" si="6"/>
        <v>15214</v>
      </c>
      <c r="W10" s="100">
        <f t="shared" si="6"/>
        <v>14723.4</v>
      </c>
      <c r="X10" s="100">
        <f t="shared" si="6"/>
        <v>15003.8</v>
      </c>
      <c r="Y10" s="100">
        <f t="shared" si="6"/>
        <v>16077.1</v>
      </c>
      <c r="Z10" s="100">
        <f t="shared" si="6"/>
        <v>14969</v>
      </c>
      <c r="AA10" s="100">
        <f t="shared" si="6"/>
        <v>14162.8</v>
      </c>
      <c r="AB10" s="98">
        <f>+AB11</f>
        <v>167138.09999999998</v>
      </c>
      <c r="AC10" s="100">
        <f t="shared" si="2"/>
        <v>19032.099999999977</v>
      </c>
      <c r="AD10" s="98">
        <f t="shared" si="3"/>
        <v>12.850323417012124</v>
      </c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2:50" ht="18" customHeight="1">
      <c r="B11" s="102" t="s">
        <v>39</v>
      </c>
      <c r="C11" s="103">
        <v>11788</v>
      </c>
      <c r="D11" s="103">
        <v>10998.1</v>
      </c>
      <c r="E11" s="103">
        <v>12652.4</v>
      </c>
      <c r="F11" s="103">
        <v>11007.4</v>
      </c>
      <c r="G11" s="103">
        <v>12549</v>
      </c>
      <c r="H11" s="104">
        <v>11983.8</v>
      </c>
      <c r="I11" s="104">
        <v>12639.7</v>
      </c>
      <c r="J11" s="104">
        <v>12558.3</v>
      </c>
      <c r="K11" s="104">
        <v>12810.7</v>
      </c>
      <c r="L11" s="104">
        <v>13720.7</v>
      </c>
      <c r="M11" s="104">
        <v>13782.2</v>
      </c>
      <c r="N11" s="104">
        <v>11615.7</v>
      </c>
      <c r="O11" s="104">
        <f>SUM(C11:N11)</f>
        <v>148106</v>
      </c>
      <c r="P11" s="103">
        <f>+[1]PP!P27</f>
        <v>12143.8</v>
      </c>
      <c r="Q11" s="103">
        <f>+[1]PP!Q27</f>
        <v>11627.3</v>
      </c>
      <c r="R11" s="103">
        <f>+[1]PP!R27</f>
        <v>12121.5</v>
      </c>
      <c r="S11" s="103">
        <f>+[1]PP!S27</f>
        <v>13533.5</v>
      </c>
      <c r="T11" s="103">
        <f>+[1]PP!T27</f>
        <v>14109.6</v>
      </c>
      <c r="U11" s="103">
        <f>+[1]PP!U27</f>
        <v>13452.3</v>
      </c>
      <c r="V11" s="103">
        <f>+[1]PP!V27</f>
        <v>15214</v>
      </c>
      <c r="W11" s="103">
        <f>+[1]PP!W27</f>
        <v>14723.4</v>
      </c>
      <c r="X11" s="103">
        <f>+[1]PP!X27</f>
        <v>15003.8</v>
      </c>
      <c r="Y11" s="103">
        <f>+[1]PP!Y27</f>
        <v>16077.1</v>
      </c>
      <c r="Z11" s="103">
        <f>+[1]PP!Z27</f>
        <v>14969</v>
      </c>
      <c r="AA11" s="103">
        <f>+[1]PP!AA27</f>
        <v>14162.8</v>
      </c>
      <c r="AB11" s="104">
        <f>SUM(P11:AA11)</f>
        <v>167138.09999999998</v>
      </c>
      <c r="AC11" s="103">
        <f t="shared" si="2"/>
        <v>19032.099999999977</v>
      </c>
      <c r="AD11" s="104">
        <f t="shared" si="3"/>
        <v>12.850323417012124</v>
      </c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2:50" ht="18" customHeight="1">
      <c r="B12" s="27" t="s">
        <v>40</v>
      </c>
      <c r="C12" s="105">
        <f t="shared" ref="C12:N12" si="7">SUM(C13:C17)</f>
        <v>1572.6</v>
      </c>
      <c r="D12" s="105">
        <f t="shared" si="7"/>
        <v>1588.8999999999999</v>
      </c>
      <c r="E12" s="105">
        <f t="shared" si="7"/>
        <v>1998.4999999999998</v>
      </c>
      <c r="F12" s="105">
        <f t="shared" si="7"/>
        <v>1606</v>
      </c>
      <c r="G12" s="105">
        <f t="shared" si="7"/>
        <v>1897.3999999999999</v>
      </c>
      <c r="H12" s="105">
        <f t="shared" si="7"/>
        <v>1662.8999999999999</v>
      </c>
      <c r="I12" s="105">
        <f t="shared" si="7"/>
        <v>1771.8999999999999</v>
      </c>
      <c r="J12" s="105">
        <f t="shared" si="7"/>
        <v>1828.8</v>
      </c>
      <c r="K12" s="105">
        <f t="shared" si="7"/>
        <v>2110.4</v>
      </c>
      <c r="L12" s="105">
        <f t="shared" si="7"/>
        <v>2208.1</v>
      </c>
      <c r="M12" s="105">
        <f t="shared" si="7"/>
        <v>2529.1</v>
      </c>
      <c r="N12" s="105">
        <f t="shared" si="7"/>
        <v>1729.5000000000002</v>
      </c>
      <c r="O12" s="105">
        <f>SUM(O13:O17)</f>
        <v>22504.100000000002</v>
      </c>
      <c r="P12" s="105">
        <f t="shared" ref="P12:AA12" si="8">SUM(P13:P17)</f>
        <v>1497.8000000000002</v>
      </c>
      <c r="Q12" s="105">
        <f t="shared" si="8"/>
        <v>1702.6000000000001</v>
      </c>
      <c r="R12" s="105">
        <f t="shared" si="8"/>
        <v>1744.7999999999997</v>
      </c>
      <c r="S12" s="105">
        <f t="shared" si="8"/>
        <v>2064.9</v>
      </c>
      <c r="T12" s="105">
        <f t="shared" si="8"/>
        <v>2183</v>
      </c>
      <c r="U12" s="105">
        <f t="shared" si="8"/>
        <v>1783.7</v>
      </c>
      <c r="V12" s="105">
        <f t="shared" si="8"/>
        <v>2088.4</v>
      </c>
      <c r="W12" s="105">
        <f t="shared" si="8"/>
        <v>2197.5</v>
      </c>
      <c r="X12" s="105">
        <f t="shared" si="8"/>
        <v>2252.6000000000004</v>
      </c>
      <c r="Y12" s="105">
        <f t="shared" si="8"/>
        <v>2449.6999999999998</v>
      </c>
      <c r="Z12" s="105">
        <f t="shared" si="8"/>
        <v>2366.8999999999996</v>
      </c>
      <c r="AA12" s="105">
        <f t="shared" si="8"/>
        <v>2008.7999999999997</v>
      </c>
      <c r="AB12" s="105">
        <f>SUM(AB13:AB17)</f>
        <v>24340.699999999993</v>
      </c>
      <c r="AC12" s="105">
        <f t="shared" si="2"/>
        <v>1836.5999999999913</v>
      </c>
      <c r="AD12" s="106">
        <f t="shared" si="3"/>
        <v>8.1611795183988303</v>
      </c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2:50" ht="18" customHeight="1">
      <c r="B13" s="107" t="s">
        <v>43</v>
      </c>
      <c r="C13" s="103">
        <v>1153.3</v>
      </c>
      <c r="D13" s="103">
        <v>1182.5999999999999</v>
      </c>
      <c r="E13" s="103">
        <v>1416</v>
      </c>
      <c r="F13" s="103">
        <v>1154.7</v>
      </c>
      <c r="G13" s="103">
        <v>1189.7</v>
      </c>
      <c r="H13" s="104">
        <v>1096.8</v>
      </c>
      <c r="I13" s="104">
        <v>1109.0999999999999</v>
      </c>
      <c r="J13" s="104">
        <v>1075.2</v>
      </c>
      <c r="K13" s="104">
        <v>1357.7</v>
      </c>
      <c r="L13" s="104">
        <v>1416.7</v>
      </c>
      <c r="M13" s="104">
        <v>1578.9</v>
      </c>
      <c r="N13" s="104">
        <v>1327.4</v>
      </c>
      <c r="O13" s="104">
        <f t="shared" ref="O13:O18" si="9">SUM(C13:N13)</f>
        <v>15058.1</v>
      </c>
      <c r="P13" s="103">
        <v>952</v>
      </c>
      <c r="Q13" s="103">
        <v>1136</v>
      </c>
      <c r="R13" s="103">
        <v>1252.5</v>
      </c>
      <c r="S13" s="103">
        <v>1463.1</v>
      </c>
      <c r="T13" s="103">
        <v>1420.4</v>
      </c>
      <c r="U13" s="104">
        <v>1113.5</v>
      </c>
      <c r="V13" s="104">
        <v>1333.8</v>
      </c>
      <c r="W13" s="104">
        <v>1381.8</v>
      </c>
      <c r="X13" s="104">
        <v>1366</v>
      </c>
      <c r="Y13" s="104">
        <v>1623</v>
      </c>
      <c r="Z13" s="104">
        <v>1594.8</v>
      </c>
      <c r="AA13" s="104">
        <v>1478.3</v>
      </c>
      <c r="AB13" s="104">
        <f t="shared" ref="AB13:AB18" si="10">SUM(P13:AA13)</f>
        <v>16115.199999999997</v>
      </c>
      <c r="AC13" s="103">
        <f t="shared" si="2"/>
        <v>1057.0999999999967</v>
      </c>
      <c r="AD13" s="104">
        <f t="shared" si="3"/>
        <v>7.0201419833843355</v>
      </c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2:50" ht="18" customHeight="1">
      <c r="B14" s="107" t="s">
        <v>45</v>
      </c>
      <c r="C14" s="103">
        <v>126.4</v>
      </c>
      <c r="D14" s="103">
        <v>135.9</v>
      </c>
      <c r="E14" s="103">
        <v>177.6</v>
      </c>
      <c r="F14" s="103">
        <v>168.9</v>
      </c>
      <c r="G14" s="103">
        <v>290.3</v>
      </c>
      <c r="H14" s="104">
        <v>200.3</v>
      </c>
      <c r="I14" s="104">
        <v>186.7</v>
      </c>
      <c r="J14" s="104">
        <v>265.39999999999998</v>
      </c>
      <c r="K14" s="104">
        <v>285.3</v>
      </c>
      <c r="L14" s="104">
        <v>266.39999999999998</v>
      </c>
      <c r="M14" s="104">
        <v>432.8</v>
      </c>
      <c r="N14" s="104">
        <v>58.8</v>
      </c>
      <c r="O14" s="104">
        <f t="shared" si="9"/>
        <v>2594.8000000000002</v>
      </c>
      <c r="P14" s="103">
        <v>106.7</v>
      </c>
      <c r="Q14" s="103">
        <v>185.4</v>
      </c>
      <c r="R14" s="103">
        <v>169.1</v>
      </c>
      <c r="S14" s="103">
        <v>188.9</v>
      </c>
      <c r="T14" s="103">
        <v>248.4</v>
      </c>
      <c r="U14" s="104">
        <v>187.8</v>
      </c>
      <c r="V14" s="104">
        <v>219.6</v>
      </c>
      <c r="W14" s="104">
        <v>278.60000000000002</v>
      </c>
      <c r="X14" s="104">
        <v>296.5</v>
      </c>
      <c r="Y14" s="104">
        <v>251.9</v>
      </c>
      <c r="Z14" s="104">
        <v>196.6</v>
      </c>
      <c r="AA14" s="104">
        <v>77.8</v>
      </c>
      <c r="AB14" s="104">
        <f t="shared" si="10"/>
        <v>2407.3000000000002</v>
      </c>
      <c r="AC14" s="103">
        <f t="shared" si="2"/>
        <v>-187.5</v>
      </c>
      <c r="AD14" s="104">
        <f t="shared" si="3"/>
        <v>-7.2259904424233081</v>
      </c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2:50" ht="18" customHeight="1">
      <c r="B15" s="107" t="s">
        <v>88</v>
      </c>
      <c r="C15" s="103">
        <v>167.8</v>
      </c>
      <c r="D15" s="108">
        <v>155.1</v>
      </c>
      <c r="E15" s="108">
        <v>203.6</v>
      </c>
      <c r="F15" s="108">
        <v>173.8</v>
      </c>
      <c r="G15" s="108">
        <v>238.3</v>
      </c>
      <c r="H15" s="109">
        <v>199.2</v>
      </c>
      <c r="I15" s="109">
        <v>260.39999999999998</v>
      </c>
      <c r="J15" s="109">
        <v>356</v>
      </c>
      <c r="K15" s="109">
        <v>299</v>
      </c>
      <c r="L15" s="109">
        <v>362.7</v>
      </c>
      <c r="M15" s="109">
        <v>344.9</v>
      </c>
      <c r="N15" s="109">
        <v>191.4</v>
      </c>
      <c r="O15" s="104">
        <f t="shared" si="9"/>
        <v>2952.2</v>
      </c>
      <c r="P15" s="103">
        <v>241.4</v>
      </c>
      <c r="Q15" s="108">
        <v>211.9</v>
      </c>
      <c r="R15" s="108">
        <v>193.1</v>
      </c>
      <c r="S15" s="108">
        <v>258.2</v>
      </c>
      <c r="T15" s="108">
        <v>334.8</v>
      </c>
      <c r="U15" s="109">
        <v>291.2</v>
      </c>
      <c r="V15" s="109">
        <v>361.6</v>
      </c>
      <c r="W15" s="109">
        <v>344.2</v>
      </c>
      <c r="X15" s="109">
        <v>447.8</v>
      </c>
      <c r="Y15" s="109">
        <v>388.1</v>
      </c>
      <c r="Z15" s="109">
        <v>394.5</v>
      </c>
      <c r="AA15" s="109">
        <v>293.60000000000002</v>
      </c>
      <c r="AB15" s="104">
        <f t="shared" si="10"/>
        <v>3760.3999999999996</v>
      </c>
      <c r="AC15" s="103">
        <f t="shared" si="2"/>
        <v>808.19999999999982</v>
      </c>
      <c r="AD15" s="104">
        <f t="shared" si="3"/>
        <v>27.376194024795065</v>
      </c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2:50" s="111" customFormat="1" ht="18" customHeight="1">
      <c r="B16" s="110" t="s">
        <v>89</v>
      </c>
      <c r="C16" s="108">
        <v>125.1</v>
      </c>
      <c r="D16" s="103">
        <v>115.3</v>
      </c>
      <c r="E16" s="103">
        <v>201.3</v>
      </c>
      <c r="F16" s="103">
        <v>108.6</v>
      </c>
      <c r="G16" s="103">
        <v>179.1</v>
      </c>
      <c r="H16" s="104">
        <v>166.6</v>
      </c>
      <c r="I16" s="104">
        <v>215.7</v>
      </c>
      <c r="J16" s="104">
        <v>132.19999999999999</v>
      </c>
      <c r="K16" s="104">
        <v>168.4</v>
      </c>
      <c r="L16" s="104">
        <v>162.30000000000001</v>
      </c>
      <c r="M16" s="104">
        <v>172.5</v>
      </c>
      <c r="N16" s="104">
        <v>151.9</v>
      </c>
      <c r="O16" s="104">
        <f t="shared" si="9"/>
        <v>1899.0000000000002</v>
      </c>
      <c r="P16" s="108">
        <v>197.7</v>
      </c>
      <c r="Q16" s="103">
        <v>169.3</v>
      </c>
      <c r="R16" s="103">
        <v>130.1</v>
      </c>
      <c r="S16" s="103">
        <v>154.69999999999999</v>
      </c>
      <c r="T16" s="103">
        <v>179.4</v>
      </c>
      <c r="U16" s="104">
        <v>191.2</v>
      </c>
      <c r="V16" s="104">
        <v>173.4</v>
      </c>
      <c r="W16" s="104">
        <v>192.9</v>
      </c>
      <c r="X16" s="104">
        <v>142.30000000000001</v>
      </c>
      <c r="Y16" s="104">
        <v>186.7</v>
      </c>
      <c r="Z16" s="104">
        <v>181</v>
      </c>
      <c r="AA16" s="104">
        <v>159.1</v>
      </c>
      <c r="AB16" s="104">
        <f t="shared" si="10"/>
        <v>2057.8000000000002</v>
      </c>
      <c r="AC16" s="103">
        <f t="shared" si="2"/>
        <v>158.79999999999995</v>
      </c>
      <c r="AD16" s="104">
        <f t="shared" si="3"/>
        <v>8.3622959452343295</v>
      </c>
    </row>
    <row r="17" spans="1:50" ht="18" customHeight="1">
      <c r="B17" s="107" t="s">
        <v>35</v>
      </c>
      <c r="C17" s="103">
        <v>0</v>
      </c>
      <c r="D17" s="103">
        <v>0</v>
      </c>
      <c r="E17" s="103">
        <v>0</v>
      </c>
      <c r="F17" s="103">
        <v>0</v>
      </c>
      <c r="G17" s="103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f t="shared" si="9"/>
        <v>0</v>
      </c>
      <c r="P17" s="103">
        <v>0</v>
      </c>
      <c r="Q17" s="103">
        <v>0</v>
      </c>
      <c r="R17" s="103">
        <v>0</v>
      </c>
      <c r="S17" s="103">
        <v>0</v>
      </c>
      <c r="T17" s="103">
        <v>0</v>
      </c>
      <c r="U17" s="104">
        <v>0</v>
      </c>
      <c r="V17" s="104">
        <v>0</v>
      </c>
      <c r="W17" s="104">
        <v>0</v>
      </c>
      <c r="X17" s="104">
        <v>0</v>
      </c>
      <c r="Y17" s="104">
        <v>0</v>
      </c>
      <c r="Z17" s="104">
        <v>0</v>
      </c>
      <c r="AA17" s="104">
        <v>0</v>
      </c>
      <c r="AB17" s="104">
        <f t="shared" si="10"/>
        <v>0</v>
      </c>
      <c r="AC17" s="112">
        <f t="shared" si="2"/>
        <v>0</v>
      </c>
      <c r="AD17" s="104">
        <v>0</v>
      </c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ht="18" customHeight="1">
      <c r="B18" s="113" t="s">
        <v>53</v>
      </c>
      <c r="C18" s="105">
        <v>31.6</v>
      </c>
      <c r="D18" s="105">
        <v>29.2</v>
      </c>
      <c r="E18" s="105">
        <v>27.5</v>
      </c>
      <c r="F18" s="105">
        <v>22.7</v>
      </c>
      <c r="G18" s="105">
        <v>37.1</v>
      </c>
      <c r="H18" s="106">
        <v>56.3</v>
      </c>
      <c r="I18" s="106">
        <v>45.2</v>
      </c>
      <c r="J18" s="106">
        <v>37.6</v>
      </c>
      <c r="K18" s="106">
        <v>39.700000000000003</v>
      </c>
      <c r="L18" s="106">
        <v>43.1</v>
      </c>
      <c r="M18" s="106">
        <v>35.6</v>
      </c>
      <c r="N18" s="106">
        <v>34.200000000000003</v>
      </c>
      <c r="O18" s="106">
        <f t="shared" si="9"/>
        <v>439.8</v>
      </c>
      <c r="P18" s="105">
        <v>39.799999999999997</v>
      </c>
      <c r="Q18" s="105">
        <v>38.5</v>
      </c>
      <c r="R18" s="105">
        <v>43.2</v>
      </c>
      <c r="S18" s="105">
        <v>40.799999999999997</v>
      </c>
      <c r="T18" s="105">
        <v>46.8</v>
      </c>
      <c r="U18" s="106">
        <v>82.6</v>
      </c>
      <c r="V18" s="106">
        <v>62.5</v>
      </c>
      <c r="W18" s="106">
        <v>40.4</v>
      </c>
      <c r="X18" s="106">
        <v>35</v>
      </c>
      <c r="Y18" s="106">
        <v>53</v>
      </c>
      <c r="Z18" s="106">
        <v>48.1</v>
      </c>
      <c r="AA18" s="106">
        <v>42.9</v>
      </c>
      <c r="AB18" s="106">
        <f t="shared" si="10"/>
        <v>573.6</v>
      </c>
      <c r="AC18" s="105">
        <f t="shared" si="2"/>
        <v>133.80000000000001</v>
      </c>
      <c r="AD18" s="106">
        <f t="shared" si="3"/>
        <v>30.422919508867668</v>
      </c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ht="18" customHeight="1">
      <c r="B19" s="35" t="s">
        <v>90</v>
      </c>
      <c r="C19" s="105">
        <f t="shared" ref="C19:N19" si="11">+C20+C22</f>
        <v>3685.3999999999996</v>
      </c>
      <c r="D19" s="105">
        <f t="shared" si="11"/>
        <v>3539</v>
      </c>
      <c r="E19" s="105">
        <f t="shared" si="11"/>
        <v>3997.2999999999997</v>
      </c>
      <c r="F19" s="105">
        <f t="shared" si="11"/>
        <v>3681.7</v>
      </c>
      <c r="G19" s="105">
        <f t="shared" si="11"/>
        <v>4245.1000000000004</v>
      </c>
      <c r="H19" s="105">
        <f t="shared" si="11"/>
        <v>4031.1</v>
      </c>
      <c r="I19" s="105">
        <f t="shared" si="11"/>
        <v>4414.7</v>
      </c>
      <c r="J19" s="105">
        <f t="shared" si="11"/>
        <v>4300.5</v>
      </c>
      <c r="K19" s="105">
        <f t="shared" si="11"/>
        <v>4699.4000000000005</v>
      </c>
      <c r="L19" s="105">
        <f t="shared" si="11"/>
        <v>5069.7</v>
      </c>
      <c r="M19" s="105">
        <f t="shared" si="11"/>
        <v>5055.9000000000005</v>
      </c>
      <c r="N19" s="105">
        <f t="shared" si="11"/>
        <v>4282.9000000000005</v>
      </c>
      <c r="O19" s="105">
        <f>+O20+O22</f>
        <v>51002.700000000004</v>
      </c>
      <c r="P19" s="105">
        <f t="shared" ref="P19:Z19" si="12">+P20+P22</f>
        <v>4322.5999999999995</v>
      </c>
      <c r="Q19" s="105">
        <f t="shared" si="12"/>
        <v>3846</v>
      </c>
      <c r="R19" s="105">
        <f t="shared" si="12"/>
        <v>4223.8999999999996</v>
      </c>
      <c r="S19" s="105">
        <f t="shared" si="12"/>
        <v>4635.8</v>
      </c>
      <c r="T19" s="105">
        <f t="shared" si="12"/>
        <v>4874.7</v>
      </c>
      <c r="U19" s="105">
        <f t="shared" si="12"/>
        <v>4777.0999999999995</v>
      </c>
      <c r="V19" s="105">
        <f t="shared" si="12"/>
        <v>5440.9000000000005</v>
      </c>
      <c r="W19" s="105">
        <f t="shared" si="12"/>
        <v>5152.1000000000004</v>
      </c>
      <c r="X19" s="105">
        <f t="shared" si="12"/>
        <v>5638.8</v>
      </c>
      <c r="Y19" s="105">
        <f t="shared" si="12"/>
        <v>5825.5999999999995</v>
      </c>
      <c r="Z19" s="105">
        <f t="shared" si="12"/>
        <v>5550.3</v>
      </c>
      <c r="AA19" s="105">
        <f>+AA20+AA22</f>
        <v>5843</v>
      </c>
      <c r="AB19" s="105">
        <f>+AB20+AB22</f>
        <v>60130.799999999996</v>
      </c>
      <c r="AC19" s="105">
        <f t="shared" si="2"/>
        <v>9128.0999999999913</v>
      </c>
      <c r="AD19" s="106">
        <f t="shared" si="3"/>
        <v>17.897287790646359</v>
      </c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ht="18" customHeight="1">
      <c r="B20" s="101" t="s">
        <v>91</v>
      </c>
      <c r="C20" s="105">
        <f>+C21</f>
        <v>3654.2</v>
      </c>
      <c r="D20" s="105">
        <f t="shared" ref="D20:N20" si="13">+D21</f>
        <v>3516.3</v>
      </c>
      <c r="E20" s="105">
        <f t="shared" si="13"/>
        <v>3973.2</v>
      </c>
      <c r="F20" s="105">
        <f t="shared" si="13"/>
        <v>3658.7</v>
      </c>
      <c r="G20" s="105">
        <f t="shared" si="13"/>
        <v>4217.5</v>
      </c>
      <c r="H20" s="105">
        <f t="shared" si="13"/>
        <v>4011.4</v>
      </c>
      <c r="I20" s="105">
        <f t="shared" si="13"/>
        <v>4393.7</v>
      </c>
      <c r="J20" s="105">
        <f t="shared" si="13"/>
        <v>4278.6000000000004</v>
      </c>
      <c r="K20" s="105">
        <f t="shared" si="13"/>
        <v>4688.3</v>
      </c>
      <c r="L20" s="105">
        <f t="shared" si="13"/>
        <v>5068.2</v>
      </c>
      <c r="M20" s="105">
        <f t="shared" si="13"/>
        <v>5054.3</v>
      </c>
      <c r="N20" s="105">
        <f t="shared" si="13"/>
        <v>4280.6000000000004</v>
      </c>
      <c r="O20" s="105">
        <f>+O21</f>
        <v>50795.000000000007</v>
      </c>
      <c r="P20" s="105">
        <f>+P21</f>
        <v>4321.2</v>
      </c>
      <c r="Q20" s="105">
        <f t="shared" ref="Q20:AC20" si="14">+Q21</f>
        <v>3844.4</v>
      </c>
      <c r="R20" s="105">
        <f t="shared" si="14"/>
        <v>4222.8999999999996</v>
      </c>
      <c r="S20" s="105">
        <f t="shared" si="14"/>
        <v>4632.6000000000004</v>
      </c>
      <c r="T20" s="105">
        <f t="shared" si="14"/>
        <v>4872.3</v>
      </c>
      <c r="U20" s="105">
        <f t="shared" si="14"/>
        <v>4775.2</v>
      </c>
      <c r="V20" s="105">
        <f t="shared" si="14"/>
        <v>5439.6</v>
      </c>
      <c r="W20" s="105">
        <f t="shared" si="14"/>
        <v>5150.5</v>
      </c>
      <c r="X20" s="105">
        <f t="shared" si="14"/>
        <v>5637.5</v>
      </c>
      <c r="Y20" s="105">
        <f t="shared" si="14"/>
        <v>5823.7</v>
      </c>
      <c r="Z20" s="105">
        <f t="shared" si="14"/>
        <v>5548.8</v>
      </c>
      <c r="AA20" s="105">
        <f t="shared" si="14"/>
        <v>5841.7</v>
      </c>
      <c r="AB20" s="105">
        <f>+AB21</f>
        <v>60110.399999999994</v>
      </c>
      <c r="AC20" s="105">
        <f t="shared" si="14"/>
        <v>9315.3999999999869</v>
      </c>
      <c r="AD20" s="106">
        <f t="shared" si="3"/>
        <v>18.339206614824267</v>
      </c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ht="18" customHeight="1">
      <c r="B21" s="31" t="s">
        <v>92</v>
      </c>
      <c r="C21" s="103">
        <v>3654.2</v>
      </c>
      <c r="D21" s="103">
        <v>3516.3</v>
      </c>
      <c r="E21" s="103">
        <v>3973.2</v>
      </c>
      <c r="F21" s="103">
        <v>3658.7</v>
      </c>
      <c r="G21" s="103">
        <v>4217.5</v>
      </c>
      <c r="H21" s="104">
        <v>4011.4</v>
      </c>
      <c r="I21" s="104">
        <v>4393.7</v>
      </c>
      <c r="J21" s="104">
        <v>4278.6000000000004</v>
      </c>
      <c r="K21" s="104">
        <v>4688.3</v>
      </c>
      <c r="L21" s="104">
        <v>5068.2</v>
      </c>
      <c r="M21" s="104">
        <v>5054.3</v>
      </c>
      <c r="N21" s="104">
        <v>4280.6000000000004</v>
      </c>
      <c r="O21" s="104">
        <f>SUM(C21:N21)</f>
        <v>50795.000000000007</v>
      </c>
      <c r="P21" s="103">
        <f>+[1]PP!P49</f>
        <v>4321.2</v>
      </c>
      <c r="Q21" s="103">
        <f>+[1]PP!Q49</f>
        <v>3844.4</v>
      </c>
      <c r="R21" s="103">
        <f>+[1]PP!R49</f>
        <v>4222.8999999999996</v>
      </c>
      <c r="S21" s="103">
        <f>+[1]PP!S49</f>
        <v>4632.6000000000004</v>
      </c>
      <c r="T21" s="103">
        <f>+[1]PP!T49</f>
        <v>4872.3</v>
      </c>
      <c r="U21" s="103">
        <f>+[1]PP!U49</f>
        <v>4775.2</v>
      </c>
      <c r="V21" s="103">
        <f>+[1]PP!V49</f>
        <v>5439.6</v>
      </c>
      <c r="W21" s="103">
        <f>+[1]PP!W49</f>
        <v>5150.5</v>
      </c>
      <c r="X21" s="103">
        <f>+[1]PP!X49</f>
        <v>5637.5</v>
      </c>
      <c r="Y21" s="103">
        <f>+[1]PP!Y49</f>
        <v>5823.7</v>
      </c>
      <c r="Z21" s="103">
        <f>+[1]PP!Z49</f>
        <v>5548.8</v>
      </c>
      <c r="AA21" s="103">
        <f>+[1]PP!AA49</f>
        <v>5841.7</v>
      </c>
      <c r="AB21" s="104">
        <f>SUM(P21:AA21)</f>
        <v>60110.399999999994</v>
      </c>
      <c r="AC21" s="103">
        <f t="shared" ref="AC21:AC32" si="15">+AB21-O21</f>
        <v>9315.3999999999869</v>
      </c>
      <c r="AD21" s="104">
        <f t="shared" si="3"/>
        <v>18.339206614824267</v>
      </c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ht="18" customHeight="1">
      <c r="B22" s="101" t="s">
        <v>93</v>
      </c>
      <c r="C22" s="100">
        <f t="shared" ref="C22:N22" si="16">+C23+C24</f>
        <v>31.2</v>
      </c>
      <c r="D22" s="100">
        <f t="shared" si="16"/>
        <v>22.7</v>
      </c>
      <c r="E22" s="100">
        <f t="shared" si="16"/>
        <v>24.099999999999998</v>
      </c>
      <c r="F22" s="100">
        <f t="shared" si="16"/>
        <v>23</v>
      </c>
      <c r="G22" s="100">
        <f t="shared" si="16"/>
        <v>27.6</v>
      </c>
      <c r="H22" s="100">
        <f t="shared" si="16"/>
        <v>19.7</v>
      </c>
      <c r="I22" s="100">
        <f t="shared" si="16"/>
        <v>21</v>
      </c>
      <c r="J22" s="100">
        <f t="shared" si="16"/>
        <v>21.9</v>
      </c>
      <c r="K22" s="100">
        <f t="shared" si="16"/>
        <v>11.1</v>
      </c>
      <c r="L22" s="100">
        <f t="shared" si="16"/>
        <v>1.5</v>
      </c>
      <c r="M22" s="100">
        <f t="shared" si="16"/>
        <v>1.6</v>
      </c>
      <c r="N22" s="100">
        <f t="shared" si="16"/>
        <v>2.2999999999999998</v>
      </c>
      <c r="O22" s="98">
        <f>+O23+O24</f>
        <v>207.7</v>
      </c>
      <c r="P22" s="100">
        <f t="shared" ref="P22:AA22" si="17">+P23+P24</f>
        <v>1.4</v>
      </c>
      <c r="Q22" s="100">
        <f t="shared" si="17"/>
        <v>1.6</v>
      </c>
      <c r="R22" s="100">
        <f t="shared" si="17"/>
        <v>1</v>
      </c>
      <c r="S22" s="100">
        <f t="shared" si="17"/>
        <v>3.2</v>
      </c>
      <c r="T22" s="100">
        <f t="shared" si="17"/>
        <v>2.4</v>
      </c>
      <c r="U22" s="100">
        <f t="shared" si="17"/>
        <v>1.9</v>
      </c>
      <c r="V22" s="100">
        <f t="shared" si="17"/>
        <v>1.3</v>
      </c>
      <c r="W22" s="100">
        <f t="shared" si="17"/>
        <v>1.6</v>
      </c>
      <c r="X22" s="100">
        <f t="shared" si="17"/>
        <v>1.3</v>
      </c>
      <c r="Y22" s="100">
        <f t="shared" si="17"/>
        <v>1.9</v>
      </c>
      <c r="Z22" s="100">
        <f t="shared" si="17"/>
        <v>1.5</v>
      </c>
      <c r="AA22" s="100">
        <f t="shared" si="17"/>
        <v>1.3</v>
      </c>
      <c r="AB22" s="98">
        <f>+AB23+AB24</f>
        <v>20.399999999999999</v>
      </c>
      <c r="AC22" s="100">
        <f t="shared" si="15"/>
        <v>-187.29999999999998</v>
      </c>
      <c r="AD22" s="98">
        <f t="shared" si="3"/>
        <v>-90.178141550312958</v>
      </c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ht="18" customHeight="1">
      <c r="B23" s="31" t="s">
        <v>94</v>
      </c>
      <c r="C23" s="114">
        <v>29.8</v>
      </c>
      <c r="D23" s="114">
        <v>21.2</v>
      </c>
      <c r="E23" s="114">
        <v>22.9</v>
      </c>
      <c r="F23" s="114">
        <v>21.8</v>
      </c>
      <c r="G23" s="114">
        <v>25.5</v>
      </c>
      <c r="H23" s="33">
        <v>18</v>
      </c>
      <c r="I23" s="33">
        <v>20.399999999999999</v>
      </c>
      <c r="J23" s="33">
        <v>20.399999999999999</v>
      </c>
      <c r="K23" s="33">
        <v>10.199999999999999</v>
      </c>
      <c r="L23" s="33">
        <v>0</v>
      </c>
      <c r="M23" s="33">
        <v>0</v>
      </c>
      <c r="N23" s="33">
        <v>0.7</v>
      </c>
      <c r="O23" s="104">
        <f>SUM(C23:N23)</f>
        <v>190.89999999999998</v>
      </c>
      <c r="P23" s="114">
        <v>0.5</v>
      </c>
      <c r="Q23" s="114">
        <v>0.5</v>
      </c>
      <c r="R23" s="114">
        <v>0.4</v>
      </c>
      <c r="S23" s="114">
        <v>0.7</v>
      </c>
      <c r="T23" s="114">
        <v>0.6</v>
      </c>
      <c r="U23" s="33">
        <v>0.5</v>
      </c>
      <c r="V23" s="33">
        <v>0.5</v>
      </c>
      <c r="W23" s="33">
        <v>0.4</v>
      </c>
      <c r="X23" s="33">
        <v>0.4</v>
      </c>
      <c r="Y23" s="33">
        <v>0.4</v>
      </c>
      <c r="Z23" s="33">
        <v>0.6</v>
      </c>
      <c r="AA23" s="33">
        <v>1</v>
      </c>
      <c r="AB23" s="104">
        <f>SUM(P23:AA23)</f>
        <v>6.5</v>
      </c>
      <c r="AC23" s="103">
        <f t="shared" si="15"/>
        <v>-184.39999999999998</v>
      </c>
      <c r="AD23" s="104">
        <f t="shared" si="3"/>
        <v>-96.595075955997899</v>
      </c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ht="18" customHeight="1">
      <c r="B24" s="115" t="s">
        <v>35</v>
      </c>
      <c r="C24" s="114">
        <v>1.4</v>
      </c>
      <c r="D24" s="114">
        <v>1.5</v>
      </c>
      <c r="E24" s="114">
        <v>1.2</v>
      </c>
      <c r="F24" s="114">
        <v>1.2</v>
      </c>
      <c r="G24" s="114">
        <v>2.1</v>
      </c>
      <c r="H24" s="33">
        <v>1.7</v>
      </c>
      <c r="I24" s="33">
        <v>0.6</v>
      </c>
      <c r="J24" s="33">
        <v>1.5</v>
      </c>
      <c r="K24" s="33">
        <v>0.9</v>
      </c>
      <c r="L24" s="33">
        <v>1.5</v>
      </c>
      <c r="M24" s="33">
        <v>1.6</v>
      </c>
      <c r="N24" s="33">
        <v>1.6</v>
      </c>
      <c r="O24" s="104">
        <f>SUM(C24:N24)</f>
        <v>16.8</v>
      </c>
      <c r="P24" s="114">
        <v>0.9</v>
      </c>
      <c r="Q24" s="114">
        <v>1.1000000000000001</v>
      </c>
      <c r="R24" s="114">
        <v>0.6</v>
      </c>
      <c r="S24" s="114">
        <v>2.5</v>
      </c>
      <c r="T24" s="114">
        <v>1.8</v>
      </c>
      <c r="U24" s="33">
        <v>1.4</v>
      </c>
      <c r="V24" s="33">
        <v>0.8</v>
      </c>
      <c r="W24" s="33">
        <v>1.2</v>
      </c>
      <c r="X24" s="33">
        <v>0.9</v>
      </c>
      <c r="Y24" s="33">
        <v>1.5</v>
      </c>
      <c r="Z24" s="33">
        <v>0.9</v>
      </c>
      <c r="AA24" s="33">
        <v>0.3</v>
      </c>
      <c r="AB24" s="104">
        <f>SUM(P24:AA24)</f>
        <v>13.9</v>
      </c>
      <c r="AC24" s="103">
        <f t="shared" si="15"/>
        <v>-2.9000000000000004</v>
      </c>
      <c r="AD24" s="104">
        <f t="shared" si="3"/>
        <v>-17.261904761904763</v>
      </c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ht="18" customHeight="1">
      <c r="B25" s="96" t="s">
        <v>95</v>
      </c>
      <c r="C25" s="100">
        <v>0</v>
      </c>
      <c r="D25" s="100">
        <v>0</v>
      </c>
      <c r="E25" s="100">
        <v>0</v>
      </c>
      <c r="F25" s="100">
        <v>0</v>
      </c>
      <c r="G25" s="100">
        <v>1</v>
      </c>
      <c r="H25" s="98">
        <v>0.1</v>
      </c>
      <c r="I25" s="98">
        <v>0.2</v>
      </c>
      <c r="J25" s="98">
        <v>0</v>
      </c>
      <c r="K25" s="98">
        <v>0.1</v>
      </c>
      <c r="L25" s="98">
        <v>0.1</v>
      </c>
      <c r="M25" s="98">
        <v>0</v>
      </c>
      <c r="N25" s="98">
        <v>0.2</v>
      </c>
      <c r="O25" s="106">
        <f>SUM(C25:N25)</f>
        <v>1.7000000000000002</v>
      </c>
      <c r="P25" s="100">
        <v>0</v>
      </c>
      <c r="Q25" s="100">
        <v>0.2</v>
      </c>
      <c r="R25" s="100">
        <v>0.1</v>
      </c>
      <c r="S25" s="100">
        <v>0</v>
      </c>
      <c r="T25" s="100">
        <v>0</v>
      </c>
      <c r="U25" s="98">
        <v>0</v>
      </c>
      <c r="V25" s="98">
        <v>0</v>
      </c>
      <c r="W25" s="98">
        <v>0</v>
      </c>
      <c r="X25" s="98">
        <v>0</v>
      </c>
      <c r="Y25" s="98">
        <v>0</v>
      </c>
      <c r="Z25" s="98">
        <v>0</v>
      </c>
      <c r="AA25" s="98">
        <v>0</v>
      </c>
      <c r="AB25" s="106">
        <f>SUM(P25:AA25)</f>
        <v>0.30000000000000004</v>
      </c>
      <c r="AC25" s="100">
        <f t="shared" si="15"/>
        <v>-1.4000000000000001</v>
      </c>
      <c r="AD25" s="104">
        <v>0</v>
      </c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ht="18" customHeight="1">
      <c r="B26" s="116" t="s">
        <v>96</v>
      </c>
      <c r="C26" s="100">
        <f t="shared" ref="C26:AA27" si="18">+C27</f>
        <v>121.3</v>
      </c>
      <c r="D26" s="100">
        <f t="shared" si="18"/>
        <v>214.6</v>
      </c>
      <c r="E26" s="100">
        <f t="shared" si="18"/>
        <v>311</v>
      </c>
      <c r="F26" s="100">
        <f t="shared" si="18"/>
        <v>275.39999999999998</v>
      </c>
      <c r="G26" s="100">
        <f t="shared" si="18"/>
        <v>93.3</v>
      </c>
      <c r="H26" s="100">
        <f t="shared" si="18"/>
        <v>239.5</v>
      </c>
      <c r="I26" s="100">
        <f t="shared" si="18"/>
        <v>88.5</v>
      </c>
      <c r="J26" s="100">
        <f t="shared" si="18"/>
        <v>77.599999999999994</v>
      </c>
      <c r="K26" s="100">
        <f t="shared" si="18"/>
        <v>144.5</v>
      </c>
      <c r="L26" s="100">
        <f t="shared" si="18"/>
        <v>124.2</v>
      </c>
      <c r="M26" s="100">
        <f t="shared" si="18"/>
        <v>114.6</v>
      </c>
      <c r="N26" s="100">
        <f t="shared" si="18"/>
        <v>100.6</v>
      </c>
      <c r="O26" s="100">
        <f>+O27</f>
        <v>1905.0999999999997</v>
      </c>
      <c r="P26" s="100">
        <f t="shared" si="18"/>
        <v>30.1</v>
      </c>
      <c r="Q26" s="100">
        <f t="shared" si="18"/>
        <v>213.5</v>
      </c>
      <c r="R26" s="100">
        <f t="shared" si="18"/>
        <v>63.4</v>
      </c>
      <c r="S26" s="100">
        <f t="shared" si="18"/>
        <v>81.900000000000006</v>
      </c>
      <c r="T26" s="100">
        <f t="shared" si="18"/>
        <v>112.2</v>
      </c>
      <c r="U26" s="100">
        <f t="shared" si="18"/>
        <v>81.3</v>
      </c>
      <c r="V26" s="100">
        <f t="shared" si="18"/>
        <v>143.69999999999999</v>
      </c>
      <c r="W26" s="100">
        <f t="shared" si="18"/>
        <v>111.4</v>
      </c>
      <c r="X26" s="100">
        <f t="shared" si="18"/>
        <v>110.7</v>
      </c>
      <c r="Y26" s="100">
        <f t="shared" si="18"/>
        <v>170.9</v>
      </c>
      <c r="Z26" s="100">
        <f t="shared" si="18"/>
        <v>76</v>
      </c>
      <c r="AA26" s="100">
        <f t="shared" si="18"/>
        <v>908.5</v>
      </c>
      <c r="AB26" s="100">
        <f>+AB27</f>
        <v>2103.6</v>
      </c>
      <c r="AC26" s="100">
        <f t="shared" si="15"/>
        <v>198.50000000000023</v>
      </c>
      <c r="AD26" s="98">
        <f t="shared" si="3"/>
        <v>10.419400556401252</v>
      </c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ht="18" customHeight="1">
      <c r="B27" s="117" t="s">
        <v>59</v>
      </c>
      <c r="C27" s="100">
        <f t="shared" si="18"/>
        <v>121.3</v>
      </c>
      <c r="D27" s="100">
        <f t="shared" si="18"/>
        <v>214.6</v>
      </c>
      <c r="E27" s="100">
        <f t="shared" si="18"/>
        <v>311</v>
      </c>
      <c r="F27" s="100">
        <f t="shared" si="18"/>
        <v>275.39999999999998</v>
      </c>
      <c r="G27" s="100">
        <f t="shared" si="18"/>
        <v>93.3</v>
      </c>
      <c r="H27" s="100">
        <f t="shared" si="18"/>
        <v>239.5</v>
      </c>
      <c r="I27" s="100">
        <f t="shared" si="18"/>
        <v>88.5</v>
      </c>
      <c r="J27" s="100">
        <f t="shared" si="18"/>
        <v>77.599999999999994</v>
      </c>
      <c r="K27" s="100">
        <f t="shared" si="18"/>
        <v>144.5</v>
      </c>
      <c r="L27" s="100">
        <f t="shared" si="18"/>
        <v>124.2</v>
      </c>
      <c r="M27" s="100">
        <f t="shared" si="18"/>
        <v>114.6</v>
      </c>
      <c r="N27" s="100">
        <f t="shared" si="18"/>
        <v>100.6</v>
      </c>
      <c r="O27" s="98">
        <f>+O28</f>
        <v>1905.0999999999997</v>
      </c>
      <c r="P27" s="100">
        <f t="shared" si="18"/>
        <v>30.1</v>
      </c>
      <c r="Q27" s="100">
        <f t="shared" si="18"/>
        <v>213.5</v>
      </c>
      <c r="R27" s="100">
        <f t="shared" si="18"/>
        <v>63.4</v>
      </c>
      <c r="S27" s="100">
        <f t="shared" si="18"/>
        <v>81.900000000000006</v>
      </c>
      <c r="T27" s="100">
        <f t="shared" si="18"/>
        <v>112.2</v>
      </c>
      <c r="U27" s="100">
        <f t="shared" si="18"/>
        <v>81.3</v>
      </c>
      <c r="V27" s="100">
        <f t="shared" si="18"/>
        <v>143.69999999999999</v>
      </c>
      <c r="W27" s="100">
        <f t="shared" si="18"/>
        <v>111.4</v>
      </c>
      <c r="X27" s="100">
        <f t="shared" si="18"/>
        <v>110.7</v>
      </c>
      <c r="Y27" s="100">
        <f t="shared" si="18"/>
        <v>170.9</v>
      </c>
      <c r="Z27" s="100">
        <f t="shared" si="18"/>
        <v>76</v>
      </c>
      <c r="AA27" s="100">
        <f t="shared" si="18"/>
        <v>908.5</v>
      </c>
      <c r="AB27" s="98">
        <f>+AB28</f>
        <v>2103.6</v>
      </c>
      <c r="AC27" s="100">
        <f t="shared" si="15"/>
        <v>198.50000000000023</v>
      </c>
      <c r="AD27" s="98">
        <f t="shared" si="3"/>
        <v>10.419400556401252</v>
      </c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ht="18" customHeight="1">
      <c r="B28" s="118" t="s">
        <v>61</v>
      </c>
      <c r="C28" s="119">
        <v>121.3</v>
      </c>
      <c r="D28" s="114">
        <v>214.6</v>
      </c>
      <c r="E28" s="114">
        <v>311</v>
      </c>
      <c r="F28" s="114">
        <v>275.39999999999998</v>
      </c>
      <c r="G28" s="114">
        <v>93.3</v>
      </c>
      <c r="H28" s="33">
        <v>239.5</v>
      </c>
      <c r="I28" s="33">
        <v>88.5</v>
      </c>
      <c r="J28" s="33">
        <v>77.599999999999994</v>
      </c>
      <c r="K28" s="33">
        <v>144.5</v>
      </c>
      <c r="L28" s="33">
        <v>124.2</v>
      </c>
      <c r="M28" s="33">
        <v>114.6</v>
      </c>
      <c r="N28" s="33">
        <v>100.6</v>
      </c>
      <c r="O28" s="104">
        <f>SUM(C28:N28)</f>
        <v>1905.0999999999997</v>
      </c>
      <c r="P28" s="119">
        <v>30.1</v>
      </c>
      <c r="Q28" s="114">
        <v>213.5</v>
      </c>
      <c r="R28" s="114">
        <v>63.4</v>
      </c>
      <c r="S28" s="114">
        <v>81.900000000000006</v>
      </c>
      <c r="T28" s="114">
        <v>112.2</v>
      </c>
      <c r="U28" s="33">
        <v>81.3</v>
      </c>
      <c r="V28" s="33">
        <v>143.69999999999999</v>
      </c>
      <c r="W28" s="33">
        <v>111.4</v>
      </c>
      <c r="X28" s="33">
        <v>110.7</v>
      </c>
      <c r="Y28" s="33">
        <v>170.9</v>
      </c>
      <c r="Z28" s="33">
        <v>76</v>
      </c>
      <c r="AA28" s="33">
        <v>908.5</v>
      </c>
      <c r="AB28" s="104">
        <f>SUM(P28:AA28)</f>
        <v>2103.6</v>
      </c>
      <c r="AC28" s="103">
        <f t="shared" si="15"/>
        <v>198.50000000000023</v>
      </c>
      <c r="AD28" s="104">
        <f t="shared" si="3"/>
        <v>10.419400556401252</v>
      </c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ht="18" customHeight="1">
      <c r="B29" s="35" t="s">
        <v>97</v>
      </c>
      <c r="C29" s="100">
        <v>41</v>
      </c>
      <c r="D29" s="100">
        <v>732.1</v>
      </c>
      <c r="E29" s="100">
        <v>0</v>
      </c>
      <c r="F29" s="100">
        <v>68.7</v>
      </c>
      <c r="G29" s="100">
        <v>0</v>
      </c>
      <c r="H29" s="98">
        <v>0</v>
      </c>
      <c r="I29" s="98">
        <v>59.7</v>
      </c>
      <c r="J29" s="98">
        <v>0</v>
      </c>
      <c r="K29" s="98">
        <v>0</v>
      </c>
      <c r="L29" s="98">
        <v>77.2</v>
      </c>
      <c r="M29" s="98">
        <v>0.7</v>
      </c>
      <c r="N29" s="98">
        <v>0</v>
      </c>
      <c r="O29" s="106">
        <f>SUM(C29:N29)</f>
        <v>979.4000000000002</v>
      </c>
      <c r="P29" s="100">
        <v>79</v>
      </c>
      <c r="Q29" s="100">
        <v>0</v>
      </c>
      <c r="R29" s="100">
        <v>0</v>
      </c>
      <c r="S29" s="100">
        <v>87.3</v>
      </c>
      <c r="T29" s="100">
        <v>0</v>
      </c>
      <c r="U29" s="98">
        <v>0</v>
      </c>
      <c r="V29" s="98">
        <v>119</v>
      </c>
      <c r="W29" s="98">
        <v>0</v>
      </c>
      <c r="X29" s="98">
        <v>0</v>
      </c>
      <c r="Y29" s="98">
        <v>114.7</v>
      </c>
      <c r="Z29" s="98">
        <v>0</v>
      </c>
      <c r="AA29" s="98">
        <v>0</v>
      </c>
      <c r="AB29" s="106">
        <f>SUM(P29:AA29)</f>
        <v>400</v>
      </c>
      <c r="AC29" s="105">
        <f t="shared" si="15"/>
        <v>-579.4000000000002</v>
      </c>
      <c r="AD29" s="106">
        <f t="shared" si="3"/>
        <v>-59.158668572595474</v>
      </c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ht="18" customHeight="1" thickBot="1">
      <c r="A30" s="120"/>
      <c r="B30" s="45" t="s">
        <v>98</v>
      </c>
      <c r="C30" s="46">
        <f t="shared" ref="C30:N30" si="19">+C8+C25+C26+C29</f>
        <v>17239.899999999998</v>
      </c>
      <c r="D30" s="46">
        <f t="shared" si="19"/>
        <v>17101.900000000001</v>
      </c>
      <c r="E30" s="46">
        <f t="shared" si="19"/>
        <v>18986.7</v>
      </c>
      <c r="F30" s="46">
        <f t="shared" si="19"/>
        <v>16661.900000000001</v>
      </c>
      <c r="G30" s="46">
        <f t="shared" si="19"/>
        <v>18822.899999999998</v>
      </c>
      <c r="H30" s="46">
        <f t="shared" si="19"/>
        <v>17973.699999999997</v>
      </c>
      <c r="I30" s="46">
        <f t="shared" si="19"/>
        <v>19019.900000000001</v>
      </c>
      <c r="J30" s="46">
        <f t="shared" si="19"/>
        <v>18802.799999999996</v>
      </c>
      <c r="K30" s="46">
        <f t="shared" si="19"/>
        <v>19804.8</v>
      </c>
      <c r="L30" s="46">
        <f t="shared" si="19"/>
        <v>21243.100000000002</v>
      </c>
      <c r="M30" s="46">
        <f t="shared" si="19"/>
        <v>21518.100000000002</v>
      </c>
      <c r="N30" s="46">
        <f t="shared" si="19"/>
        <v>17763.100000000002</v>
      </c>
      <c r="O30" s="121">
        <f>+O8+O25+O26+O29</f>
        <v>224938.80000000002</v>
      </c>
      <c r="P30" s="46">
        <f t="shared" ref="P30:AA30" si="20">+P8+P25+P26+P29</f>
        <v>18113.099999999995</v>
      </c>
      <c r="Q30" s="46">
        <f t="shared" si="20"/>
        <v>17428.100000000002</v>
      </c>
      <c r="R30" s="46">
        <f t="shared" si="20"/>
        <v>18196.900000000001</v>
      </c>
      <c r="S30" s="46">
        <f t="shared" si="20"/>
        <v>20444.2</v>
      </c>
      <c r="T30" s="46">
        <f t="shared" si="20"/>
        <v>21326.3</v>
      </c>
      <c r="U30" s="46">
        <f t="shared" si="20"/>
        <v>20177</v>
      </c>
      <c r="V30" s="46">
        <f t="shared" si="20"/>
        <v>23068.500000000004</v>
      </c>
      <c r="W30" s="46">
        <f t="shared" si="20"/>
        <v>22224.800000000003</v>
      </c>
      <c r="X30" s="46">
        <f t="shared" si="20"/>
        <v>23040.9</v>
      </c>
      <c r="Y30" s="46">
        <f t="shared" si="20"/>
        <v>24691</v>
      </c>
      <c r="Z30" s="46">
        <f t="shared" si="20"/>
        <v>23010.3</v>
      </c>
      <c r="AA30" s="46">
        <f t="shared" si="20"/>
        <v>22966</v>
      </c>
      <c r="AB30" s="121">
        <f>+AB8+AB25+AB26+AB29</f>
        <v>254687.09999999995</v>
      </c>
      <c r="AC30" s="46">
        <f t="shared" si="15"/>
        <v>29748.29999999993</v>
      </c>
      <c r="AD30" s="121">
        <f t="shared" si="3"/>
        <v>13.225063884043095</v>
      </c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ht="18" customHeight="1" thickTop="1" thickBot="1">
      <c r="A31" s="120"/>
      <c r="B31" s="122" t="s">
        <v>99</v>
      </c>
      <c r="C31" s="123">
        <v>0</v>
      </c>
      <c r="D31" s="123">
        <v>0</v>
      </c>
      <c r="E31" s="123">
        <v>0</v>
      </c>
      <c r="F31" s="123">
        <v>0</v>
      </c>
      <c r="G31" s="123">
        <v>0</v>
      </c>
      <c r="H31" s="123">
        <v>0</v>
      </c>
      <c r="I31" s="123">
        <v>0</v>
      </c>
      <c r="J31" s="123">
        <v>0</v>
      </c>
      <c r="K31" s="123">
        <v>0</v>
      </c>
      <c r="L31" s="123">
        <v>0</v>
      </c>
      <c r="M31" s="123">
        <v>0</v>
      </c>
      <c r="N31" s="123">
        <v>0</v>
      </c>
      <c r="O31" s="123">
        <v>0</v>
      </c>
      <c r="P31" s="123">
        <v>0</v>
      </c>
      <c r="Q31" s="123">
        <v>0</v>
      </c>
      <c r="R31" s="123">
        <v>0</v>
      </c>
      <c r="S31" s="123">
        <v>0</v>
      </c>
      <c r="T31" s="123">
        <v>0</v>
      </c>
      <c r="U31" s="123">
        <v>0</v>
      </c>
      <c r="V31" s="123">
        <v>0</v>
      </c>
      <c r="W31" s="123">
        <v>0</v>
      </c>
      <c r="X31" s="123">
        <v>0</v>
      </c>
      <c r="Y31" s="123">
        <v>0</v>
      </c>
      <c r="Z31" s="123">
        <v>0</v>
      </c>
      <c r="AA31" s="123">
        <v>0</v>
      </c>
      <c r="AB31" s="123">
        <f>SUM(P31:AA31)</f>
        <v>0</v>
      </c>
      <c r="AC31" s="123">
        <f t="shared" si="15"/>
        <v>0</v>
      </c>
      <c r="AD31" s="124">
        <v>0</v>
      </c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ht="21.75" customHeight="1" thickTop="1" thickBot="1">
      <c r="A32" s="120"/>
      <c r="B32" s="125" t="s">
        <v>78</v>
      </c>
      <c r="C32" s="126">
        <f t="shared" ref="C32:N32" si="21">+C31+C30</f>
        <v>17239.899999999998</v>
      </c>
      <c r="D32" s="126">
        <f t="shared" si="21"/>
        <v>17101.900000000001</v>
      </c>
      <c r="E32" s="126">
        <f t="shared" si="21"/>
        <v>18986.7</v>
      </c>
      <c r="F32" s="126">
        <f t="shared" si="21"/>
        <v>16661.900000000001</v>
      </c>
      <c r="G32" s="126">
        <f t="shared" si="21"/>
        <v>18822.899999999998</v>
      </c>
      <c r="H32" s="126">
        <f t="shared" si="21"/>
        <v>17973.699999999997</v>
      </c>
      <c r="I32" s="126">
        <f t="shared" si="21"/>
        <v>19019.900000000001</v>
      </c>
      <c r="J32" s="126">
        <f t="shared" si="21"/>
        <v>18802.799999999996</v>
      </c>
      <c r="K32" s="126">
        <f t="shared" si="21"/>
        <v>19804.8</v>
      </c>
      <c r="L32" s="126">
        <f t="shared" si="21"/>
        <v>21243.100000000002</v>
      </c>
      <c r="M32" s="126">
        <f t="shared" si="21"/>
        <v>21518.100000000002</v>
      </c>
      <c r="N32" s="126">
        <f t="shared" si="21"/>
        <v>17763.100000000002</v>
      </c>
      <c r="O32" s="126">
        <f>+O31+O30</f>
        <v>224938.80000000002</v>
      </c>
      <c r="P32" s="126">
        <f t="shared" ref="P32:AA32" si="22">+P31+P30</f>
        <v>18113.099999999995</v>
      </c>
      <c r="Q32" s="126">
        <f t="shared" si="22"/>
        <v>17428.100000000002</v>
      </c>
      <c r="R32" s="126">
        <f t="shared" si="22"/>
        <v>18196.900000000001</v>
      </c>
      <c r="S32" s="126">
        <f t="shared" si="22"/>
        <v>20444.2</v>
      </c>
      <c r="T32" s="126">
        <f t="shared" si="22"/>
        <v>21326.3</v>
      </c>
      <c r="U32" s="126">
        <f t="shared" si="22"/>
        <v>20177</v>
      </c>
      <c r="V32" s="126">
        <f t="shared" si="22"/>
        <v>23068.500000000004</v>
      </c>
      <c r="W32" s="126">
        <f t="shared" si="22"/>
        <v>22224.800000000003</v>
      </c>
      <c r="X32" s="126">
        <f t="shared" si="22"/>
        <v>23040.9</v>
      </c>
      <c r="Y32" s="126">
        <f t="shared" si="22"/>
        <v>24691</v>
      </c>
      <c r="Z32" s="126">
        <f t="shared" si="22"/>
        <v>23010.3</v>
      </c>
      <c r="AA32" s="126">
        <f t="shared" si="22"/>
        <v>22966</v>
      </c>
      <c r="AB32" s="126">
        <f>+AB31+AB30</f>
        <v>254687.09999999995</v>
      </c>
      <c r="AC32" s="127">
        <f t="shared" si="15"/>
        <v>29748.29999999993</v>
      </c>
      <c r="AD32" s="127">
        <f>+AC32/O32*100</f>
        <v>13.225063884043095</v>
      </c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ht="18" customHeight="1" thickTop="1">
      <c r="A33" s="120"/>
      <c r="B33" s="56" t="s">
        <v>79</v>
      </c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128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>
      <c r="B34" s="61" t="s">
        <v>80</v>
      </c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82"/>
      <c r="AD34" s="82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ht="12" customHeight="1">
      <c r="B35" s="65" t="s">
        <v>81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57"/>
      <c r="X35" s="57"/>
      <c r="Y35" s="57"/>
      <c r="Z35" s="57"/>
      <c r="AA35" s="57"/>
      <c r="AB35" s="82"/>
      <c r="AC35" s="82"/>
      <c r="AD35" s="82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ht="12" customHeight="1">
      <c r="B36" s="65" t="s">
        <v>100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>
      <c r="B37" s="68" t="s">
        <v>84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129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57"/>
      <c r="AC37" s="69"/>
      <c r="AD37" s="69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>
      <c r="B38" s="69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69"/>
      <c r="AD38" s="69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>
      <c r="B39" s="69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82"/>
      <c r="AD39" s="69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>
      <c r="B40" s="69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69"/>
      <c r="AD40" s="69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>
      <c r="B41" s="131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3"/>
      <c r="AC41" s="82"/>
      <c r="AD41" s="82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>
      <c r="B42" s="131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5"/>
      <c r="AC42" s="69"/>
      <c r="AD42" s="69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136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5"/>
      <c r="AC43" s="69"/>
      <c r="AD43" s="69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136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5"/>
      <c r="AC44" s="69"/>
      <c r="AD44" s="69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136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5"/>
      <c r="AC45" s="69"/>
      <c r="AD45" s="69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5"/>
      <c r="AC46" s="69"/>
      <c r="AD46" s="69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2:50"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69"/>
      <c r="AD49" s="69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2:50"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69"/>
      <c r="AD50" s="69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2:50"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2:50"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2:50"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2:50"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2:50"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2:50"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2:50"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2:50"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2:50"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2:50"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2:50"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2:50"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2:50"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2:50"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2:50"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2:50"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2:50"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2:50"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2:50"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2:50"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2:50"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2:50"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2:50"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2:50"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2:50"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2:50"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</row>
    <row r="77" spans="2:50"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2:50"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2:50"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2:50"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spans="2:50"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spans="2:50"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spans="2:50"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spans="2:50"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2:50"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2:50"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spans="2:50"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spans="2:50"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spans="2:50"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spans="2:50"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</row>
    <row r="91" spans="2:50"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</row>
    <row r="92" spans="2:50"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</row>
    <row r="93" spans="2:50"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</row>
    <row r="94" spans="2:50"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</row>
    <row r="95" spans="2:50"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</row>
    <row r="96" spans="2:50"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</row>
    <row r="97" spans="2:50"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</row>
    <row r="98" spans="2:50"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</row>
    <row r="99" spans="2:50"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</row>
    <row r="100" spans="2:50"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</row>
    <row r="101" spans="2:50"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</row>
    <row r="102" spans="2:50" ht="14.25"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spans="2:50" ht="14.25"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</row>
    <row r="104" spans="2:50" ht="14.25"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</row>
    <row r="105" spans="2:50" ht="14.25"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</row>
    <row r="106" spans="2:50" ht="14.25"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</row>
    <row r="107" spans="2:50" ht="14.25"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</row>
    <row r="108" spans="2:50" ht="14.25"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</row>
    <row r="109" spans="2:50" ht="14.25"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</row>
    <row r="110" spans="2:50" ht="14.25"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</row>
    <row r="111" spans="2:50" ht="14.25"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</row>
    <row r="112" spans="2:50" ht="14.25"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</row>
    <row r="113" spans="2:50" ht="14.25"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</row>
    <row r="114" spans="2:50" ht="14.25"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86"/>
      <c r="AB114" s="86"/>
      <c r="AC114" s="86"/>
      <c r="AD114" s="86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</row>
    <row r="115" spans="2:50" ht="14.25"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  <c r="AD115" s="86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</row>
    <row r="116" spans="2:50" ht="14.25"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6"/>
      <c r="AC116" s="86"/>
      <c r="AD116" s="86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</row>
    <row r="117" spans="2:50" ht="14.25"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</row>
    <row r="118" spans="2:50" ht="14.25"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  <c r="AA118" s="86"/>
      <c r="AB118" s="86"/>
      <c r="AC118" s="86"/>
      <c r="AD118" s="86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</row>
    <row r="119" spans="2:50" ht="14.25"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</row>
    <row r="120" spans="2:50" ht="14.25"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</row>
    <row r="121" spans="2:50" ht="14.25"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</row>
    <row r="122" spans="2:50" ht="14.25"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  <c r="Z122" s="86"/>
      <c r="AA122" s="86"/>
      <c r="AB122" s="86"/>
      <c r="AC122" s="86"/>
      <c r="AD122" s="86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</row>
    <row r="123" spans="2:50" ht="14.25"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6"/>
      <c r="AD123" s="86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</row>
    <row r="124" spans="2:50" ht="14.25"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  <c r="AA124" s="86"/>
      <c r="AB124" s="86"/>
      <c r="AC124" s="86"/>
      <c r="AD124" s="86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</row>
    <row r="125" spans="2:50" ht="14.25"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  <c r="AA125" s="86"/>
      <c r="AB125" s="86"/>
      <c r="AC125" s="86"/>
      <c r="AD125" s="86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</row>
    <row r="126" spans="2:50" ht="14.25"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86"/>
      <c r="AC126" s="86"/>
      <c r="AD126" s="86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</row>
    <row r="127" spans="2:50" ht="14.25"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</row>
    <row r="128" spans="2:50" ht="14.25"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</row>
    <row r="129" spans="2:50" ht="14.25"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</row>
    <row r="130" spans="2:50" ht="14.25"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</row>
    <row r="131" spans="2:50" ht="14.25"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</row>
    <row r="132" spans="2:50" ht="14.25"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  <c r="AA132" s="86"/>
      <c r="AB132" s="86"/>
      <c r="AC132" s="86"/>
      <c r="AD132" s="86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spans="2:50" ht="14.25"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</row>
    <row r="134" spans="2:50" ht="14.25"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2:50" ht="14.25"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  <c r="AA135" s="86"/>
      <c r="AB135" s="86"/>
      <c r="AC135" s="86"/>
      <c r="AD135" s="86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2:50" ht="14.25"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  <c r="AA136" s="86"/>
      <c r="AB136" s="86"/>
      <c r="AC136" s="86"/>
      <c r="AD136" s="86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</row>
    <row r="137" spans="2:50" ht="14.25"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  <c r="AA137" s="86"/>
      <c r="AB137" s="86"/>
      <c r="AC137" s="86"/>
      <c r="AD137" s="86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</row>
    <row r="138" spans="2:50" ht="14.25"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</row>
    <row r="139" spans="2:50" ht="14.25"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86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</row>
    <row r="140" spans="2:50" ht="14.25"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  <c r="AA140" s="86"/>
      <c r="AB140" s="86"/>
      <c r="AC140" s="86"/>
      <c r="AD140" s="86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</row>
    <row r="141" spans="2:50" ht="14.25"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  <c r="AA141" s="86"/>
      <c r="AB141" s="86"/>
      <c r="AC141" s="86"/>
      <c r="AD141" s="86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</row>
    <row r="142" spans="2:50" ht="14.25"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86"/>
      <c r="AC142" s="86"/>
      <c r="AD142" s="86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</row>
    <row r="143" spans="2:50" ht="14.25"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6"/>
      <c r="AD143" s="86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</row>
    <row r="144" spans="2:50" ht="14.25"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6"/>
      <c r="AA144" s="86"/>
      <c r="AB144" s="86"/>
      <c r="AC144" s="86"/>
      <c r="AD144" s="86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</row>
    <row r="145" spans="2:50" ht="14.25"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</row>
    <row r="146" spans="2:50" ht="14.25"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</row>
    <row r="147" spans="2:50" ht="14.25"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</row>
    <row r="148" spans="2:50" ht="14.25"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</row>
    <row r="149" spans="2:50" ht="14.25"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  <c r="AA149" s="86"/>
      <c r="AB149" s="86"/>
      <c r="AC149" s="86"/>
      <c r="AD149" s="86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</row>
    <row r="150" spans="2:50" ht="14.25"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86"/>
      <c r="AA150" s="86"/>
      <c r="AB150" s="86"/>
      <c r="AC150" s="86"/>
      <c r="AD150" s="86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</row>
    <row r="151" spans="2:50" ht="14.25"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</row>
    <row r="152" spans="2:50" ht="14.25"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  <c r="AA152" s="86"/>
      <c r="AB152" s="86"/>
      <c r="AC152" s="86"/>
      <c r="AD152" s="86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</row>
    <row r="153" spans="2:50" ht="14.25"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</row>
    <row r="154" spans="2:50" ht="14.25"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</row>
    <row r="155" spans="2:50" ht="14.25"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</row>
    <row r="156" spans="2:50" ht="14.25"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</row>
    <row r="157" spans="2:50" ht="14.25">
      <c r="B157" s="86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86"/>
      <c r="AC157" s="86"/>
      <c r="AD157" s="86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</row>
    <row r="158" spans="2:50" ht="14.25"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</row>
    <row r="159" spans="2:50" ht="14.25">
      <c r="B159" s="86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</row>
    <row r="160" spans="2:50" ht="14.25"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</row>
    <row r="161" spans="2:50" ht="14.25">
      <c r="B161" s="86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</row>
    <row r="162" spans="2:50" ht="14.25"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</row>
    <row r="163" spans="2:50" ht="14.25">
      <c r="B163" s="86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</row>
    <row r="164" spans="2:50" ht="14.25">
      <c r="B164" s="86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</row>
    <row r="165" spans="2:50" ht="14.25">
      <c r="B165" s="8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</row>
    <row r="166" spans="2:50" ht="14.25"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</row>
    <row r="167" spans="2:50" ht="14.25"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</row>
    <row r="168" spans="2:50" ht="14.25"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</row>
    <row r="169" spans="2:50" ht="14.25">
      <c r="B169" s="86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</row>
    <row r="170" spans="2:50" ht="14.25"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86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</row>
    <row r="171" spans="2:50" ht="14.25"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  <c r="AA171" s="86"/>
      <c r="AB171" s="86"/>
      <c r="AC171" s="86"/>
      <c r="AD171" s="86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</row>
    <row r="172" spans="2:50" ht="14.25">
      <c r="B172" s="86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6"/>
      <c r="Z172" s="86"/>
      <c r="AA172" s="86"/>
      <c r="AB172" s="86"/>
      <c r="AC172" s="86"/>
      <c r="AD172" s="86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</row>
    <row r="173" spans="2:50" ht="14.25"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6"/>
      <c r="AA173" s="86"/>
      <c r="AB173" s="86"/>
      <c r="AC173" s="86"/>
      <c r="AD173" s="86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</row>
    <row r="174" spans="2:50" ht="14.25"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</row>
    <row r="175" spans="2:50" ht="14.25"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  <c r="AA175" s="86"/>
      <c r="AB175" s="86"/>
      <c r="AC175" s="86"/>
      <c r="AD175" s="86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</row>
    <row r="176" spans="2:50" ht="14.25"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  <c r="AA176" s="86"/>
      <c r="AB176" s="86"/>
      <c r="AC176" s="86"/>
      <c r="AD176" s="86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</row>
    <row r="177" spans="2:50" ht="14.25"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</row>
    <row r="178" spans="2:50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</row>
    <row r="179" spans="2:50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</row>
    <row r="180" spans="2:50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</row>
    <row r="181" spans="2:50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</row>
    <row r="182" spans="2:50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</row>
    <row r="183" spans="2:50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</row>
    <row r="184" spans="2:50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</row>
    <row r="185" spans="2:50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</row>
    <row r="186" spans="2:50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</row>
    <row r="187" spans="2:50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</row>
    <row r="188" spans="2:50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</row>
    <row r="189" spans="2:50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</row>
    <row r="190" spans="2:50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</row>
    <row r="191" spans="2:50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</row>
    <row r="192" spans="2:50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</row>
    <row r="193" spans="2:50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</row>
    <row r="194" spans="2:50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</row>
    <row r="195" spans="2:50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</row>
    <row r="196" spans="2:50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</row>
    <row r="197" spans="2:50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</row>
    <row r="198" spans="2:50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</row>
    <row r="199" spans="2:50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</row>
    <row r="200" spans="2:50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</row>
    <row r="201" spans="2:50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</row>
    <row r="202" spans="2:50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</row>
    <row r="203" spans="2:50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</row>
    <row r="204" spans="2:50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</row>
    <row r="205" spans="2:50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</row>
    <row r="206" spans="2:50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</row>
    <row r="207" spans="2:50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</row>
    <row r="208" spans="2:50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</row>
    <row r="209" spans="2:50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</row>
    <row r="210" spans="2:50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</row>
    <row r="211" spans="2:50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</row>
    <row r="212" spans="2:50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</row>
    <row r="213" spans="2:50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</row>
    <row r="214" spans="2:50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</row>
    <row r="215" spans="2:50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</row>
  </sheetData>
  <mergeCells count="10">
    <mergeCell ref="B1:AD1"/>
    <mergeCell ref="B3:AD3"/>
    <mergeCell ref="B4:AD4"/>
    <mergeCell ref="B5:AD5"/>
    <mergeCell ref="B6:B7"/>
    <mergeCell ref="C6:M6"/>
    <mergeCell ref="O6:O7"/>
    <mergeCell ref="P6:Z6"/>
    <mergeCell ref="AB6:AB7"/>
    <mergeCell ref="AC6:AD6"/>
  </mergeCells>
  <printOptions horizontalCentered="1"/>
  <pageMargins left="0" right="0" top="0.19685039370078741" bottom="0.19685039370078741" header="0" footer="0.19685039370078741"/>
  <pageSetup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6ACD0-1AEC-44B3-BF0C-B38034ED0F7B}">
  <dimension ref="B1:CM340"/>
  <sheetViews>
    <sheetView showGridLines="0" topLeftCell="A6" zoomScale="106" zoomScaleNormal="106" workbookViewId="0">
      <pane xSplit="2" ySplit="2" topLeftCell="R81" activePane="bottomRight" state="frozen"/>
      <selection activeCell="A6" sqref="A6"/>
      <selection pane="topRight" activeCell="C6" sqref="C6"/>
      <selection pane="bottomLeft" activeCell="A8" sqref="A8"/>
      <selection pane="bottomRight" activeCell="B94" sqref="B94"/>
    </sheetView>
  </sheetViews>
  <sheetFormatPr baseColWidth="10" defaultColWidth="11.42578125" defaultRowHeight="12.75"/>
  <cols>
    <col min="1" max="1" width="3.42578125" customWidth="1"/>
    <col min="2" max="2" width="80.28515625" customWidth="1"/>
    <col min="3" max="3" width="11.140625" customWidth="1"/>
    <col min="4" max="12" width="12.28515625" customWidth="1"/>
    <col min="13" max="13" width="13.42578125" bestFit="1" customWidth="1"/>
    <col min="14" max="14" width="13.42578125" customWidth="1"/>
    <col min="15" max="15" width="12.28515625" bestFit="1" customWidth="1"/>
    <col min="16" max="16" width="10.7109375" style="89" customWidth="1"/>
    <col min="17" max="19" width="12.5703125" style="89" customWidth="1"/>
    <col min="20" max="20" width="11.42578125" style="89" bestFit="1" customWidth="1"/>
    <col min="21" max="23" width="11.42578125" style="89" customWidth="1"/>
    <col min="24" max="24" width="14.140625" style="89" customWidth="1"/>
    <col min="25" max="25" width="11.42578125" style="89" customWidth="1"/>
    <col min="26" max="26" width="13.42578125" style="89" bestFit="1" customWidth="1"/>
    <col min="27" max="27" width="13.42578125" style="89" customWidth="1"/>
    <col min="28" max="28" width="15" customWidth="1"/>
    <col min="29" max="29" width="12.5703125" bestFit="1" customWidth="1"/>
    <col min="30" max="30" width="12.42578125" bestFit="1" customWidth="1"/>
  </cols>
  <sheetData>
    <row r="1" spans="2:30" ht="15.75">
      <c r="B1" s="4" t="s">
        <v>101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2:30" ht="14.25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5"/>
      <c r="AC2" s="5"/>
      <c r="AD2" s="5"/>
    </row>
    <row r="3" spans="2:30" s="120" customFormat="1" ht="15">
      <c r="B3" s="8" t="s">
        <v>102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2:30" s="120" customFormat="1" ht="17.25" customHeight="1">
      <c r="B4" s="9" t="s">
        <v>103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2:30" s="120" customFormat="1" ht="14.25" customHeight="1">
      <c r="B5" s="9" t="s">
        <v>104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2:30" s="120" customFormat="1" ht="22.5" customHeight="1">
      <c r="B6" s="91" t="s">
        <v>4</v>
      </c>
      <c r="C6" s="11">
        <v>2023</v>
      </c>
      <c r="D6" s="12"/>
      <c r="E6" s="12"/>
      <c r="F6" s="12"/>
      <c r="G6" s="12"/>
      <c r="H6" s="12"/>
      <c r="I6" s="12"/>
      <c r="J6" s="12"/>
      <c r="K6" s="12"/>
      <c r="L6" s="12"/>
      <c r="M6" s="13"/>
      <c r="N6" s="14"/>
      <c r="O6" s="91">
        <v>2023</v>
      </c>
      <c r="P6" s="11">
        <v>2024</v>
      </c>
      <c r="Q6" s="12"/>
      <c r="R6" s="12"/>
      <c r="S6" s="12"/>
      <c r="T6" s="12"/>
      <c r="U6" s="12"/>
      <c r="V6" s="12"/>
      <c r="W6" s="12"/>
      <c r="X6" s="12"/>
      <c r="Y6" s="12"/>
      <c r="Z6" s="13"/>
      <c r="AA6" s="14"/>
      <c r="AB6" s="91">
        <v>2024</v>
      </c>
      <c r="AC6" s="11" t="s">
        <v>5</v>
      </c>
      <c r="AD6" s="13"/>
    </row>
    <row r="7" spans="2:30" ht="24" customHeight="1">
      <c r="B7" s="141"/>
      <c r="C7" s="142" t="s">
        <v>6</v>
      </c>
      <c r="D7" s="142" t="s">
        <v>7</v>
      </c>
      <c r="E7" s="142" t="s">
        <v>8</v>
      </c>
      <c r="F7" s="142" t="s">
        <v>9</v>
      </c>
      <c r="G7" s="142" t="s">
        <v>10</v>
      </c>
      <c r="H7" s="142" t="s">
        <v>11</v>
      </c>
      <c r="I7" s="142" t="s">
        <v>12</v>
      </c>
      <c r="J7" s="142" t="s">
        <v>13</v>
      </c>
      <c r="K7" s="142" t="s">
        <v>14</v>
      </c>
      <c r="L7" s="142" t="s">
        <v>15</v>
      </c>
      <c r="M7" s="142" t="s">
        <v>16</v>
      </c>
      <c r="N7" s="142" t="s">
        <v>17</v>
      </c>
      <c r="O7" s="141"/>
      <c r="P7" s="142" t="s">
        <v>6</v>
      </c>
      <c r="Q7" s="142" t="s">
        <v>7</v>
      </c>
      <c r="R7" s="142" t="s">
        <v>8</v>
      </c>
      <c r="S7" s="142" t="s">
        <v>9</v>
      </c>
      <c r="T7" s="142" t="s">
        <v>10</v>
      </c>
      <c r="U7" s="142" t="s">
        <v>11</v>
      </c>
      <c r="V7" s="142" t="s">
        <v>12</v>
      </c>
      <c r="W7" s="142" t="s">
        <v>13</v>
      </c>
      <c r="X7" s="142" t="s">
        <v>14</v>
      </c>
      <c r="Y7" s="142" t="s">
        <v>15</v>
      </c>
      <c r="Z7" s="142" t="s">
        <v>16</v>
      </c>
      <c r="AA7" s="142" t="s">
        <v>17</v>
      </c>
      <c r="AB7" s="141"/>
      <c r="AC7" s="143" t="s">
        <v>18</v>
      </c>
      <c r="AD7" s="144" t="s">
        <v>19</v>
      </c>
    </row>
    <row r="8" spans="2:30" ht="18" customHeight="1">
      <c r="B8" s="20" t="s">
        <v>20</v>
      </c>
      <c r="C8" s="21">
        <f t="shared" ref="C8:AA8" si="0">+C9+C21+C22+C30+C43</f>
        <v>888.2</v>
      </c>
      <c r="D8" s="21">
        <f t="shared" si="0"/>
        <v>690.30000000000007</v>
      </c>
      <c r="E8" s="21">
        <f t="shared" si="0"/>
        <v>2375.3000000000002</v>
      </c>
      <c r="F8" s="21">
        <f t="shared" si="0"/>
        <v>706.59999999999991</v>
      </c>
      <c r="G8" s="21">
        <f t="shared" si="0"/>
        <v>883.80000000000007</v>
      </c>
      <c r="H8" s="21">
        <f t="shared" si="0"/>
        <v>14443</v>
      </c>
      <c r="I8" s="21">
        <f t="shared" si="0"/>
        <v>2795.8999999999996</v>
      </c>
      <c r="J8" s="21">
        <f t="shared" si="0"/>
        <v>827</v>
      </c>
      <c r="K8" s="21">
        <f t="shared" si="0"/>
        <v>6286.9000000000005</v>
      </c>
      <c r="L8" s="21">
        <f t="shared" si="0"/>
        <v>1132.1000000000001</v>
      </c>
      <c r="M8" s="21">
        <f t="shared" si="0"/>
        <v>3092.9</v>
      </c>
      <c r="N8" s="21">
        <f t="shared" si="0"/>
        <v>7379.1999999999989</v>
      </c>
      <c r="O8" s="21">
        <f>+O9+O21+O22+O30+O43</f>
        <v>41501.199999999997</v>
      </c>
      <c r="P8" s="21">
        <f t="shared" si="0"/>
        <v>18029.2</v>
      </c>
      <c r="Q8" s="145">
        <f t="shared" si="0"/>
        <v>692.9</v>
      </c>
      <c r="R8" s="145">
        <f t="shared" si="0"/>
        <v>1482.6</v>
      </c>
      <c r="S8" s="145">
        <f t="shared" si="0"/>
        <v>1554.8000000000002</v>
      </c>
      <c r="T8" s="145">
        <f t="shared" si="0"/>
        <v>1117.8</v>
      </c>
      <c r="U8" s="145">
        <f t="shared" si="0"/>
        <v>1891.1</v>
      </c>
      <c r="V8" s="145">
        <f t="shared" si="0"/>
        <v>28956.9</v>
      </c>
      <c r="W8" s="145">
        <f t="shared" si="0"/>
        <v>11058.1</v>
      </c>
      <c r="X8" s="145">
        <f t="shared" si="0"/>
        <v>4370.8999999999996</v>
      </c>
      <c r="Y8" s="145">
        <f t="shared" si="0"/>
        <v>3148.4</v>
      </c>
      <c r="Z8" s="145">
        <f t="shared" si="0"/>
        <v>1091.2</v>
      </c>
      <c r="AA8" s="145">
        <f t="shared" si="0"/>
        <v>2139.6000000000004</v>
      </c>
      <c r="AB8" s="145">
        <f>+AB9+AB21+AB22+AB30+AB43</f>
        <v>75533.5</v>
      </c>
      <c r="AC8" s="146">
        <f t="shared" ref="AC8:AC22" si="1">+AB8-O8</f>
        <v>34032.300000000003</v>
      </c>
      <c r="AD8" s="146">
        <f t="shared" ref="AD8:AD17" si="2">+AC8/O8*100</f>
        <v>82.003170992646019</v>
      </c>
    </row>
    <row r="9" spans="2:30" ht="18" customHeight="1">
      <c r="B9" s="147" t="s">
        <v>21</v>
      </c>
      <c r="C9" s="40">
        <f t="shared" ref="C9:N9" si="3">+C10+C19</f>
        <v>106.7</v>
      </c>
      <c r="D9" s="40">
        <f t="shared" si="3"/>
        <v>120.8</v>
      </c>
      <c r="E9" s="40">
        <f t="shared" si="3"/>
        <v>179.7</v>
      </c>
      <c r="F9" s="40">
        <f t="shared" si="3"/>
        <v>146.6</v>
      </c>
      <c r="G9" s="40">
        <f t="shared" si="3"/>
        <v>141.4</v>
      </c>
      <c r="H9" s="40">
        <f t="shared" si="3"/>
        <v>187.9</v>
      </c>
      <c r="I9" s="40">
        <f t="shared" si="3"/>
        <v>145.1</v>
      </c>
      <c r="J9" s="40">
        <f t="shared" si="3"/>
        <v>215.90000000000003</v>
      </c>
      <c r="K9" s="40">
        <f t="shared" si="3"/>
        <v>140.4</v>
      </c>
      <c r="L9" s="40">
        <f t="shared" si="3"/>
        <v>144.1</v>
      </c>
      <c r="M9" s="40">
        <f t="shared" si="3"/>
        <v>24.3</v>
      </c>
      <c r="N9" s="40">
        <f t="shared" si="3"/>
        <v>136.5</v>
      </c>
      <c r="O9" s="40">
        <f>+O10+O19</f>
        <v>1689.3999999999999</v>
      </c>
      <c r="P9" s="40">
        <f t="shared" ref="P9:AA9" si="4">+P10+P19</f>
        <v>47.599999999999994</v>
      </c>
      <c r="Q9" s="100">
        <f t="shared" si="4"/>
        <v>117.79999999999998</v>
      </c>
      <c r="R9" s="100">
        <f>+R10+R19</f>
        <v>151.1</v>
      </c>
      <c r="S9" s="100">
        <f t="shared" ref="S9" si="5">+S10+S19</f>
        <v>90.9</v>
      </c>
      <c r="T9" s="100">
        <f t="shared" si="4"/>
        <v>67</v>
      </c>
      <c r="U9" s="100">
        <f t="shared" si="4"/>
        <v>218.8</v>
      </c>
      <c r="V9" s="100">
        <f t="shared" si="4"/>
        <v>63.500000000000007</v>
      </c>
      <c r="W9" s="100">
        <f t="shared" si="4"/>
        <v>56.1</v>
      </c>
      <c r="X9" s="100">
        <f t="shared" si="4"/>
        <v>56.900000000000006</v>
      </c>
      <c r="Y9" s="100">
        <f t="shared" si="4"/>
        <v>59.9</v>
      </c>
      <c r="Z9" s="100">
        <f t="shared" si="4"/>
        <v>60.300000000000004</v>
      </c>
      <c r="AA9" s="100">
        <f t="shared" si="4"/>
        <v>56.699999999999996</v>
      </c>
      <c r="AB9" s="100">
        <f>+AB10+AB19</f>
        <v>1046.5999999999999</v>
      </c>
      <c r="AC9" s="100">
        <f t="shared" si="1"/>
        <v>-642.79999999999995</v>
      </c>
      <c r="AD9" s="100">
        <f t="shared" si="2"/>
        <v>-38.049011483366876</v>
      </c>
    </row>
    <row r="10" spans="2:30" ht="18" customHeight="1">
      <c r="B10" s="147" t="s">
        <v>87</v>
      </c>
      <c r="C10" s="40">
        <f t="shared" ref="C10:N10" si="6">+C11+C15</f>
        <v>90</v>
      </c>
      <c r="D10" s="40">
        <f t="shared" si="6"/>
        <v>106</v>
      </c>
      <c r="E10" s="40">
        <f t="shared" si="6"/>
        <v>162.39999999999998</v>
      </c>
      <c r="F10" s="40">
        <f t="shared" si="6"/>
        <v>133.4</v>
      </c>
      <c r="G10" s="40">
        <f t="shared" si="6"/>
        <v>125.6</v>
      </c>
      <c r="H10" s="40">
        <f t="shared" si="6"/>
        <v>172</v>
      </c>
      <c r="I10" s="40">
        <f t="shared" si="6"/>
        <v>128.6</v>
      </c>
      <c r="J10" s="40">
        <f t="shared" si="6"/>
        <v>201.40000000000003</v>
      </c>
      <c r="K10" s="40">
        <f t="shared" si="6"/>
        <v>125.7</v>
      </c>
      <c r="L10" s="40">
        <f t="shared" si="6"/>
        <v>129.9</v>
      </c>
      <c r="M10" s="40">
        <f t="shared" si="6"/>
        <v>11</v>
      </c>
      <c r="N10" s="40">
        <f t="shared" si="6"/>
        <v>125.10000000000001</v>
      </c>
      <c r="O10" s="40">
        <f>+O11+O15</f>
        <v>1511.1</v>
      </c>
      <c r="P10" s="40">
        <f t="shared" ref="P10:AA10" si="7">+P11+P15</f>
        <v>32.799999999999997</v>
      </c>
      <c r="Q10" s="100">
        <f t="shared" si="7"/>
        <v>104.19999999999999</v>
      </c>
      <c r="R10" s="100">
        <f>+R11+R15</f>
        <v>137.69999999999999</v>
      </c>
      <c r="S10" s="100">
        <f t="shared" ref="S10" si="8">+S11+S15</f>
        <v>74.300000000000011</v>
      </c>
      <c r="T10" s="100">
        <f t="shared" si="7"/>
        <v>52.300000000000004</v>
      </c>
      <c r="U10" s="100">
        <f t="shared" si="7"/>
        <v>203.20000000000002</v>
      </c>
      <c r="V10" s="100">
        <f t="shared" si="7"/>
        <v>46.400000000000006</v>
      </c>
      <c r="W10" s="100">
        <f t="shared" si="7"/>
        <v>43.1</v>
      </c>
      <c r="X10" s="100">
        <f t="shared" si="7"/>
        <v>41.900000000000006</v>
      </c>
      <c r="Y10" s="100">
        <f t="shared" si="7"/>
        <v>44.5</v>
      </c>
      <c r="Z10" s="100">
        <f t="shared" si="7"/>
        <v>47.2</v>
      </c>
      <c r="AA10" s="100">
        <f t="shared" si="7"/>
        <v>45.099999999999994</v>
      </c>
      <c r="AB10" s="100">
        <f>+AB11+AB15</f>
        <v>872.69999999999993</v>
      </c>
      <c r="AC10" s="100">
        <f t="shared" si="1"/>
        <v>-638.4</v>
      </c>
      <c r="AD10" s="100">
        <f t="shared" si="2"/>
        <v>-42.247369465951955</v>
      </c>
    </row>
    <row r="11" spans="2:30" ht="18" customHeight="1">
      <c r="B11" s="148" t="s">
        <v>40</v>
      </c>
      <c r="C11" s="40">
        <f t="shared" ref="C11:AA11" si="9">+C12+C14</f>
        <v>73.8</v>
      </c>
      <c r="D11" s="40">
        <f t="shared" si="9"/>
        <v>95.8</v>
      </c>
      <c r="E11" s="40">
        <f t="shared" si="9"/>
        <v>152.19999999999999</v>
      </c>
      <c r="F11" s="40">
        <f t="shared" si="9"/>
        <v>124</v>
      </c>
      <c r="G11" s="40">
        <f t="shared" si="9"/>
        <v>116.89999999999999</v>
      </c>
      <c r="H11" s="40">
        <f t="shared" si="9"/>
        <v>165.7</v>
      </c>
      <c r="I11" s="40">
        <f t="shared" si="9"/>
        <v>120.1</v>
      </c>
      <c r="J11" s="40">
        <f t="shared" si="9"/>
        <v>192.10000000000002</v>
      </c>
      <c r="K11" s="40">
        <f>+K12+K14</f>
        <v>120.7</v>
      </c>
      <c r="L11" s="40">
        <f>+L12+L14</f>
        <v>119.5</v>
      </c>
      <c r="M11" s="40">
        <f>+M12+M14</f>
        <v>0</v>
      </c>
      <c r="N11" s="40">
        <f>+N12+N14</f>
        <v>116.9</v>
      </c>
      <c r="O11" s="40">
        <f>+O12+O14</f>
        <v>1397.6999999999998</v>
      </c>
      <c r="P11" s="40">
        <f t="shared" si="9"/>
        <v>0</v>
      </c>
      <c r="Q11" s="100">
        <f>+Q12+Q14</f>
        <v>77.599999999999994</v>
      </c>
      <c r="R11" s="100">
        <f t="shared" ref="R11:S11" si="10">+R12+R14</f>
        <v>116.5</v>
      </c>
      <c r="S11" s="100">
        <f t="shared" si="10"/>
        <v>39.1</v>
      </c>
      <c r="T11" s="100">
        <f t="shared" si="9"/>
        <v>36.200000000000003</v>
      </c>
      <c r="U11" s="100">
        <f t="shared" si="9"/>
        <v>194.4</v>
      </c>
      <c r="V11" s="100">
        <f t="shared" si="9"/>
        <v>37.1</v>
      </c>
      <c r="W11" s="100">
        <f t="shared" si="9"/>
        <v>37.1</v>
      </c>
      <c r="X11" s="100">
        <f t="shared" si="9"/>
        <v>34.700000000000003</v>
      </c>
      <c r="Y11" s="100">
        <f t="shared" si="9"/>
        <v>36.799999999999997</v>
      </c>
      <c r="Z11" s="100">
        <f t="shared" si="9"/>
        <v>36.5</v>
      </c>
      <c r="AA11" s="100">
        <f t="shared" si="9"/>
        <v>33.9</v>
      </c>
      <c r="AB11" s="100">
        <f>+AB12+AB14</f>
        <v>679.9</v>
      </c>
      <c r="AC11" s="100">
        <f t="shared" si="1"/>
        <v>-717.79999999999984</v>
      </c>
      <c r="AD11" s="100">
        <f t="shared" si="2"/>
        <v>-51.355798812334541</v>
      </c>
    </row>
    <row r="12" spans="2:30" ht="18" customHeight="1">
      <c r="B12" s="149" t="s">
        <v>105</v>
      </c>
      <c r="C12" s="119">
        <v>73.8</v>
      </c>
      <c r="D12" s="114">
        <v>0</v>
      </c>
      <c r="E12" s="114">
        <v>152.19999999999999</v>
      </c>
      <c r="F12" s="114">
        <v>76.400000000000006</v>
      </c>
      <c r="G12" s="114">
        <v>73.599999999999994</v>
      </c>
      <c r="H12" s="33">
        <v>75.2</v>
      </c>
      <c r="I12" s="33">
        <v>76.099999999999994</v>
      </c>
      <c r="J12" s="33">
        <v>150.30000000000001</v>
      </c>
      <c r="K12" s="33">
        <v>77.5</v>
      </c>
      <c r="L12" s="33">
        <v>75.900000000000006</v>
      </c>
      <c r="M12" s="33">
        <v>0</v>
      </c>
      <c r="N12" s="33">
        <v>0</v>
      </c>
      <c r="O12" s="33">
        <f>SUM(C12:N12)</f>
        <v>830.99999999999989</v>
      </c>
      <c r="P12" s="119">
        <v>0</v>
      </c>
      <c r="Q12" s="114">
        <v>77.599999999999994</v>
      </c>
      <c r="R12" s="114">
        <v>78.099999999999994</v>
      </c>
      <c r="S12" s="114">
        <v>0</v>
      </c>
      <c r="T12" s="114">
        <v>0</v>
      </c>
      <c r="U12" s="114">
        <v>155.5</v>
      </c>
      <c r="V12" s="114">
        <v>0</v>
      </c>
      <c r="W12" s="114">
        <f>+W13</f>
        <v>0</v>
      </c>
      <c r="X12" s="114">
        <v>0</v>
      </c>
      <c r="Y12" s="114">
        <v>0</v>
      </c>
      <c r="Z12" s="114">
        <v>0</v>
      </c>
      <c r="AA12" s="114">
        <v>0</v>
      </c>
      <c r="AB12" s="119">
        <f>SUM(P12:AA12)</f>
        <v>311.2</v>
      </c>
      <c r="AC12" s="114">
        <f t="shared" si="1"/>
        <v>-519.79999999999995</v>
      </c>
      <c r="AD12" s="114">
        <f t="shared" si="2"/>
        <v>-62.551143200962699</v>
      </c>
    </row>
    <row r="13" spans="2:30" ht="18" customHeight="1">
      <c r="B13" s="282" t="s">
        <v>106</v>
      </c>
      <c r="C13" s="283">
        <v>73.8</v>
      </c>
      <c r="D13" s="283">
        <v>0</v>
      </c>
      <c r="E13" s="283">
        <v>152.19999999999999</v>
      </c>
      <c r="F13" s="283">
        <v>76.400000000000006</v>
      </c>
      <c r="G13" s="283">
        <v>73.599999999999994</v>
      </c>
      <c r="H13" s="283">
        <v>75.2</v>
      </c>
      <c r="I13" s="283">
        <v>76.099999999999994</v>
      </c>
      <c r="J13" s="283">
        <v>150.30000000000001</v>
      </c>
      <c r="K13" s="283">
        <v>77.5</v>
      </c>
      <c r="L13" s="283">
        <v>75.900000000000006</v>
      </c>
      <c r="M13" s="283">
        <v>0</v>
      </c>
      <c r="N13" s="283">
        <v>0</v>
      </c>
      <c r="O13" s="283">
        <f>SUM(C13:N13)</f>
        <v>830.99999999999989</v>
      </c>
      <c r="P13" s="283">
        <v>0</v>
      </c>
      <c r="Q13" s="283">
        <v>77.599999999999994</v>
      </c>
      <c r="R13" s="283">
        <v>78.099999999999994</v>
      </c>
      <c r="S13" s="283">
        <v>0</v>
      </c>
      <c r="T13" s="283">
        <v>0</v>
      </c>
      <c r="U13" s="283">
        <f>+U12</f>
        <v>155.5</v>
      </c>
      <c r="V13" s="283">
        <v>0</v>
      </c>
      <c r="W13" s="283">
        <v>0</v>
      </c>
      <c r="X13" s="283">
        <v>0</v>
      </c>
      <c r="Y13" s="283">
        <v>0</v>
      </c>
      <c r="Z13" s="283">
        <v>0</v>
      </c>
      <c r="AA13" s="283">
        <v>0</v>
      </c>
      <c r="AB13" s="283">
        <f>SUM(P13:AA13)</f>
        <v>311.2</v>
      </c>
      <c r="AC13" s="283">
        <f t="shared" si="1"/>
        <v>-519.79999999999995</v>
      </c>
      <c r="AD13" s="284">
        <v>0</v>
      </c>
    </row>
    <row r="14" spans="2:30" ht="18" customHeight="1">
      <c r="B14" s="29" t="s">
        <v>107</v>
      </c>
      <c r="C14" s="119">
        <v>0</v>
      </c>
      <c r="D14" s="114">
        <v>95.8</v>
      </c>
      <c r="E14" s="114">
        <v>0</v>
      </c>
      <c r="F14" s="114">
        <v>47.6</v>
      </c>
      <c r="G14" s="114">
        <v>43.3</v>
      </c>
      <c r="H14" s="33">
        <v>90.5</v>
      </c>
      <c r="I14" s="33">
        <v>44</v>
      </c>
      <c r="J14" s="33">
        <v>41.8</v>
      </c>
      <c r="K14" s="33">
        <v>43.2</v>
      </c>
      <c r="L14" s="33">
        <v>43.6</v>
      </c>
      <c r="M14" s="33">
        <v>0</v>
      </c>
      <c r="N14" s="33">
        <v>116.9</v>
      </c>
      <c r="O14" s="33">
        <f>SUM(C14:N14)</f>
        <v>566.70000000000005</v>
      </c>
      <c r="P14" s="119">
        <v>0</v>
      </c>
      <c r="Q14" s="114">
        <v>0</v>
      </c>
      <c r="R14" s="114">
        <v>38.4</v>
      </c>
      <c r="S14" s="114">
        <v>39.1</v>
      </c>
      <c r="T14" s="114">
        <v>36.200000000000003</v>
      </c>
      <c r="U14" s="114">
        <v>38.9</v>
      </c>
      <c r="V14" s="114">
        <v>37.1</v>
      </c>
      <c r="W14" s="114">
        <v>37.1</v>
      </c>
      <c r="X14" s="114">
        <v>34.700000000000003</v>
      </c>
      <c r="Y14" s="114">
        <v>36.799999999999997</v>
      </c>
      <c r="Z14" s="114">
        <v>36.5</v>
      </c>
      <c r="AA14" s="114">
        <v>33.9</v>
      </c>
      <c r="AB14" s="114">
        <f>SUM(P14:AA14)</f>
        <v>368.7</v>
      </c>
      <c r="AC14" s="114">
        <f t="shared" si="1"/>
        <v>-198.00000000000006</v>
      </c>
      <c r="AD14" s="114">
        <f t="shared" si="2"/>
        <v>-34.939121228163053</v>
      </c>
    </row>
    <row r="15" spans="2:30" ht="18" customHeight="1">
      <c r="B15" s="148" t="s">
        <v>108</v>
      </c>
      <c r="C15" s="40">
        <f t="shared" ref="C15:AA16" si="11">+C16</f>
        <v>16.2</v>
      </c>
      <c r="D15" s="40">
        <f t="shared" si="11"/>
        <v>10.199999999999999</v>
      </c>
      <c r="E15" s="40">
        <f t="shared" si="11"/>
        <v>10.199999999999999</v>
      </c>
      <c r="F15" s="40">
        <f t="shared" si="11"/>
        <v>9.4</v>
      </c>
      <c r="G15" s="40">
        <f t="shared" si="11"/>
        <v>8.6999999999999993</v>
      </c>
      <c r="H15" s="40">
        <f t="shared" si="11"/>
        <v>6.3</v>
      </c>
      <c r="I15" s="40">
        <f t="shared" si="11"/>
        <v>8.5</v>
      </c>
      <c r="J15" s="40">
        <f t="shared" si="11"/>
        <v>9.3000000000000007</v>
      </c>
      <c r="K15" s="40">
        <f t="shared" si="11"/>
        <v>5</v>
      </c>
      <c r="L15" s="40">
        <f t="shared" si="11"/>
        <v>10.4</v>
      </c>
      <c r="M15" s="40">
        <f t="shared" si="11"/>
        <v>11</v>
      </c>
      <c r="N15" s="40">
        <f t="shared" si="11"/>
        <v>8.1999999999999993</v>
      </c>
      <c r="O15" s="40">
        <f>+O16</f>
        <v>113.39999999999999</v>
      </c>
      <c r="P15" s="40">
        <f t="shared" si="11"/>
        <v>32.799999999999997</v>
      </c>
      <c r="Q15" s="100">
        <f t="shared" si="11"/>
        <v>26.6</v>
      </c>
      <c r="R15" s="100">
        <f t="shared" si="11"/>
        <v>21.2</v>
      </c>
      <c r="S15" s="100">
        <f t="shared" si="11"/>
        <v>35.200000000000003</v>
      </c>
      <c r="T15" s="100">
        <f t="shared" si="11"/>
        <v>16.100000000000001</v>
      </c>
      <c r="U15" s="100">
        <f t="shared" si="11"/>
        <v>8.8000000000000007</v>
      </c>
      <c r="V15" s="100">
        <f t="shared" si="11"/>
        <v>9.3000000000000007</v>
      </c>
      <c r="W15" s="100">
        <f t="shared" si="11"/>
        <v>6</v>
      </c>
      <c r="X15" s="100">
        <f t="shared" si="11"/>
        <v>7.2</v>
      </c>
      <c r="Y15" s="100">
        <f t="shared" si="11"/>
        <v>7.7</v>
      </c>
      <c r="Z15" s="100">
        <f t="shared" si="11"/>
        <v>10.7</v>
      </c>
      <c r="AA15" s="100">
        <f t="shared" si="11"/>
        <v>11.2</v>
      </c>
      <c r="AB15" s="100">
        <f>+AB16+AB18</f>
        <v>192.79999999999998</v>
      </c>
      <c r="AC15" s="100">
        <f t="shared" si="1"/>
        <v>79.399999999999991</v>
      </c>
      <c r="AD15" s="100">
        <f t="shared" si="2"/>
        <v>70.017636684303355</v>
      </c>
    </row>
    <row r="16" spans="2:30" ht="18" customHeight="1">
      <c r="B16" s="150" t="s">
        <v>109</v>
      </c>
      <c r="C16" s="40">
        <f t="shared" si="11"/>
        <v>16.2</v>
      </c>
      <c r="D16" s="40">
        <f t="shared" si="11"/>
        <v>10.199999999999999</v>
      </c>
      <c r="E16" s="40">
        <f t="shared" si="11"/>
        <v>10.199999999999999</v>
      </c>
      <c r="F16" s="40">
        <f t="shared" si="11"/>
        <v>9.4</v>
      </c>
      <c r="G16" s="40">
        <f t="shared" si="11"/>
        <v>8.6999999999999993</v>
      </c>
      <c r="H16" s="40">
        <f t="shared" si="11"/>
        <v>6.3</v>
      </c>
      <c r="I16" s="40">
        <f t="shared" si="11"/>
        <v>8.5</v>
      </c>
      <c r="J16" s="40">
        <f t="shared" si="11"/>
        <v>9.3000000000000007</v>
      </c>
      <c r="K16" s="40">
        <f t="shared" si="11"/>
        <v>5</v>
      </c>
      <c r="L16" s="40">
        <f t="shared" si="11"/>
        <v>10.4</v>
      </c>
      <c r="M16" s="40">
        <f t="shared" si="11"/>
        <v>11</v>
      </c>
      <c r="N16" s="40">
        <f t="shared" si="11"/>
        <v>8.1999999999999993</v>
      </c>
      <c r="O16" s="40">
        <f>+O17</f>
        <v>113.39999999999999</v>
      </c>
      <c r="P16" s="40">
        <f t="shared" si="11"/>
        <v>32.799999999999997</v>
      </c>
      <c r="Q16" s="40">
        <f t="shared" si="11"/>
        <v>26.6</v>
      </c>
      <c r="R16" s="40">
        <f t="shared" si="11"/>
        <v>21.2</v>
      </c>
      <c r="S16" s="40">
        <f t="shared" si="11"/>
        <v>35.200000000000003</v>
      </c>
      <c r="T16" s="40">
        <f t="shared" si="11"/>
        <v>16.100000000000001</v>
      </c>
      <c r="U16" s="40">
        <f t="shared" si="11"/>
        <v>8.8000000000000007</v>
      </c>
      <c r="V16" s="40">
        <f t="shared" si="11"/>
        <v>9.3000000000000007</v>
      </c>
      <c r="W16" s="40">
        <f t="shared" si="11"/>
        <v>6</v>
      </c>
      <c r="X16" s="40">
        <f t="shared" si="11"/>
        <v>7.2</v>
      </c>
      <c r="Y16" s="40">
        <f t="shared" si="11"/>
        <v>7.7</v>
      </c>
      <c r="Z16" s="40">
        <f t="shared" si="11"/>
        <v>10.7</v>
      </c>
      <c r="AA16" s="40">
        <f t="shared" si="11"/>
        <v>11.2</v>
      </c>
      <c r="AB16" s="40">
        <f>+AB17</f>
        <v>192.79999999999998</v>
      </c>
      <c r="AC16" s="100">
        <f t="shared" si="1"/>
        <v>79.399999999999991</v>
      </c>
      <c r="AD16" s="100">
        <f t="shared" si="2"/>
        <v>70.017636684303355</v>
      </c>
    </row>
    <row r="17" spans="2:91" ht="18" customHeight="1">
      <c r="B17" s="151" t="s">
        <v>110</v>
      </c>
      <c r="C17" s="152">
        <v>16.2</v>
      </c>
      <c r="D17" s="153">
        <v>10.199999999999999</v>
      </c>
      <c r="E17" s="153">
        <v>10.199999999999999</v>
      </c>
      <c r="F17" s="153">
        <v>9.4</v>
      </c>
      <c r="G17" s="153">
        <v>8.6999999999999993</v>
      </c>
      <c r="H17" s="154">
        <v>6.3</v>
      </c>
      <c r="I17" s="154">
        <v>8.5</v>
      </c>
      <c r="J17" s="154">
        <v>9.3000000000000007</v>
      </c>
      <c r="K17" s="154">
        <v>5</v>
      </c>
      <c r="L17" s="154">
        <v>10.4</v>
      </c>
      <c r="M17" s="154">
        <v>11</v>
      </c>
      <c r="N17" s="154">
        <v>8.1999999999999993</v>
      </c>
      <c r="O17" s="33">
        <f>SUM(C17:N17)</f>
        <v>113.39999999999999</v>
      </c>
      <c r="P17" s="152">
        <f>+[1]PP!P41</f>
        <v>32.799999999999997</v>
      </c>
      <c r="Q17" s="153">
        <f>+[1]PP!Q41</f>
        <v>26.6</v>
      </c>
      <c r="R17" s="153">
        <f>+[1]PP!R41</f>
        <v>21.2</v>
      </c>
      <c r="S17" s="153">
        <f>+[1]PP!S41</f>
        <v>35.200000000000003</v>
      </c>
      <c r="T17" s="153">
        <f>+[1]PP!T41</f>
        <v>16.100000000000001</v>
      </c>
      <c r="U17" s="153">
        <f>+[1]PP!U41</f>
        <v>8.8000000000000007</v>
      </c>
      <c r="V17" s="153">
        <f>+[1]PP!V41</f>
        <v>9.3000000000000007</v>
      </c>
      <c r="W17" s="153">
        <f>+[1]PP!W41</f>
        <v>6</v>
      </c>
      <c r="X17" s="153">
        <f>+[1]PP!X41</f>
        <v>7.2</v>
      </c>
      <c r="Y17" s="153">
        <f>+[1]PP!Y41</f>
        <v>7.7</v>
      </c>
      <c r="Z17" s="153">
        <f>+[1]PP!Z41</f>
        <v>10.7</v>
      </c>
      <c r="AA17" s="153">
        <f>+[1]PP!AA41</f>
        <v>11.2</v>
      </c>
      <c r="AB17" s="153">
        <f>SUM(P17:AA17)</f>
        <v>192.79999999999998</v>
      </c>
      <c r="AC17" s="114">
        <f t="shared" si="1"/>
        <v>79.399999999999991</v>
      </c>
      <c r="AD17" s="114">
        <f t="shared" si="2"/>
        <v>70.017636684303355</v>
      </c>
    </row>
    <row r="18" spans="2:91" ht="18" customHeight="1">
      <c r="B18" s="29" t="s">
        <v>35</v>
      </c>
      <c r="C18" s="119">
        <v>0</v>
      </c>
      <c r="D18" s="114">
        <v>0</v>
      </c>
      <c r="E18" s="114">
        <v>0</v>
      </c>
      <c r="F18" s="114">
        <v>0</v>
      </c>
      <c r="G18" s="114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f>SUM(C18:N18)</f>
        <v>0</v>
      </c>
      <c r="P18" s="119">
        <v>0</v>
      </c>
      <c r="Q18" s="114">
        <v>0</v>
      </c>
      <c r="R18" s="114">
        <v>0</v>
      </c>
      <c r="S18" s="114">
        <v>0</v>
      </c>
      <c r="T18" s="114">
        <v>0</v>
      </c>
      <c r="U18" s="114">
        <v>0</v>
      </c>
      <c r="V18" s="114">
        <v>0</v>
      </c>
      <c r="W18" s="114">
        <v>0</v>
      </c>
      <c r="X18" s="114">
        <v>0</v>
      </c>
      <c r="Y18" s="114">
        <v>0</v>
      </c>
      <c r="Z18" s="114">
        <v>0</v>
      </c>
      <c r="AA18" s="114">
        <v>0</v>
      </c>
      <c r="AB18" s="153">
        <f>SUM(P18:AA18)</f>
        <v>0</v>
      </c>
      <c r="AC18" s="155">
        <f t="shared" si="1"/>
        <v>0</v>
      </c>
      <c r="AD18" s="155">
        <v>0</v>
      </c>
    </row>
    <row r="19" spans="2:91" ht="18" customHeight="1">
      <c r="B19" s="148" t="s">
        <v>111</v>
      </c>
      <c r="C19" s="40">
        <f t="shared" ref="C19:AA19" si="12">+C20</f>
        <v>16.7</v>
      </c>
      <c r="D19" s="40">
        <f t="shared" si="12"/>
        <v>14.8</v>
      </c>
      <c r="E19" s="40">
        <f t="shared" si="12"/>
        <v>17.3</v>
      </c>
      <c r="F19" s="40">
        <f t="shared" si="12"/>
        <v>13.2</v>
      </c>
      <c r="G19" s="40">
        <f t="shared" si="12"/>
        <v>15.8</v>
      </c>
      <c r="H19" s="40">
        <f t="shared" si="12"/>
        <v>15.9</v>
      </c>
      <c r="I19" s="40">
        <f t="shared" si="12"/>
        <v>16.5</v>
      </c>
      <c r="J19" s="40">
        <f t="shared" si="12"/>
        <v>14.5</v>
      </c>
      <c r="K19" s="40">
        <f t="shared" si="12"/>
        <v>14.7</v>
      </c>
      <c r="L19" s="40">
        <f t="shared" si="12"/>
        <v>14.2</v>
      </c>
      <c r="M19" s="40">
        <f t="shared" si="12"/>
        <v>13.3</v>
      </c>
      <c r="N19" s="40">
        <f t="shared" si="12"/>
        <v>11.4</v>
      </c>
      <c r="O19" s="40">
        <f>+O20</f>
        <v>178.3</v>
      </c>
      <c r="P19" s="40">
        <f t="shared" si="12"/>
        <v>14.8</v>
      </c>
      <c r="Q19" s="100">
        <f t="shared" si="12"/>
        <v>13.6</v>
      </c>
      <c r="R19" s="100">
        <f t="shared" si="12"/>
        <v>13.4</v>
      </c>
      <c r="S19" s="100">
        <f t="shared" si="12"/>
        <v>16.600000000000001</v>
      </c>
      <c r="T19" s="100">
        <f t="shared" si="12"/>
        <v>14.7</v>
      </c>
      <c r="U19" s="100">
        <f t="shared" si="12"/>
        <v>15.6</v>
      </c>
      <c r="V19" s="100">
        <f t="shared" si="12"/>
        <v>17.100000000000001</v>
      </c>
      <c r="W19" s="100">
        <f t="shared" si="12"/>
        <v>13</v>
      </c>
      <c r="X19" s="100">
        <f t="shared" si="12"/>
        <v>15</v>
      </c>
      <c r="Y19" s="100">
        <f t="shared" si="12"/>
        <v>15.4</v>
      </c>
      <c r="Z19" s="100">
        <f t="shared" si="12"/>
        <v>13.1</v>
      </c>
      <c r="AA19" s="100">
        <f t="shared" si="12"/>
        <v>11.6</v>
      </c>
      <c r="AB19" s="100">
        <f>+AB20</f>
        <v>173.89999999999998</v>
      </c>
      <c r="AC19" s="100">
        <f t="shared" si="1"/>
        <v>-4.4000000000000341</v>
      </c>
      <c r="AD19" s="100">
        <f>+AC19/O19*100</f>
        <v>-2.4677509814918865</v>
      </c>
    </row>
    <row r="20" spans="2:91" ht="18" customHeight="1">
      <c r="B20" s="29" t="s">
        <v>112</v>
      </c>
      <c r="C20" s="119">
        <v>16.7</v>
      </c>
      <c r="D20" s="114">
        <v>14.8</v>
      </c>
      <c r="E20" s="114">
        <v>17.3</v>
      </c>
      <c r="F20" s="114">
        <v>13.2</v>
      </c>
      <c r="G20" s="114">
        <v>15.8</v>
      </c>
      <c r="H20" s="33">
        <v>15.9</v>
      </c>
      <c r="I20" s="33">
        <v>16.5</v>
      </c>
      <c r="J20" s="33">
        <v>14.5</v>
      </c>
      <c r="K20" s="33">
        <v>14.7</v>
      </c>
      <c r="L20" s="33">
        <v>14.2</v>
      </c>
      <c r="M20" s="33">
        <v>13.3</v>
      </c>
      <c r="N20" s="33">
        <v>11.4</v>
      </c>
      <c r="O20" s="33">
        <f>SUM(C20:N20)</f>
        <v>178.3</v>
      </c>
      <c r="P20" s="119">
        <f>+[1]PP!P52</f>
        <v>14.8</v>
      </c>
      <c r="Q20" s="119">
        <f>+[1]PP!Q52</f>
        <v>13.6</v>
      </c>
      <c r="R20" s="119">
        <f>+[1]PP!R52</f>
        <v>13.4</v>
      </c>
      <c r="S20" s="119">
        <f>+[1]PP!S52</f>
        <v>16.600000000000001</v>
      </c>
      <c r="T20" s="119">
        <f>+[1]PP!T52</f>
        <v>14.7</v>
      </c>
      <c r="U20" s="119">
        <f>+[1]PP!U52</f>
        <v>15.6</v>
      </c>
      <c r="V20" s="119">
        <f>+[1]PP!V52</f>
        <v>17.100000000000001</v>
      </c>
      <c r="W20" s="119">
        <f>+[1]PP!W52</f>
        <v>13</v>
      </c>
      <c r="X20" s="119">
        <f>+[1]PP!X52</f>
        <v>15</v>
      </c>
      <c r="Y20" s="119">
        <f>+[1]PP!Y52</f>
        <v>15.4</v>
      </c>
      <c r="Z20" s="119">
        <f>+[1]PP!Z52</f>
        <v>13.1</v>
      </c>
      <c r="AA20" s="119">
        <f>+[1]PP!AA52</f>
        <v>11.6</v>
      </c>
      <c r="AB20" s="114">
        <f>SUM(P20:AA20)</f>
        <v>173.89999999999998</v>
      </c>
      <c r="AC20" s="114">
        <f t="shared" si="1"/>
        <v>-4.4000000000000341</v>
      </c>
      <c r="AD20" s="114">
        <f>+AC20/O20*100</f>
        <v>-2.4677509814918865</v>
      </c>
    </row>
    <row r="21" spans="2:91" ht="18" customHeight="1">
      <c r="B21" s="156" t="s">
        <v>113</v>
      </c>
      <c r="C21" s="157">
        <v>445.5</v>
      </c>
      <c r="D21" s="157">
        <v>274.2</v>
      </c>
      <c r="E21" s="157">
        <v>398.1</v>
      </c>
      <c r="F21" s="157">
        <v>286.7</v>
      </c>
      <c r="G21" s="157">
        <v>432.8</v>
      </c>
      <c r="H21" s="157">
        <v>312.10000000000002</v>
      </c>
      <c r="I21" s="157">
        <v>495.6</v>
      </c>
      <c r="J21" s="157">
        <v>275.5</v>
      </c>
      <c r="K21" s="157">
        <v>297.10000000000002</v>
      </c>
      <c r="L21" s="157">
        <v>294.60000000000002</v>
      </c>
      <c r="M21" s="157">
        <v>352.8</v>
      </c>
      <c r="N21" s="157">
        <v>355.9</v>
      </c>
      <c r="O21" s="157">
        <f>+[1]PP!O56</f>
        <v>4220.8999999999996</v>
      </c>
      <c r="P21" s="157">
        <f>+[1]PP!P56</f>
        <v>323.2</v>
      </c>
      <c r="Q21" s="157">
        <f>+[1]PP!Q56</f>
        <v>308</v>
      </c>
      <c r="R21" s="157">
        <f>+[1]PP!R56</f>
        <v>1067.5</v>
      </c>
      <c r="S21" s="157">
        <f>+[1]PP!S56</f>
        <v>1180.4000000000001</v>
      </c>
      <c r="T21" s="157">
        <f>+[1]PP!T56</f>
        <v>764.9</v>
      </c>
      <c r="U21" s="157">
        <f>+[1]PP!U56</f>
        <v>303</v>
      </c>
      <c r="V21" s="157">
        <f>+[1]PP!V56</f>
        <v>616.79999999999995</v>
      </c>
      <c r="W21" s="157">
        <f>+[1]PP!W56</f>
        <v>883.9</v>
      </c>
      <c r="X21" s="157">
        <f>+[1]PP!X56</f>
        <v>309.8</v>
      </c>
      <c r="Y21" s="157">
        <f>+[1]PP!Y56</f>
        <v>568.6</v>
      </c>
      <c r="Z21" s="157">
        <f>+[1]PP!Z56</f>
        <v>551.20000000000005</v>
      </c>
      <c r="AA21" s="157">
        <f>+[1]PP!AA56</f>
        <v>495.1</v>
      </c>
      <c r="AB21" s="146">
        <f>SUM(P21:AA21)</f>
        <v>7372.4000000000005</v>
      </c>
      <c r="AC21" s="100">
        <f t="shared" si="1"/>
        <v>3151.5000000000009</v>
      </c>
      <c r="AD21" s="100">
        <f>+AC21/O21*100</f>
        <v>74.664171148333324</v>
      </c>
    </row>
    <row r="22" spans="2:91" ht="18" customHeight="1">
      <c r="B22" s="158" t="s">
        <v>114</v>
      </c>
      <c r="C22" s="40">
        <f t="shared" ref="C22:N22" si="13">+C23</f>
        <v>0</v>
      </c>
      <c r="D22" s="40">
        <f t="shared" si="13"/>
        <v>0</v>
      </c>
      <c r="E22" s="40">
        <f t="shared" si="13"/>
        <v>0</v>
      </c>
      <c r="F22" s="40">
        <f t="shared" si="13"/>
        <v>0</v>
      </c>
      <c r="G22" s="40">
        <f t="shared" si="13"/>
        <v>0</v>
      </c>
      <c r="H22" s="40">
        <f t="shared" si="13"/>
        <v>5735.5</v>
      </c>
      <c r="I22" s="40">
        <f t="shared" si="13"/>
        <v>840</v>
      </c>
      <c r="J22" s="40">
        <f t="shared" si="13"/>
        <v>0</v>
      </c>
      <c r="K22" s="40">
        <f t="shared" si="13"/>
        <v>5498</v>
      </c>
      <c r="L22" s="40">
        <f t="shared" si="13"/>
        <v>200.1</v>
      </c>
      <c r="M22" s="40">
        <f t="shared" si="13"/>
        <v>2360</v>
      </c>
      <c r="N22" s="40">
        <f t="shared" si="13"/>
        <v>5097.3999999999996</v>
      </c>
      <c r="O22" s="40">
        <f>+O23</f>
        <v>19731</v>
      </c>
      <c r="P22" s="40">
        <f>+P23</f>
        <v>17347.900000000001</v>
      </c>
      <c r="Q22" s="100">
        <f t="shared" ref="Q22:AA22" si="14">+Q23</f>
        <v>0</v>
      </c>
      <c r="R22" s="100">
        <f t="shared" si="14"/>
        <v>14.3</v>
      </c>
      <c r="S22" s="100">
        <f t="shared" si="14"/>
        <v>0</v>
      </c>
      <c r="T22" s="100">
        <f t="shared" si="14"/>
        <v>0</v>
      </c>
      <c r="U22" s="100">
        <f t="shared" si="14"/>
        <v>1086.2</v>
      </c>
      <c r="V22" s="100">
        <f t="shared" si="14"/>
        <v>27939.9</v>
      </c>
      <c r="W22" s="100">
        <f t="shared" si="14"/>
        <v>500</v>
      </c>
      <c r="X22" s="100">
        <f t="shared" si="14"/>
        <v>3750</v>
      </c>
      <c r="Y22" s="100">
        <f t="shared" si="14"/>
        <v>2250</v>
      </c>
      <c r="Z22" s="100">
        <f t="shared" si="14"/>
        <v>250</v>
      </c>
      <c r="AA22" s="100">
        <f t="shared" si="14"/>
        <v>1040</v>
      </c>
      <c r="AB22" s="100">
        <f>+AB23</f>
        <v>54178.3</v>
      </c>
      <c r="AC22" s="159">
        <f t="shared" si="1"/>
        <v>34447.300000000003</v>
      </c>
      <c r="AD22" s="100">
        <v>0</v>
      </c>
    </row>
    <row r="23" spans="2:91" s="3" customFormat="1" ht="16.5" customHeight="1">
      <c r="B23" s="160" t="s">
        <v>115</v>
      </c>
      <c r="C23" s="161">
        <f>SUM(C24:C29)</f>
        <v>0</v>
      </c>
      <c r="D23" s="161">
        <f t="shared" ref="D23:N23" si="15">SUM(D24:D29)</f>
        <v>0</v>
      </c>
      <c r="E23" s="161">
        <f t="shared" si="15"/>
        <v>0</v>
      </c>
      <c r="F23" s="161">
        <f t="shared" si="15"/>
        <v>0</v>
      </c>
      <c r="G23" s="161">
        <f t="shared" si="15"/>
        <v>0</v>
      </c>
      <c r="H23" s="161">
        <f t="shared" si="15"/>
        <v>5735.5</v>
      </c>
      <c r="I23" s="161">
        <f t="shared" si="15"/>
        <v>840</v>
      </c>
      <c r="J23" s="161">
        <f t="shared" si="15"/>
        <v>0</v>
      </c>
      <c r="K23" s="161">
        <f t="shared" si="15"/>
        <v>5498</v>
      </c>
      <c r="L23" s="161">
        <f t="shared" si="15"/>
        <v>200.1</v>
      </c>
      <c r="M23" s="161">
        <f t="shared" si="15"/>
        <v>2360</v>
      </c>
      <c r="N23" s="161">
        <f t="shared" si="15"/>
        <v>5097.3999999999996</v>
      </c>
      <c r="O23" s="161">
        <f>SUM(O24:O29)</f>
        <v>19731</v>
      </c>
      <c r="P23" s="161">
        <f>SUM(P24:P29)</f>
        <v>17347.900000000001</v>
      </c>
      <c r="Q23" s="161">
        <f t="shared" ref="Q23:AA23" si="16">SUM(Q24:Q29)</f>
        <v>0</v>
      </c>
      <c r="R23" s="161">
        <f t="shared" si="16"/>
        <v>14.3</v>
      </c>
      <c r="S23" s="161">
        <f t="shared" si="16"/>
        <v>0</v>
      </c>
      <c r="T23" s="161">
        <f t="shared" si="16"/>
        <v>0</v>
      </c>
      <c r="U23" s="161">
        <f t="shared" si="16"/>
        <v>1086.2</v>
      </c>
      <c r="V23" s="161">
        <f t="shared" si="16"/>
        <v>27939.9</v>
      </c>
      <c r="W23" s="161">
        <f t="shared" si="16"/>
        <v>500</v>
      </c>
      <c r="X23" s="161">
        <f t="shared" si="16"/>
        <v>3750</v>
      </c>
      <c r="Y23" s="161">
        <f t="shared" si="16"/>
        <v>2250</v>
      </c>
      <c r="Z23" s="161">
        <f t="shared" si="16"/>
        <v>250</v>
      </c>
      <c r="AA23" s="161">
        <f t="shared" si="16"/>
        <v>1040</v>
      </c>
      <c r="AB23" s="162">
        <f>SUM(AB24:AB29)</f>
        <v>54178.3</v>
      </c>
      <c r="AC23" s="162">
        <f t="shared" ref="AC23" si="17">SUM(AC25:AC29)</f>
        <v>34433.300000000003</v>
      </c>
      <c r="AD23" s="100">
        <v>0</v>
      </c>
    </row>
    <row r="24" spans="2:91" s="3" customFormat="1" ht="16.5" customHeight="1">
      <c r="B24" s="163" t="s">
        <v>116</v>
      </c>
      <c r="C24" s="164">
        <v>0</v>
      </c>
      <c r="D24" s="164">
        <v>0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33">
        <f t="shared" ref="O24:O29" si="18">SUM(C24:N24)</f>
        <v>0</v>
      </c>
      <c r="P24" s="164">
        <v>0</v>
      </c>
      <c r="Q24" s="164">
        <v>0</v>
      </c>
      <c r="R24" s="164">
        <v>14</v>
      </c>
      <c r="S24" s="164">
        <v>0</v>
      </c>
      <c r="T24" s="164">
        <v>0</v>
      </c>
      <c r="U24" s="164">
        <v>0</v>
      </c>
      <c r="V24" s="164">
        <v>0</v>
      </c>
      <c r="W24" s="164">
        <v>0</v>
      </c>
      <c r="X24" s="164">
        <v>0</v>
      </c>
      <c r="Y24" s="164">
        <v>0</v>
      </c>
      <c r="Z24" s="164">
        <v>0</v>
      </c>
      <c r="AA24" s="164">
        <v>0</v>
      </c>
      <c r="AB24" s="165">
        <f t="shared" ref="AB24:AB29" si="19">SUM(P24:AA24)</f>
        <v>14</v>
      </c>
      <c r="AC24" s="162"/>
      <c r="AD24" s="100"/>
    </row>
    <row r="25" spans="2:91" s="89" customFormat="1" ht="15" customHeight="1">
      <c r="B25" s="163" t="s">
        <v>117</v>
      </c>
      <c r="C25" s="164">
        <v>0</v>
      </c>
      <c r="D25" s="165">
        <v>0</v>
      </c>
      <c r="E25" s="165">
        <v>0</v>
      </c>
      <c r="F25" s="165">
        <v>0</v>
      </c>
      <c r="G25" s="165">
        <v>0</v>
      </c>
      <c r="H25" s="165">
        <v>0</v>
      </c>
      <c r="I25" s="165">
        <v>0</v>
      </c>
      <c r="J25" s="165">
        <v>0</v>
      </c>
      <c r="K25" s="165">
        <v>0</v>
      </c>
      <c r="L25" s="165">
        <v>0</v>
      </c>
      <c r="M25" s="165">
        <v>0</v>
      </c>
      <c r="N25" s="165">
        <v>1397.4</v>
      </c>
      <c r="O25" s="33">
        <f t="shared" si="18"/>
        <v>1397.4</v>
      </c>
      <c r="P25" s="164">
        <v>0</v>
      </c>
      <c r="Q25" s="165">
        <v>0</v>
      </c>
      <c r="R25" s="165">
        <v>0</v>
      </c>
      <c r="S25" s="165">
        <v>0</v>
      </c>
      <c r="T25" s="165">
        <v>0</v>
      </c>
      <c r="U25" s="165">
        <v>0</v>
      </c>
      <c r="V25" s="165">
        <v>0</v>
      </c>
      <c r="W25" s="165">
        <v>0</v>
      </c>
      <c r="X25" s="165">
        <v>0</v>
      </c>
      <c r="Y25" s="165">
        <v>0</v>
      </c>
      <c r="Z25" s="165">
        <v>0</v>
      </c>
      <c r="AA25" s="165">
        <v>0</v>
      </c>
      <c r="AB25" s="165">
        <f t="shared" si="19"/>
        <v>0</v>
      </c>
      <c r="AC25" s="166">
        <f t="shared" ref="AC25:AC88" si="20">+AB25-O25</f>
        <v>-1397.4</v>
      </c>
      <c r="AD25" s="167">
        <v>0</v>
      </c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</row>
    <row r="26" spans="2:91" s="89" customFormat="1" ht="15" customHeight="1">
      <c r="B26" s="163" t="s">
        <v>118</v>
      </c>
      <c r="C26" s="164">
        <v>0</v>
      </c>
      <c r="D26" s="165">
        <v>0</v>
      </c>
      <c r="E26" s="165">
        <v>0</v>
      </c>
      <c r="F26" s="165">
        <v>0</v>
      </c>
      <c r="G26" s="165">
        <v>0</v>
      </c>
      <c r="H26" s="165">
        <v>0</v>
      </c>
      <c r="I26" s="165">
        <v>840</v>
      </c>
      <c r="J26" s="165">
        <v>0</v>
      </c>
      <c r="K26" s="165">
        <v>698</v>
      </c>
      <c r="L26" s="165">
        <v>0</v>
      </c>
      <c r="M26" s="165">
        <v>0</v>
      </c>
      <c r="N26" s="165">
        <v>700</v>
      </c>
      <c r="O26" s="33">
        <f t="shared" si="18"/>
        <v>2238</v>
      </c>
      <c r="P26" s="119">
        <v>17347.900000000001</v>
      </c>
      <c r="Q26" s="165">
        <v>0</v>
      </c>
      <c r="R26" s="165">
        <v>0.3</v>
      </c>
      <c r="S26" s="165">
        <v>0</v>
      </c>
      <c r="T26" s="165">
        <v>0</v>
      </c>
      <c r="U26" s="165">
        <v>0</v>
      </c>
      <c r="V26" s="165">
        <v>27939.9</v>
      </c>
      <c r="W26" s="165">
        <v>500</v>
      </c>
      <c r="X26" s="165">
        <v>250</v>
      </c>
      <c r="Y26" s="165">
        <v>250</v>
      </c>
      <c r="Z26" s="165">
        <v>250</v>
      </c>
      <c r="AA26" s="165">
        <v>1040</v>
      </c>
      <c r="AB26" s="165">
        <f t="shared" si="19"/>
        <v>47578.100000000006</v>
      </c>
      <c r="AC26" s="166">
        <f t="shared" si="20"/>
        <v>45340.100000000006</v>
      </c>
      <c r="AD26" s="167">
        <v>0</v>
      </c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</row>
    <row r="27" spans="2:91" s="89" customFormat="1" ht="15" customHeight="1">
      <c r="B27" s="168" t="s">
        <v>119</v>
      </c>
      <c r="C27" s="164">
        <v>0</v>
      </c>
      <c r="D27" s="164">
        <v>0</v>
      </c>
      <c r="E27" s="164">
        <v>0</v>
      </c>
      <c r="F27" s="164">
        <v>0</v>
      </c>
      <c r="G27" s="164">
        <v>0</v>
      </c>
      <c r="H27" s="164">
        <v>735.5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33">
        <f t="shared" si="18"/>
        <v>735.5</v>
      </c>
      <c r="P27" s="164">
        <f>+[1]PP!P59</f>
        <v>0</v>
      </c>
      <c r="Q27" s="164">
        <f>+[1]PP!Q59</f>
        <v>0</v>
      </c>
      <c r="R27" s="164">
        <f>+[1]PP!R59</f>
        <v>0</v>
      </c>
      <c r="S27" s="164">
        <f>+[1]PP!S59</f>
        <v>0</v>
      </c>
      <c r="T27" s="164">
        <f>+[1]PP!T59</f>
        <v>0</v>
      </c>
      <c r="U27" s="164">
        <f>+[1]PP!U63</f>
        <v>1086.2</v>
      </c>
      <c r="V27" s="164">
        <f>+[1]PP!V63</f>
        <v>0</v>
      </c>
      <c r="W27" s="164">
        <f>+[1]PP!W63</f>
        <v>0</v>
      </c>
      <c r="X27" s="164">
        <f>+[1]PP!X63</f>
        <v>0</v>
      </c>
      <c r="Y27" s="164">
        <f>+[1]PP!Y63</f>
        <v>0</v>
      </c>
      <c r="Z27" s="164">
        <f>+[1]PP!Z63</f>
        <v>0</v>
      </c>
      <c r="AA27" s="164">
        <f>+[1]PP!AA63</f>
        <v>0</v>
      </c>
      <c r="AB27" s="165">
        <f t="shared" si="19"/>
        <v>1086.2</v>
      </c>
      <c r="AC27" s="166">
        <f t="shared" si="20"/>
        <v>350.70000000000005</v>
      </c>
      <c r="AD27" s="167">
        <v>0</v>
      </c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</row>
    <row r="28" spans="2:91" s="89" customFormat="1" ht="15" customHeight="1">
      <c r="B28" s="163" t="s">
        <v>120</v>
      </c>
      <c r="C28" s="164">
        <v>0</v>
      </c>
      <c r="D28" s="165">
        <v>0</v>
      </c>
      <c r="E28" s="165">
        <v>0</v>
      </c>
      <c r="F28" s="165">
        <v>0</v>
      </c>
      <c r="G28" s="165">
        <v>0</v>
      </c>
      <c r="H28" s="165">
        <v>5000</v>
      </c>
      <c r="I28" s="165">
        <v>0</v>
      </c>
      <c r="J28" s="165">
        <v>0</v>
      </c>
      <c r="K28" s="165">
        <v>4800</v>
      </c>
      <c r="L28" s="165">
        <v>200</v>
      </c>
      <c r="M28" s="165">
        <v>360</v>
      </c>
      <c r="N28" s="165">
        <v>0</v>
      </c>
      <c r="O28" s="33">
        <f t="shared" si="18"/>
        <v>10360</v>
      </c>
      <c r="P28" s="164">
        <v>0</v>
      </c>
      <c r="Q28" s="165">
        <v>0</v>
      </c>
      <c r="R28" s="165">
        <v>0</v>
      </c>
      <c r="S28" s="165">
        <v>0</v>
      </c>
      <c r="T28" s="165">
        <v>0</v>
      </c>
      <c r="U28" s="165">
        <v>0</v>
      </c>
      <c r="V28" s="165">
        <v>0</v>
      </c>
      <c r="W28" s="165">
        <v>0</v>
      </c>
      <c r="X28" s="165">
        <v>3500</v>
      </c>
      <c r="Y28" s="165">
        <v>0</v>
      </c>
      <c r="Z28" s="165">
        <v>0</v>
      </c>
      <c r="AA28" s="165">
        <v>0</v>
      </c>
      <c r="AB28" s="165">
        <f t="shared" si="19"/>
        <v>3500</v>
      </c>
      <c r="AC28" s="166">
        <f t="shared" si="20"/>
        <v>-6860</v>
      </c>
      <c r="AD28" s="167">
        <v>0</v>
      </c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</row>
    <row r="29" spans="2:91" s="89" customFormat="1" ht="15" customHeight="1">
      <c r="B29" s="168" t="s">
        <v>121</v>
      </c>
      <c r="C29" s="164">
        <v>0</v>
      </c>
      <c r="D29" s="165">
        <v>0</v>
      </c>
      <c r="E29" s="165">
        <v>0</v>
      </c>
      <c r="F29" s="165">
        <v>0</v>
      </c>
      <c r="G29" s="165">
        <v>0</v>
      </c>
      <c r="H29" s="165">
        <v>0</v>
      </c>
      <c r="I29" s="165">
        <v>0</v>
      </c>
      <c r="J29" s="165">
        <v>0</v>
      </c>
      <c r="K29" s="165">
        <v>0</v>
      </c>
      <c r="L29" s="165">
        <v>0.1</v>
      </c>
      <c r="M29" s="165">
        <v>2000</v>
      </c>
      <c r="N29" s="165">
        <v>3000</v>
      </c>
      <c r="O29" s="33">
        <f t="shared" si="18"/>
        <v>5000.1000000000004</v>
      </c>
      <c r="P29" s="164">
        <v>0</v>
      </c>
      <c r="Q29" s="165">
        <v>0</v>
      </c>
      <c r="R29" s="165">
        <v>0</v>
      </c>
      <c r="S29" s="165">
        <v>0</v>
      </c>
      <c r="T29" s="165">
        <v>0</v>
      </c>
      <c r="U29" s="165">
        <v>0</v>
      </c>
      <c r="V29" s="165">
        <v>0</v>
      </c>
      <c r="W29" s="165">
        <v>0</v>
      </c>
      <c r="X29" s="165">
        <v>0</v>
      </c>
      <c r="Y29" s="165">
        <v>2000</v>
      </c>
      <c r="Z29" s="165">
        <v>0</v>
      </c>
      <c r="AA29" s="165">
        <v>0</v>
      </c>
      <c r="AB29" s="165">
        <f t="shared" si="19"/>
        <v>2000</v>
      </c>
      <c r="AC29" s="166">
        <f t="shared" si="20"/>
        <v>-3000.1000000000004</v>
      </c>
      <c r="AD29" s="114">
        <v>0</v>
      </c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</row>
    <row r="30" spans="2:91" ht="18" customHeight="1">
      <c r="B30" s="158" t="s">
        <v>122</v>
      </c>
      <c r="C30" s="40">
        <f t="shared" ref="C30:N30" si="21">+C31+C39</f>
        <v>219.3</v>
      </c>
      <c r="D30" s="40">
        <f t="shared" si="21"/>
        <v>199.7</v>
      </c>
      <c r="E30" s="40">
        <f t="shared" si="21"/>
        <v>242.5</v>
      </c>
      <c r="F30" s="40">
        <f t="shared" si="21"/>
        <v>224.3</v>
      </c>
      <c r="G30" s="40">
        <f t="shared" si="21"/>
        <v>256.7</v>
      </c>
      <c r="H30" s="40">
        <f t="shared" si="21"/>
        <v>239.3</v>
      </c>
      <c r="I30" s="40">
        <f t="shared" si="21"/>
        <v>235.89999999999998</v>
      </c>
      <c r="J30" s="40">
        <f t="shared" si="21"/>
        <v>227.1</v>
      </c>
      <c r="K30" s="40">
        <f t="shared" si="21"/>
        <v>244.60000000000002</v>
      </c>
      <c r="L30" s="40">
        <f t="shared" si="21"/>
        <v>239.60000000000002</v>
      </c>
      <c r="M30" s="40">
        <f t="shared" si="21"/>
        <v>214.4</v>
      </c>
      <c r="N30" s="40">
        <f t="shared" si="21"/>
        <v>205.39999999999998</v>
      </c>
      <c r="O30" s="40">
        <f>+O31+O39</f>
        <v>2748.8</v>
      </c>
      <c r="P30" s="40">
        <f>+P31+P39+P42</f>
        <v>251.7</v>
      </c>
      <c r="Q30" s="40">
        <f t="shared" ref="Q30:AA30" si="22">+Q31+Q39+Q42</f>
        <v>220.9</v>
      </c>
      <c r="R30" s="40">
        <f t="shared" si="22"/>
        <v>206.9</v>
      </c>
      <c r="S30" s="40">
        <f t="shared" si="22"/>
        <v>230.4</v>
      </c>
      <c r="T30" s="40">
        <f t="shared" si="22"/>
        <v>224.2</v>
      </c>
      <c r="U30" s="40">
        <f>+U31+U39+U42</f>
        <v>205.1</v>
      </c>
      <c r="V30" s="40">
        <f t="shared" si="22"/>
        <v>280</v>
      </c>
      <c r="W30" s="40">
        <f t="shared" si="22"/>
        <v>238.10000000000002</v>
      </c>
      <c r="X30" s="40">
        <f t="shared" si="22"/>
        <v>214.4</v>
      </c>
      <c r="Y30" s="40">
        <f t="shared" si="22"/>
        <v>229.8</v>
      </c>
      <c r="Z30" s="40">
        <f t="shared" si="22"/>
        <v>187.5</v>
      </c>
      <c r="AA30" s="40">
        <f t="shared" si="22"/>
        <v>173.2</v>
      </c>
      <c r="AB30" s="40">
        <f>+AB31+AB39+AB42</f>
        <v>2662.2</v>
      </c>
      <c r="AC30" s="100">
        <f t="shared" si="20"/>
        <v>-86.600000000000364</v>
      </c>
      <c r="AD30" s="100">
        <f t="shared" ref="AD30:AD34" si="23">+AC30/O30*100</f>
        <v>-3.1504656577415733</v>
      </c>
    </row>
    <row r="31" spans="2:91" ht="18" customHeight="1">
      <c r="B31" s="150" t="s">
        <v>59</v>
      </c>
      <c r="C31" s="40">
        <f t="shared" ref="C31:N31" si="24">+C32+C36</f>
        <v>109.5</v>
      </c>
      <c r="D31" s="40">
        <f t="shared" si="24"/>
        <v>135.69999999999999</v>
      </c>
      <c r="E31" s="40">
        <f t="shared" si="24"/>
        <v>153.80000000000001</v>
      </c>
      <c r="F31" s="40">
        <f t="shared" si="24"/>
        <v>109.4</v>
      </c>
      <c r="G31" s="40">
        <f t="shared" si="24"/>
        <v>121.10000000000001</v>
      </c>
      <c r="H31" s="40">
        <f t="shared" si="24"/>
        <v>126</v>
      </c>
      <c r="I31" s="40">
        <f t="shared" si="24"/>
        <v>118.69999999999999</v>
      </c>
      <c r="J31" s="40">
        <f t="shared" si="24"/>
        <v>116.5</v>
      </c>
      <c r="K31" s="40">
        <f t="shared" si="24"/>
        <v>114.2</v>
      </c>
      <c r="L31" s="40">
        <f t="shared" si="24"/>
        <v>96.7</v>
      </c>
      <c r="M31" s="40">
        <f t="shared" si="24"/>
        <v>92.5</v>
      </c>
      <c r="N31" s="40">
        <f t="shared" si="24"/>
        <v>85.8</v>
      </c>
      <c r="O31" s="40">
        <f>+O32+O36</f>
        <v>1379.9</v>
      </c>
      <c r="P31" s="40">
        <f t="shared" ref="P31:AA31" si="25">+P32+P36</f>
        <v>84.3</v>
      </c>
      <c r="Q31" s="100">
        <f t="shared" si="25"/>
        <v>91.1</v>
      </c>
      <c r="R31" s="100">
        <f t="shared" si="25"/>
        <v>93.100000000000009</v>
      </c>
      <c r="S31" s="100">
        <f>+S32+S36</f>
        <v>98.5</v>
      </c>
      <c r="T31" s="100">
        <f t="shared" si="25"/>
        <v>99.4</v>
      </c>
      <c r="U31" s="100">
        <f t="shared" si="25"/>
        <v>88.3</v>
      </c>
      <c r="V31" s="100">
        <f t="shared" si="25"/>
        <v>88.3</v>
      </c>
      <c r="W31" s="100">
        <f t="shared" si="25"/>
        <v>102.2</v>
      </c>
      <c r="X31" s="100">
        <f t="shared" si="25"/>
        <v>97.2</v>
      </c>
      <c r="Y31" s="100">
        <f t="shared" si="25"/>
        <v>113.4</v>
      </c>
      <c r="Z31" s="100">
        <f t="shared" si="25"/>
        <v>99.100000000000009</v>
      </c>
      <c r="AA31" s="100">
        <f t="shared" si="25"/>
        <v>87.1</v>
      </c>
      <c r="AB31" s="100">
        <f>+AB32+AB36</f>
        <v>1141.9999999999998</v>
      </c>
      <c r="AC31" s="100">
        <f t="shared" si="20"/>
        <v>-237.90000000000032</v>
      </c>
      <c r="AD31" s="100">
        <f t="shared" si="23"/>
        <v>-17.24037973766217</v>
      </c>
    </row>
    <row r="32" spans="2:91" ht="18" customHeight="1">
      <c r="B32" s="169" t="s">
        <v>60</v>
      </c>
      <c r="C32" s="100">
        <f t="shared" ref="C32:N32" si="26">+C33+C35</f>
        <v>80.7</v>
      </c>
      <c r="D32" s="100">
        <f t="shared" si="26"/>
        <v>100.4</v>
      </c>
      <c r="E32" s="100">
        <f t="shared" si="26"/>
        <v>117.8</v>
      </c>
      <c r="F32" s="100">
        <f t="shared" si="26"/>
        <v>88.7</v>
      </c>
      <c r="G32" s="100">
        <f t="shared" si="26"/>
        <v>100.4</v>
      </c>
      <c r="H32" s="100">
        <f t="shared" si="26"/>
        <v>105.5</v>
      </c>
      <c r="I32" s="100">
        <f t="shared" si="26"/>
        <v>97.1</v>
      </c>
      <c r="J32" s="100">
        <f t="shared" si="26"/>
        <v>94.6</v>
      </c>
      <c r="K32" s="100">
        <f t="shared" si="26"/>
        <v>93.2</v>
      </c>
      <c r="L32" s="100">
        <f t="shared" si="26"/>
        <v>87</v>
      </c>
      <c r="M32" s="100">
        <f t="shared" si="26"/>
        <v>83.8</v>
      </c>
      <c r="N32" s="100">
        <f t="shared" si="26"/>
        <v>76.7</v>
      </c>
      <c r="O32" s="100">
        <f>+O33+O35</f>
        <v>1125.9000000000001</v>
      </c>
      <c r="P32" s="100">
        <f t="shared" ref="P32:AA32" si="27">+P33+P35</f>
        <v>73.8</v>
      </c>
      <c r="Q32" s="100">
        <f t="shared" si="27"/>
        <v>86.6</v>
      </c>
      <c r="R32" s="100">
        <f t="shared" si="27"/>
        <v>86.2</v>
      </c>
      <c r="S32" s="100">
        <f t="shared" si="27"/>
        <v>90.8</v>
      </c>
      <c r="T32" s="100">
        <f t="shared" si="27"/>
        <v>92.7</v>
      </c>
      <c r="U32" s="100">
        <f t="shared" si="27"/>
        <v>80.599999999999994</v>
      </c>
      <c r="V32" s="100">
        <f t="shared" si="27"/>
        <v>79.8</v>
      </c>
      <c r="W32" s="100">
        <f t="shared" si="27"/>
        <v>94.3</v>
      </c>
      <c r="X32" s="100">
        <f t="shared" si="27"/>
        <v>89.4</v>
      </c>
      <c r="Y32" s="100">
        <f t="shared" si="27"/>
        <v>105.5</v>
      </c>
      <c r="Z32" s="100">
        <f t="shared" si="27"/>
        <v>91.2</v>
      </c>
      <c r="AA32" s="100">
        <f t="shared" si="27"/>
        <v>81.8</v>
      </c>
      <c r="AB32" s="100">
        <f>+AB33+AB35</f>
        <v>1052.6999999999998</v>
      </c>
      <c r="AC32" s="100">
        <f t="shared" si="20"/>
        <v>-73.200000000000273</v>
      </c>
      <c r="AD32" s="100">
        <f t="shared" si="23"/>
        <v>-6.5014654942712733</v>
      </c>
    </row>
    <row r="33" spans="2:30" s="36" customFormat="1" ht="18" customHeight="1">
      <c r="B33" s="170" t="s">
        <v>123</v>
      </c>
      <c r="C33" s="171">
        <f t="shared" ref="C33:G33" si="28">SUM(C34:C35)</f>
        <v>80.7</v>
      </c>
      <c r="D33" s="171">
        <f t="shared" ref="D33:F33" si="29">SUM(D34:D35)</f>
        <v>100.4</v>
      </c>
      <c r="E33" s="171">
        <f t="shared" si="29"/>
        <v>117.8</v>
      </c>
      <c r="F33" s="171">
        <f t="shared" si="29"/>
        <v>88.7</v>
      </c>
      <c r="G33" s="171">
        <f t="shared" si="28"/>
        <v>100.4</v>
      </c>
      <c r="H33" s="171">
        <f t="shared" ref="H33:N33" si="30">SUM(H34:H35)</f>
        <v>105.5</v>
      </c>
      <c r="I33" s="171">
        <f t="shared" si="30"/>
        <v>97.1</v>
      </c>
      <c r="J33" s="171">
        <f t="shared" si="30"/>
        <v>94.6</v>
      </c>
      <c r="K33" s="171">
        <f t="shared" si="30"/>
        <v>93.2</v>
      </c>
      <c r="L33" s="171">
        <f t="shared" si="30"/>
        <v>87</v>
      </c>
      <c r="M33" s="171">
        <f t="shared" si="30"/>
        <v>83.8</v>
      </c>
      <c r="N33" s="171">
        <f t="shared" si="30"/>
        <v>76.7</v>
      </c>
      <c r="O33" s="171">
        <f>SUM(O34:O35)</f>
        <v>1125.9000000000001</v>
      </c>
      <c r="P33" s="171">
        <f t="shared" ref="P33:AB33" si="31">SUM(P34:P35)</f>
        <v>73.8</v>
      </c>
      <c r="Q33" s="171">
        <f t="shared" si="31"/>
        <v>86.6</v>
      </c>
      <c r="R33" s="171">
        <f t="shared" si="31"/>
        <v>86.2</v>
      </c>
      <c r="S33" s="171">
        <f t="shared" si="31"/>
        <v>90.8</v>
      </c>
      <c r="T33" s="171">
        <f t="shared" si="31"/>
        <v>92.7</v>
      </c>
      <c r="U33" s="171">
        <f t="shared" si="31"/>
        <v>80.599999999999994</v>
      </c>
      <c r="V33" s="171">
        <f t="shared" si="31"/>
        <v>79.8</v>
      </c>
      <c r="W33" s="171">
        <f t="shared" si="31"/>
        <v>94.3</v>
      </c>
      <c r="X33" s="171">
        <f t="shared" si="31"/>
        <v>89.4</v>
      </c>
      <c r="Y33" s="171">
        <f t="shared" si="31"/>
        <v>105.5</v>
      </c>
      <c r="Z33" s="171">
        <f t="shared" si="31"/>
        <v>91.2</v>
      </c>
      <c r="AA33" s="171">
        <f t="shared" si="31"/>
        <v>81.8</v>
      </c>
      <c r="AB33" s="171">
        <f t="shared" si="31"/>
        <v>1052.6999999999998</v>
      </c>
      <c r="AC33" s="172">
        <f t="shared" si="20"/>
        <v>-73.200000000000273</v>
      </c>
      <c r="AD33" s="173">
        <f t="shared" si="23"/>
        <v>-6.5014654942712733</v>
      </c>
    </row>
    <row r="34" spans="2:30" ht="18" customHeight="1">
      <c r="B34" s="174" t="s">
        <v>124</v>
      </c>
      <c r="C34" s="153">
        <v>80.7</v>
      </c>
      <c r="D34" s="153">
        <v>100.4</v>
      </c>
      <c r="E34" s="153">
        <v>117.8</v>
      </c>
      <c r="F34" s="153">
        <v>88.7</v>
      </c>
      <c r="G34" s="153">
        <v>100.4</v>
      </c>
      <c r="H34" s="154">
        <v>105.5</v>
      </c>
      <c r="I34" s="154">
        <v>97.1</v>
      </c>
      <c r="J34" s="154">
        <v>94.6</v>
      </c>
      <c r="K34" s="154">
        <v>93.2</v>
      </c>
      <c r="L34" s="154">
        <v>87</v>
      </c>
      <c r="M34" s="154">
        <v>83.8</v>
      </c>
      <c r="N34" s="154">
        <v>76.7</v>
      </c>
      <c r="O34" s="33">
        <f>SUM(C34:N34)</f>
        <v>1125.9000000000001</v>
      </c>
      <c r="P34" s="153">
        <f>+[1]PP!P71</f>
        <v>73.8</v>
      </c>
      <c r="Q34" s="153">
        <f>+[1]PP!Q71</f>
        <v>86.6</v>
      </c>
      <c r="R34" s="153">
        <f>+[1]PP!R71</f>
        <v>86.2</v>
      </c>
      <c r="S34" s="153">
        <f>+[1]PP!S71</f>
        <v>90.8</v>
      </c>
      <c r="T34" s="153">
        <f>+[1]PP!T71</f>
        <v>92.7</v>
      </c>
      <c r="U34" s="153">
        <f>+[1]PP!U71</f>
        <v>80.599999999999994</v>
      </c>
      <c r="V34" s="153">
        <f>+[1]PP!V71</f>
        <v>79.8</v>
      </c>
      <c r="W34" s="153">
        <f>+[1]PP!W71</f>
        <v>94.3</v>
      </c>
      <c r="X34" s="153">
        <f>+[1]PP!X71</f>
        <v>89.4</v>
      </c>
      <c r="Y34" s="153">
        <f>+[1]PP!Y71</f>
        <v>105.5</v>
      </c>
      <c r="Z34" s="153">
        <f>+[1]PP!Z71</f>
        <v>91.2</v>
      </c>
      <c r="AA34" s="153">
        <f>+[1]PP!AA71</f>
        <v>81.8</v>
      </c>
      <c r="AB34" s="114">
        <f>SUM(P34:AA34)</f>
        <v>1052.6999999999998</v>
      </c>
      <c r="AC34" s="166">
        <f t="shared" si="20"/>
        <v>-73.200000000000273</v>
      </c>
      <c r="AD34" s="166">
        <f t="shared" si="23"/>
        <v>-6.5014654942712733</v>
      </c>
    </row>
    <row r="35" spans="2:30" ht="18" customHeight="1">
      <c r="B35" s="175" t="s">
        <v>125</v>
      </c>
      <c r="C35" s="119">
        <v>0</v>
      </c>
      <c r="D35" s="114">
        <v>0</v>
      </c>
      <c r="E35" s="114">
        <v>0</v>
      </c>
      <c r="F35" s="114">
        <v>0</v>
      </c>
      <c r="G35" s="114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f>SUM(C35:N35)</f>
        <v>0</v>
      </c>
      <c r="P35" s="119">
        <v>0</v>
      </c>
      <c r="Q35" s="114">
        <v>0</v>
      </c>
      <c r="R35" s="114">
        <v>0</v>
      </c>
      <c r="S35" s="114">
        <v>0</v>
      </c>
      <c r="T35" s="114">
        <v>0</v>
      </c>
      <c r="U35" s="114">
        <v>0</v>
      </c>
      <c r="V35" s="114">
        <v>0</v>
      </c>
      <c r="W35" s="114">
        <v>0</v>
      </c>
      <c r="X35" s="114">
        <v>0</v>
      </c>
      <c r="Y35" s="114">
        <v>0</v>
      </c>
      <c r="Z35" s="114">
        <v>0</v>
      </c>
      <c r="AA35" s="114">
        <v>0</v>
      </c>
      <c r="AB35" s="114">
        <f>SUM(P35:AA35)</f>
        <v>0</v>
      </c>
      <c r="AC35" s="176">
        <f t="shared" si="20"/>
        <v>0</v>
      </c>
      <c r="AD35" s="166">
        <v>0</v>
      </c>
    </row>
    <row r="36" spans="2:30" s="277" customFormat="1" ht="18" customHeight="1">
      <c r="B36" s="275" t="s">
        <v>61</v>
      </c>
      <c r="C36" s="276">
        <f t="shared" ref="C36:AA36" si="32">SUM(C37:C38)</f>
        <v>28.8</v>
      </c>
      <c r="D36" s="276">
        <f t="shared" si="32"/>
        <v>35.299999999999997</v>
      </c>
      <c r="E36" s="276">
        <f t="shared" si="32"/>
        <v>36</v>
      </c>
      <c r="F36" s="276">
        <f t="shared" si="32"/>
        <v>20.7</v>
      </c>
      <c r="G36" s="276">
        <f t="shared" si="32"/>
        <v>20.7</v>
      </c>
      <c r="H36" s="276">
        <f t="shared" si="32"/>
        <v>20.5</v>
      </c>
      <c r="I36" s="276">
        <f t="shared" si="32"/>
        <v>21.6</v>
      </c>
      <c r="J36" s="276">
        <f t="shared" si="32"/>
        <v>21.9</v>
      </c>
      <c r="K36" s="276">
        <f t="shared" si="32"/>
        <v>21</v>
      </c>
      <c r="L36" s="276">
        <f t="shared" si="32"/>
        <v>9.6999999999999993</v>
      </c>
      <c r="M36" s="276">
        <f t="shared" si="32"/>
        <v>8.6999999999999993</v>
      </c>
      <c r="N36" s="276">
        <f t="shared" si="32"/>
        <v>9.1</v>
      </c>
      <c r="O36" s="276">
        <f>SUM(O37:O38)</f>
        <v>253.99999999999997</v>
      </c>
      <c r="P36" s="276">
        <f t="shared" si="32"/>
        <v>10.5</v>
      </c>
      <c r="Q36" s="276">
        <f t="shared" si="32"/>
        <v>4.5</v>
      </c>
      <c r="R36" s="276">
        <f t="shared" si="32"/>
        <v>6.9</v>
      </c>
      <c r="S36" s="276">
        <f t="shared" si="32"/>
        <v>7.7</v>
      </c>
      <c r="T36" s="276">
        <f t="shared" si="32"/>
        <v>6.7</v>
      </c>
      <c r="U36" s="276">
        <f t="shared" si="32"/>
        <v>7.7</v>
      </c>
      <c r="V36" s="276">
        <f t="shared" si="32"/>
        <v>8.5</v>
      </c>
      <c r="W36" s="276">
        <f t="shared" si="32"/>
        <v>7.9</v>
      </c>
      <c r="X36" s="276">
        <f t="shared" si="32"/>
        <v>7.8</v>
      </c>
      <c r="Y36" s="276">
        <f t="shared" si="32"/>
        <v>7.9</v>
      </c>
      <c r="Z36" s="276">
        <f t="shared" si="32"/>
        <v>7.9</v>
      </c>
      <c r="AA36" s="276">
        <f t="shared" si="32"/>
        <v>5.3</v>
      </c>
      <c r="AB36" s="276">
        <f>SUM(AB37:AB38)</f>
        <v>89.300000000000011</v>
      </c>
      <c r="AC36" s="276">
        <f t="shared" si="20"/>
        <v>-164.69999999999996</v>
      </c>
      <c r="AD36" s="276">
        <f>+AC36/O36*100</f>
        <v>-64.842519685039363</v>
      </c>
    </row>
    <row r="37" spans="2:30" s="277" customFormat="1" ht="18" customHeight="1">
      <c r="B37" s="278" t="s">
        <v>126</v>
      </c>
      <c r="C37" s="279">
        <v>28.8</v>
      </c>
      <c r="D37" s="279">
        <v>35.299999999999997</v>
      </c>
      <c r="E37" s="279">
        <v>36</v>
      </c>
      <c r="F37" s="279">
        <v>20.7</v>
      </c>
      <c r="G37" s="279">
        <v>20.7</v>
      </c>
      <c r="H37" s="280">
        <v>20.5</v>
      </c>
      <c r="I37" s="280">
        <v>21.6</v>
      </c>
      <c r="J37" s="280">
        <v>21.9</v>
      </c>
      <c r="K37" s="280">
        <v>21</v>
      </c>
      <c r="L37" s="280">
        <v>9.6999999999999993</v>
      </c>
      <c r="M37" s="280">
        <v>8.6999999999999993</v>
      </c>
      <c r="N37" s="280">
        <v>9.1</v>
      </c>
      <c r="O37" s="280">
        <f>SUM(C37:N37)</f>
        <v>253.99999999999997</v>
      </c>
      <c r="P37" s="279">
        <f>+[1]PP!P76</f>
        <v>10.5</v>
      </c>
      <c r="Q37" s="279">
        <f>+[1]PP!Q76</f>
        <v>4.5</v>
      </c>
      <c r="R37" s="279">
        <f>+[1]PP!R76</f>
        <v>6.9</v>
      </c>
      <c r="S37" s="279">
        <f>+[1]PP!S76</f>
        <v>7.7</v>
      </c>
      <c r="T37" s="279">
        <f>+[1]PP!T76</f>
        <v>6.7</v>
      </c>
      <c r="U37" s="279">
        <f>+[1]PP!U76</f>
        <v>7.7</v>
      </c>
      <c r="V37" s="279">
        <f>+[1]PP!V76</f>
        <v>8.5</v>
      </c>
      <c r="W37" s="279">
        <f>+[1]PP!W76</f>
        <v>7.9</v>
      </c>
      <c r="X37" s="279">
        <f>+[1]PP!X76</f>
        <v>7.8</v>
      </c>
      <c r="Y37" s="279">
        <f>+[1]PP!Y76</f>
        <v>7.9</v>
      </c>
      <c r="Z37" s="279">
        <f>+[1]PP!Z76</f>
        <v>7.9</v>
      </c>
      <c r="AA37" s="279">
        <f>+[1]PP!AA76</f>
        <v>5.3</v>
      </c>
      <c r="AB37" s="279">
        <f>SUM(P37:AA37)</f>
        <v>89.300000000000011</v>
      </c>
      <c r="AC37" s="279">
        <f t="shared" si="20"/>
        <v>-164.69999999999996</v>
      </c>
      <c r="AD37" s="279">
        <f>+AC37/O37*100</f>
        <v>-64.842519685039363</v>
      </c>
    </row>
    <row r="38" spans="2:30" s="277" customFormat="1" ht="18" customHeight="1">
      <c r="B38" s="278" t="s">
        <v>35</v>
      </c>
      <c r="C38" s="279">
        <v>0</v>
      </c>
      <c r="D38" s="279">
        <v>0</v>
      </c>
      <c r="E38" s="279">
        <v>0</v>
      </c>
      <c r="F38" s="279">
        <v>0</v>
      </c>
      <c r="G38" s="279">
        <v>0</v>
      </c>
      <c r="H38" s="280">
        <v>0</v>
      </c>
      <c r="I38" s="280">
        <v>0</v>
      </c>
      <c r="J38" s="280">
        <v>0</v>
      </c>
      <c r="K38" s="280">
        <v>0</v>
      </c>
      <c r="L38" s="280">
        <v>0</v>
      </c>
      <c r="M38" s="280">
        <v>0</v>
      </c>
      <c r="N38" s="280">
        <v>0</v>
      </c>
      <c r="O38" s="280">
        <f>SUM(C38:N38)</f>
        <v>0</v>
      </c>
      <c r="P38" s="279">
        <v>0</v>
      </c>
      <c r="Q38" s="279">
        <v>0</v>
      </c>
      <c r="R38" s="279">
        <v>0</v>
      </c>
      <c r="S38" s="279">
        <v>0</v>
      </c>
      <c r="T38" s="279">
        <v>0</v>
      </c>
      <c r="U38" s="279">
        <v>0</v>
      </c>
      <c r="V38" s="279">
        <v>0</v>
      </c>
      <c r="W38" s="279">
        <v>0</v>
      </c>
      <c r="X38" s="279">
        <v>0</v>
      </c>
      <c r="Y38" s="279">
        <v>0</v>
      </c>
      <c r="Z38" s="279">
        <v>0</v>
      </c>
      <c r="AA38" s="279">
        <v>0</v>
      </c>
      <c r="AB38" s="279">
        <f>SUM(P38:AA38)</f>
        <v>0</v>
      </c>
      <c r="AC38" s="279">
        <f t="shared" si="20"/>
        <v>0</v>
      </c>
      <c r="AD38" s="281">
        <v>0</v>
      </c>
    </row>
    <row r="39" spans="2:30" s="277" customFormat="1" ht="18" customHeight="1">
      <c r="B39" s="275" t="s">
        <v>62</v>
      </c>
      <c r="C39" s="276">
        <f t="shared" ref="C39:AA39" si="33">+C40+C41</f>
        <v>109.8</v>
      </c>
      <c r="D39" s="276">
        <f t="shared" si="33"/>
        <v>64</v>
      </c>
      <c r="E39" s="276">
        <f t="shared" si="33"/>
        <v>88.7</v>
      </c>
      <c r="F39" s="276">
        <f t="shared" si="33"/>
        <v>114.9</v>
      </c>
      <c r="G39" s="276">
        <f t="shared" si="33"/>
        <v>135.6</v>
      </c>
      <c r="H39" s="276">
        <f t="shared" si="33"/>
        <v>113.3</v>
      </c>
      <c r="I39" s="276">
        <f t="shared" si="33"/>
        <v>117.2</v>
      </c>
      <c r="J39" s="276">
        <f t="shared" si="33"/>
        <v>110.6</v>
      </c>
      <c r="K39" s="276">
        <f t="shared" si="33"/>
        <v>130.4</v>
      </c>
      <c r="L39" s="276">
        <f t="shared" si="33"/>
        <v>142.9</v>
      </c>
      <c r="M39" s="276">
        <f t="shared" si="33"/>
        <v>121.9</v>
      </c>
      <c r="N39" s="276">
        <f t="shared" si="33"/>
        <v>119.6</v>
      </c>
      <c r="O39" s="276">
        <f>+O40+O41</f>
        <v>1368.9</v>
      </c>
      <c r="P39" s="276">
        <f t="shared" si="33"/>
        <v>167.4</v>
      </c>
      <c r="Q39" s="276">
        <f t="shared" si="33"/>
        <v>129.80000000000001</v>
      </c>
      <c r="R39" s="276">
        <f t="shared" si="33"/>
        <v>113.8</v>
      </c>
      <c r="S39" s="276">
        <f t="shared" si="33"/>
        <v>131.9</v>
      </c>
      <c r="T39" s="276">
        <f t="shared" si="33"/>
        <v>124.8</v>
      </c>
      <c r="U39" s="276">
        <f t="shared" si="33"/>
        <v>116.8</v>
      </c>
      <c r="V39" s="276">
        <f t="shared" si="33"/>
        <v>191.7</v>
      </c>
      <c r="W39" s="276">
        <f t="shared" si="33"/>
        <v>135.9</v>
      </c>
      <c r="X39" s="276">
        <f t="shared" si="33"/>
        <v>117.2</v>
      </c>
      <c r="Y39" s="276">
        <f t="shared" si="33"/>
        <v>116.4</v>
      </c>
      <c r="Z39" s="276">
        <f t="shared" si="33"/>
        <v>88.4</v>
      </c>
      <c r="AA39" s="276">
        <f t="shared" si="33"/>
        <v>86.1</v>
      </c>
      <c r="AB39" s="276">
        <f>+AB40+AB41</f>
        <v>1520.2000000000003</v>
      </c>
      <c r="AC39" s="276">
        <f t="shared" si="20"/>
        <v>151.30000000000018</v>
      </c>
      <c r="AD39" s="276">
        <f>+AC39/O39*100</f>
        <v>11.052670027029015</v>
      </c>
    </row>
    <row r="40" spans="2:30" ht="18" customHeight="1">
      <c r="B40" s="175" t="s">
        <v>127</v>
      </c>
      <c r="C40" s="119">
        <v>109.8</v>
      </c>
      <c r="D40" s="114">
        <v>64</v>
      </c>
      <c r="E40" s="114">
        <v>88.7</v>
      </c>
      <c r="F40" s="114">
        <v>114.9</v>
      </c>
      <c r="G40" s="114">
        <v>135.6</v>
      </c>
      <c r="H40" s="33">
        <v>113.3</v>
      </c>
      <c r="I40" s="33">
        <v>117.2</v>
      </c>
      <c r="J40" s="33">
        <v>110.6</v>
      </c>
      <c r="K40" s="25">
        <v>130.4</v>
      </c>
      <c r="L40" s="33">
        <v>142.9</v>
      </c>
      <c r="M40" s="33">
        <v>121.9</v>
      </c>
      <c r="N40" s="33">
        <v>119.6</v>
      </c>
      <c r="O40" s="33">
        <f>SUM(C40:N40)</f>
        <v>1368.9</v>
      </c>
      <c r="P40" s="119">
        <f>+[1]PP!P81</f>
        <v>167.4</v>
      </c>
      <c r="Q40" s="114">
        <f>+[1]PP!Q81</f>
        <v>129.80000000000001</v>
      </c>
      <c r="R40" s="114">
        <f>+[1]PP!R81</f>
        <v>113.8</v>
      </c>
      <c r="S40" s="114">
        <f>+[1]PP!S81</f>
        <v>131.9</v>
      </c>
      <c r="T40" s="114">
        <f>+[1]PP!T81</f>
        <v>124.8</v>
      </c>
      <c r="U40" s="114">
        <f>+[1]PP!U81</f>
        <v>116.8</v>
      </c>
      <c r="V40" s="114">
        <f>+[1]PP!V81</f>
        <v>191.7</v>
      </c>
      <c r="W40" s="114">
        <f>+[1]PP!W81</f>
        <v>135.9</v>
      </c>
      <c r="X40" s="114">
        <f>+[1]PP!X81</f>
        <v>117.2</v>
      </c>
      <c r="Y40" s="114">
        <f>+[1]PP!Y81</f>
        <v>116.4</v>
      </c>
      <c r="Z40" s="114">
        <f>+[1]PP!Z81</f>
        <v>88.4</v>
      </c>
      <c r="AA40" s="114">
        <f>+[1]PP!AA81</f>
        <v>86.1</v>
      </c>
      <c r="AB40" s="114">
        <f>SUM(P40:AA40)</f>
        <v>1520.2000000000003</v>
      </c>
      <c r="AC40" s="114">
        <f t="shared" si="20"/>
        <v>151.30000000000018</v>
      </c>
      <c r="AD40" s="114">
        <f>+AC40/O40*100</f>
        <v>11.052670027029015</v>
      </c>
    </row>
    <row r="41" spans="2:30" ht="18" customHeight="1">
      <c r="B41" s="175" t="s">
        <v>35</v>
      </c>
      <c r="C41" s="119">
        <v>0</v>
      </c>
      <c r="D41" s="114">
        <v>0</v>
      </c>
      <c r="E41" s="114">
        <v>0</v>
      </c>
      <c r="F41" s="114">
        <v>0</v>
      </c>
      <c r="G41" s="114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f>SUM(C41:N41)</f>
        <v>0</v>
      </c>
      <c r="P41" s="119">
        <v>0</v>
      </c>
      <c r="Q41" s="114">
        <v>0</v>
      </c>
      <c r="R41" s="114">
        <v>0</v>
      </c>
      <c r="S41" s="114">
        <v>0</v>
      </c>
      <c r="T41" s="114">
        <v>0</v>
      </c>
      <c r="U41" s="114">
        <v>0</v>
      </c>
      <c r="V41" s="114">
        <v>0</v>
      </c>
      <c r="W41" s="114">
        <v>0</v>
      </c>
      <c r="X41" s="114">
        <v>0</v>
      </c>
      <c r="Y41" s="114">
        <v>0</v>
      </c>
      <c r="Z41" s="114">
        <v>0</v>
      </c>
      <c r="AA41" s="114">
        <v>0</v>
      </c>
      <c r="AB41" s="114">
        <f>SUM(P41:AA41)</f>
        <v>0</v>
      </c>
      <c r="AC41" s="155">
        <f t="shared" si="20"/>
        <v>0</v>
      </c>
      <c r="AD41" s="167">
        <v>0</v>
      </c>
    </row>
    <row r="42" spans="2:30" ht="18" customHeight="1">
      <c r="B42" s="169" t="s">
        <v>128</v>
      </c>
      <c r="C42" s="40">
        <v>0</v>
      </c>
      <c r="D42" s="100">
        <v>0</v>
      </c>
      <c r="E42" s="100">
        <v>0</v>
      </c>
      <c r="F42" s="100">
        <v>0</v>
      </c>
      <c r="G42" s="100">
        <v>0</v>
      </c>
      <c r="H42" s="98">
        <v>0</v>
      </c>
      <c r="I42" s="98">
        <v>0</v>
      </c>
      <c r="J42" s="98">
        <v>0</v>
      </c>
      <c r="K42" s="98">
        <v>0</v>
      </c>
      <c r="L42" s="98">
        <v>0</v>
      </c>
      <c r="M42" s="98">
        <v>0</v>
      </c>
      <c r="N42" s="98">
        <v>0</v>
      </c>
      <c r="O42" s="98">
        <f>SUM(C42:N42)</f>
        <v>0</v>
      </c>
      <c r="P42" s="40">
        <v>0</v>
      </c>
      <c r="Q42" s="100">
        <v>0</v>
      </c>
      <c r="R42" s="100">
        <v>0</v>
      </c>
      <c r="S42" s="100">
        <v>0</v>
      </c>
      <c r="T42" s="100">
        <v>0</v>
      </c>
      <c r="U42" s="100">
        <v>0</v>
      </c>
      <c r="V42" s="100">
        <v>0</v>
      </c>
      <c r="W42" s="100">
        <v>0</v>
      </c>
      <c r="X42" s="100">
        <v>0</v>
      </c>
      <c r="Y42" s="100">
        <v>0</v>
      </c>
      <c r="Z42" s="100">
        <v>0</v>
      </c>
      <c r="AA42" s="100">
        <v>0</v>
      </c>
      <c r="AB42" s="100">
        <f>SUM(P42:AA42)</f>
        <v>0</v>
      </c>
      <c r="AC42" s="159">
        <f t="shared" si="20"/>
        <v>0</v>
      </c>
      <c r="AD42" s="167">
        <v>0</v>
      </c>
    </row>
    <row r="43" spans="2:30" ht="18" customHeight="1">
      <c r="B43" s="158" t="s">
        <v>129</v>
      </c>
      <c r="C43" s="40">
        <f t="shared" ref="C43:N43" si="34">+C44+C51+C52</f>
        <v>116.7</v>
      </c>
      <c r="D43" s="40">
        <f t="shared" si="34"/>
        <v>95.6</v>
      </c>
      <c r="E43" s="40">
        <f t="shared" si="34"/>
        <v>1555</v>
      </c>
      <c r="F43" s="40">
        <f t="shared" si="34"/>
        <v>49</v>
      </c>
      <c r="G43" s="40">
        <f t="shared" si="34"/>
        <v>52.9</v>
      </c>
      <c r="H43" s="40">
        <f t="shared" si="34"/>
        <v>7968.2</v>
      </c>
      <c r="I43" s="40">
        <f t="shared" si="34"/>
        <v>1079.3</v>
      </c>
      <c r="J43" s="40">
        <f t="shared" si="34"/>
        <v>108.5</v>
      </c>
      <c r="K43" s="40">
        <f t="shared" si="34"/>
        <v>106.8</v>
      </c>
      <c r="L43" s="40">
        <f t="shared" si="34"/>
        <v>253.7</v>
      </c>
      <c r="M43" s="40">
        <f t="shared" si="34"/>
        <v>141.4</v>
      </c>
      <c r="N43" s="40">
        <f t="shared" si="34"/>
        <v>1584</v>
      </c>
      <c r="O43" s="40">
        <f>+O44+O51+O52</f>
        <v>13111.1</v>
      </c>
      <c r="P43" s="40">
        <f t="shared" ref="P43:AA43" si="35">+P44+P51+P52</f>
        <v>58.8</v>
      </c>
      <c r="Q43" s="100">
        <f t="shared" si="35"/>
        <v>46.2</v>
      </c>
      <c r="R43" s="100">
        <f t="shared" si="35"/>
        <v>42.8</v>
      </c>
      <c r="S43" s="100">
        <f t="shared" si="35"/>
        <v>53.1</v>
      </c>
      <c r="T43" s="100">
        <f t="shared" si="35"/>
        <v>61.7</v>
      </c>
      <c r="U43" s="100">
        <f t="shared" si="35"/>
        <v>78</v>
      </c>
      <c r="V43" s="100">
        <f t="shared" si="35"/>
        <v>56.7</v>
      </c>
      <c r="W43" s="100">
        <f t="shared" si="35"/>
        <v>9380</v>
      </c>
      <c r="X43" s="100">
        <f t="shared" si="35"/>
        <v>39.799999999999997</v>
      </c>
      <c r="Y43" s="100">
        <f t="shared" si="35"/>
        <v>40.1</v>
      </c>
      <c r="Z43" s="100">
        <f t="shared" si="35"/>
        <v>42.2</v>
      </c>
      <c r="AA43" s="100">
        <f t="shared" si="35"/>
        <v>374.6</v>
      </c>
      <c r="AB43" s="100">
        <f>+AB44+AB51+AB52</f>
        <v>10274.000000000002</v>
      </c>
      <c r="AC43" s="100">
        <f t="shared" si="20"/>
        <v>-2837.0999999999985</v>
      </c>
      <c r="AD43" s="100">
        <f t="shared" ref="AD43:AD67" si="36">+AC43/O43*100</f>
        <v>-21.638916643149685</v>
      </c>
    </row>
    <row r="44" spans="2:30" ht="18" customHeight="1">
      <c r="B44" s="148" t="s">
        <v>130</v>
      </c>
      <c r="C44" s="100">
        <f t="shared" ref="C44:N44" si="37">+C45+C48+C50</f>
        <v>116.7</v>
      </c>
      <c r="D44" s="100">
        <f t="shared" si="37"/>
        <v>95.6</v>
      </c>
      <c r="E44" s="100">
        <f t="shared" si="37"/>
        <v>1555</v>
      </c>
      <c r="F44" s="100">
        <f t="shared" si="37"/>
        <v>48.9</v>
      </c>
      <c r="G44" s="100">
        <f t="shared" si="37"/>
        <v>52.9</v>
      </c>
      <c r="H44" s="100">
        <f t="shared" si="37"/>
        <v>7968.2</v>
      </c>
      <c r="I44" s="100">
        <f t="shared" si="37"/>
        <v>1079.3</v>
      </c>
      <c r="J44" s="100">
        <f t="shared" si="37"/>
        <v>108.5</v>
      </c>
      <c r="K44" s="100">
        <f t="shared" si="37"/>
        <v>106.8</v>
      </c>
      <c r="L44" s="100">
        <f t="shared" si="37"/>
        <v>253.7</v>
      </c>
      <c r="M44" s="100">
        <f t="shared" si="37"/>
        <v>141.30000000000001</v>
      </c>
      <c r="N44" s="100">
        <f t="shared" si="37"/>
        <v>1584</v>
      </c>
      <c r="O44" s="100">
        <f>+O45+O48+O50</f>
        <v>13110.9</v>
      </c>
      <c r="P44" s="100">
        <f t="shared" ref="P44:AA44" si="38">+P45+P48+P50</f>
        <v>58.8</v>
      </c>
      <c r="Q44" s="100">
        <f t="shared" si="38"/>
        <v>46.2</v>
      </c>
      <c r="R44" s="100">
        <f t="shared" si="38"/>
        <v>42.8</v>
      </c>
      <c r="S44" s="100">
        <f t="shared" si="38"/>
        <v>53.1</v>
      </c>
      <c r="T44" s="100">
        <f t="shared" si="38"/>
        <v>61.7</v>
      </c>
      <c r="U44" s="100">
        <f t="shared" si="38"/>
        <v>78</v>
      </c>
      <c r="V44" s="100">
        <f t="shared" si="38"/>
        <v>56.6</v>
      </c>
      <c r="W44" s="100">
        <f t="shared" si="38"/>
        <v>8872.2999999999993</v>
      </c>
      <c r="X44" s="100">
        <f t="shared" si="38"/>
        <v>39.799999999999997</v>
      </c>
      <c r="Y44" s="100">
        <f t="shared" si="38"/>
        <v>40.1</v>
      </c>
      <c r="Z44" s="100">
        <f t="shared" si="38"/>
        <v>42.1</v>
      </c>
      <c r="AA44" s="100">
        <f t="shared" si="38"/>
        <v>374.6</v>
      </c>
      <c r="AB44" s="100">
        <f>+AB45+AB48+AB50</f>
        <v>9766.1</v>
      </c>
      <c r="AC44" s="100">
        <f t="shared" si="20"/>
        <v>-3344.7999999999993</v>
      </c>
      <c r="AD44" s="100">
        <f t="shared" si="36"/>
        <v>-25.51159722063321</v>
      </c>
    </row>
    <row r="45" spans="2:30" ht="18" customHeight="1">
      <c r="B45" s="177" t="s">
        <v>131</v>
      </c>
      <c r="C45" s="40">
        <f t="shared" ref="C45:M45" si="39">SUM(C46:C47)</f>
        <v>0</v>
      </c>
      <c r="D45" s="40">
        <f t="shared" ref="D45:F45" si="40">SUM(D46:D47)</f>
        <v>0</v>
      </c>
      <c r="E45" s="40">
        <f t="shared" si="40"/>
        <v>1504.3</v>
      </c>
      <c r="F45" s="40">
        <f t="shared" si="40"/>
        <v>0</v>
      </c>
      <c r="G45" s="40">
        <f t="shared" si="39"/>
        <v>0</v>
      </c>
      <c r="H45" s="40">
        <f t="shared" si="39"/>
        <v>7929.3</v>
      </c>
      <c r="I45" s="40">
        <f t="shared" si="39"/>
        <v>1000</v>
      </c>
      <c r="J45" s="40">
        <f t="shared" ref="J45:L45" si="41">SUM(J46:J47)</f>
        <v>0</v>
      </c>
      <c r="K45" s="40">
        <f t="shared" si="41"/>
        <v>0</v>
      </c>
      <c r="L45" s="40">
        <f t="shared" si="41"/>
        <v>0</v>
      </c>
      <c r="M45" s="40">
        <f t="shared" si="39"/>
        <v>0</v>
      </c>
      <c r="N45" s="40">
        <f t="shared" ref="N45" si="42">SUM(N46:N47)</f>
        <v>0</v>
      </c>
      <c r="O45" s="40">
        <f>SUM(O46:O47)</f>
        <v>10433.6</v>
      </c>
      <c r="P45" s="40">
        <f t="shared" ref="P45:AA45" si="43">SUM(P46:P47)</f>
        <v>0</v>
      </c>
      <c r="Q45" s="100">
        <f t="shared" si="43"/>
        <v>0</v>
      </c>
      <c r="R45" s="100">
        <f t="shared" si="43"/>
        <v>0</v>
      </c>
      <c r="S45" s="100">
        <f t="shared" si="43"/>
        <v>0</v>
      </c>
      <c r="T45" s="100">
        <f t="shared" si="43"/>
        <v>0</v>
      </c>
      <c r="U45" s="100">
        <f t="shared" si="43"/>
        <v>0</v>
      </c>
      <c r="V45" s="100">
        <f t="shared" si="43"/>
        <v>0</v>
      </c>
      <c r="W45" s="100">
        <f t="shared" si="43"/>
        <v>8820</v>
      </c>
      <c r="X45" s="100">
        <f t="shared" si="43"/>
        <v>0</v>
      </c>
      <c r="Y45" s="100">
        <f t="shared" si="43"/>
        <v>0</v>
      </c>
      <c r="Z45" s="100">
        <f t="shared" si="43"/>
        <v>0</v>
      </c>
      <c r="AA45" s="100">
        <f t="shared" si="43"/>
        <v>0</v>
      </c>
      <c r="AB45" s="100">
        <f>SUM(AB46:AB47)</f>
        <v>8820</v>
      </c>
      <c r="AC45" s="100">
        <f t="shared" si="20"/>
        <v>-1613.6000000000004</v>
      </c>
      <c r="AD45" s="100">
        <f t="shared" si="36"/>
        <v>-15.46541941420028</v>
      </c>
    </row>
    <row r="46" spans="2:30" ht="18" customHeight="1">
      <c r="B46" s="178" t="s">
        <v>132</v>
      </c>
      <c r="C46" s="119">
        <v>0</v>
      </c>
      <c r="D46" s="114">
        <v>0</v>
      </c>
      <c r="E46" s="114">
        <v>0</v>
      </c>
      <c r="F46" s="114">
        <v>0</v>
      </c>
      <c r="G46" s="114">
        <v>0</v>
      </c>
      <c r="H46" s="33">
        <v>7929.3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f>SUM(C46:N46)</f>
        <v>7929.3</v>
      </c>
      <c r="P46" s="119">
        <v>0</v>
      </c>
      <c r="Q46" s="114">
        <v>0</v>
      </c>
      <c r="R46" s="114">
        <v>0</v>
      </c>
      <c r="S46" s="114">
        <v>0</v>
      </c>
      <c r="T46" s="114">
        <v>0</v>
      </c>
      <c r="U46" s="114">
        <v>0</v>
      </c>
      <c r="V46" s="114">
        <v>0</v>
      </c>
      <c r="W46" s="114">
        <v>8820</v>
      </c>
      <c r="X46" s="114">
        <v>0</v>
      </c>
      <c r="Y46" s="114">
        <v>0</v>
      </c>
      <c r="Z46" s="114">
        <v>0</v>
      </c>
      <c r="AA46" s="114">
        <v>0</v>
      </c>
      <c r="AB46" s="114">
        <f>SUM(P46:AA46)</f>
        <v>8820</v>
      </c>
      <c r="AC46" s="114">
        <f t="shared" si="20"/>
        <v>890.69999999999982</v>
      </c>
      <c r="AD46" s="166">
        <v>0</v>
      </c>
    </row>
    <row r="47" spans="2:30" ht="18" customHeight="1">
      <c r="B47" s="178" t="s">
        <v>133</v>
      </c>
      <c r="C47" s="119">
        <v>0</v>
      </c>
      <c r="D47" s="119">
        <v>0</v>
      </c>
      <c r="E47" s="119">
        <v>1504.3</v>
      </c>
      <c r="F47" s="119">
        <v>0</v>
      </c>
      <c r="G47" s="119">
        <v>0</v>
      </c>
      <c r="H47" s="25">
        <v>0</v>
      </c>
      <c r="I47" s="25">
        <v>1000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33">
        <f>SUM(C47:N47)</f>
        <v>2504.3000000000002</v>
      </c>
      <c r="P47" s="119">
        <v>0</v>
      </c>
      <c r="Q47" s="119">
        <v>0</v>
      </c>
      <c r="R47" s="119">
        <v>0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19">
        <v>0</v>
      </c>
      <c r="Z47" s="119">
        <v>0</v>
      </c>
      <c r="AA47" s="119">
        <v>0</v>
      </c>
      <c r="AB47" s="114">
        <f>SUM(P47:AA47)</f>
        <v>0</v>
      </c>
      <c r="AC47" s="114">
        <f t="shared" si="20"/>
        <v>-2504.3000000000002</v>
      </c>
      <c r="AD47" s="114">
        <f>+AC47/O47*100</f>
        <v>-100</v>
      </c>
    </row>
    <row r="48" spans="2:30" ht="18" customHeight="1">
      <c r="B48" s="150" t="s">
        <v>134</v>
      </c>
      <c r="C48" s="40">
        <f t="shared" ref="C48:U48" si="44">SUM(C49:C49)</f>
        <v>108.9</v>
      </c>
      <c r="D48" s="40">
        <f t="shared" si="44"/>
        <v>95.6</v>
      </c>
      <c r="E48" s="40">
        <f t="shared" si="44"/>
        <v>50.7</v>
      </c>
      <c r="F48" s="40">
        <f t="shared" si="44"/>
        <v>48.9</v>
      </c>
      <c r="G48" s="40">
        <f t="shared" si="44"/>
        <v>52.9</v>
      </c>
      <c r="H48" s="40">
        <f t="shared" si="44"/>
        <v>38.9</v>
      </c>
      <c r="I48" s="40">
        <f t="shared" si="44"/>
        <v>79.3</v>
      </c>
      <c r="J48" s="40">
        <f t="shared" si="44"/>
        <v>108.5</v>
      </c>
      <c r="K48" s="40">
        <f t="shared" si="44"/>
        <v>106.8</v>
      </c>
      <c r="L48" s="40">
        <f t="shared" si="44"/>
        <v>253.7</v>
      </c>
      <c r="M48" s="40">
        <f t="shared" si="44"/>
        <v>141.30000000000001</v>
      </c>
      <c r="N48" s="40">
        <f t="shared" si="44"/>
        <v>1584</v>
      </c>
      <c r="O48" s="40">
        <f>SUM(O49:O49)</f>
        <v>2669.5</v>
      </c>
      <c r="P48" s="40">
        <f t="shared" si="44"/>
        <v>58.8</v>
      </c>
      <c r="Q48" s="100">
        <f t="shared" si="44"/>
        <v>46.2</v>
      </c>
      <c r="R48" s="100">
        <f t="shared" si="44"/>
        <v>42.8</v>
      </c>
      <c r="S48" s="100">
        <f t="shared" si="44"/>
        <v>53.1</v>
      </c>
      <c r="T48" s="100">
        <f t="shared" si="44"/>
        <v>61.7</v>
      </c>
      <c r="U48" s="100">
        <f t="shared" si="44"/>
        <v>78</v>
      </c>
      <c r="V48" s="100">
        <f t="shared" ref="V48:AB48" si="45">SUM(V49:V49)</f>
        <v>56.6</v>
      </c>
      <c r="W48" s="100">
        <f t="shared" si="45"/>
        <v>52.3</v>
      </c>
      <c r="X48" s="100">
        <f t="shared" si="45"/>
        <v>39.799999999999997</v>
      </c>
      <c r="Y48" s="100">
        <f t="shared" si="45"/>
        <v>40.1</v>
      </c>
      <c r="Z48" s="100">
        <f t="shared" si="45"/>
        <v>42.1</v>
      </c>
      <c r="AA48" s="100">
        <f t="shared" si="45"/>
        <v>374.6</v>
      </c>
      <c r="AB48" s="100">
        <f t="shared" si="45"/>
        <v>946.10000000000014</v>
      </c>
      <c r="AC48" s="100">
        <f t="shared" si="20"/>
        <v>-1723.3999999999999</v>
      </c>
      <c r="AD48" s="100">
        <f t="shared" si="36"/>
        <v>-64.558906162202661</v>
      </c>
    </row>
    <row r="49" spans="2:32" ht="18" customHeight="1">
      <c r="B49" s="178" t="s">
        <v>135</v>
      </c>
      <c r="C49" s="179">
        <v>108.9</v>
      </c>
      <c r="D49" s="180">
        <v>95.6</v>
      </c>
      <c r="E49" s="180">
        <v>50.7</v>
      </c>
      <c r="F49" s="180">
        <v>48.9</v>
      </c>
      <c r="G49" s="180">
        <v>52.9</v>
      </c>
      <c r="H49" s="181">
        <v>38.9</v>
      </c>
      <c r="I49" s="181">
        <v>79.3</v>
      </c>
      <c r="J49" s="181">
        <v>108.5</v>
      </c>
      <c r="K49" s="181">
        <v>106.8</v>
      </c>
      <c r="L49" s="181">
        <v>253.7</v>
      </c>
      <c r="M49" s="181">
        <v>141.30000000000001</v>
      </c>
      <c r="N49" s="181">
        <v>1584</v>
      </c>
      <c r="O49" s="33">
        <f>SUM(C49:N49)</f>
        <v>2669.5</v>
      </c>
      <c r="P49" s="179">
        <f>+[1]PP!P91</f>
        <v>58.8</v>
      </c>
      <c r="Q49" s="180">
        <f>+[1]PP!Q91</f>
        <v>46.2</v>
      </c>
      <c r="R49" s="180">
        <f>+[1]PP!R91</f>
        <v>42.8</v>
      </c>
      <c r="S49" s="180">
        <f>+[1]PP!S91</f>
        <v>53.1</v>
      </c>
      <c r="T49" s="180">
        <f>+[1]PP!T91</f>
        <v>61.7</v>
      </c>
      <c r="U49" s="180">
        <f>+[1]PP!U91</f>
        <v>78</v>
      </c>
      <c r="V49" s="180">
        <f>+[1]PP!V91</f>
        <v>56.6</v>
      </c>
      <c r="W49" s="180">
        <f>+[1]PP!W91</f>
        <v>52.3</v>
      </c>
      <c r="X49" s="180">
        <f>+[1]PP!X91</f>
        <v>39.799999999999997</v>
      </c>
      <c r="Y49" s="180">
        <f>+[1]PP!Y91</f>
        <v>40.1</v>
      </c>
      <c r="Z49" s="180">
        <f>+[1]PP!Z91</f>
        <v>42.1</v>
      </c>
      <c r="AA49" s="180">
        <f>+[1]PP!AA91</f>
        <v>374.6</v>
      </c>
      <c r="AB49" s="180">
        <f>SUM(P49:AA49)</f>
        <v>946.10000000000014</v>
      </c>
      <c r="AC49" s="180">
        <f t="shared" si="20"/>
        <v>-1723.3999999999999</v>
      </c>
      <c r="AD49" s="114">
        <f t="shared" si="36"/>
        <v>-64.558906162202661</v>
      </c>
    </row>
    <row r="50" spans="2:32" ht="18" customHeight="1">
      <c r="B50" s="150" t="s">
        <v>136</v>
      </c>
      <c r="C50" s="182">
        <v>7.8</v>
      </c>
      <c r="D50" s="182">
        <v>0</v>
      </c>
      <c r="E50" s="182">
        <v>0</v>
      </c>
      <c r="F50" s="182">
        <v>0</v>
      </c>
      <c r="G50" s="182">
        <v>0</v>
      </c>
      <c r="H50" s="183">
        <v>0</v>
      </c>
      <c r="I50" s="183">
        <v>0</v>
      </c>
      <c r="J50" s="183">
        <v>0</v>
      </c>
      <c r="K50" s="183">
        <v>0</v>
      </c>
      <c r="L50" s="183">
        <v>0</v>
      </c>
      <c r="M50" s="183">
        <v>0</v>
      </c>
      <c r="N50" s="183">
        <v>0</v>
      </c>
      <c r="O50" s="98">
        <f>SUM(C50:N50)</f>
        <v>7.8</v>
      </c>
      <c r="P50" s="182">
        <f>+[1]PP!P94</f>
        <v>0</v>
      </c>
      <c r="Q50" s="182">
        <f>+[1]PP!Q94</f>
        <v>0</v>
      </c>
      <c r="R50" s="182">
        <f>+[1]PP!R94</f>
        <v>0</v>
      </c>
      <c r="S50" s="182">
        <f>+[1]PP!S94</f>
        <v>0</v>
      </c>
      <c r="T50" s="182">
        <f>+[1]PP!T94</f>
        <v>0</v>
      </c>
      <c r="U50" s="182">
        <f>+[1]PP!U94</f>
        <v>0</v>
      </c>
      <c r="V50" s="182">
        <f>+[1]PP!V94</f>
        <v>0</v>
      </c>
      <c r="W50" s="182">
        <f>+[1]PP!W94</f>
        <v>0</v>
      </c>
      <c r="X50" s="182">
        <f>+[1]PP!X94</f>
        <v>0</v>
      </c>
      <c r="Y50" s="182">
        <f>+[1]PP!Y94</f>
        <v>0</v>
      </c>
      <c r="Z50" s="182">
        <f>+[1]PP!Z94</f>
        <v>0</v>
      </c>
      <c r="AA50" s="182">
        <f>+[1]PP!AA94</f>
        <v>0</v>
      </c>
      <c r="AB50" s="182">
        <f>SUM(P50:AA50)</f>
        <v>0</v>
      </c>
      <c r="AC50" s="182">
        <f t="shared" si="20"/>
        <v>-7.8</v>
      </c>
      <c r="AD50" s="100">
        <f t="shared" si="36"/>
        <v>-100</v>
      </c>
    </row>
    <row r="51" spans="2:32" ht="18" customHeight="1">
      <c r="B51" s="148" t="s">
        <v>69</v>
      </c>
      <c r="C51" s="184">
        <v>0</v>
      </c>
      <c r="D51" s="184">
        <v>0</v>
      </c>
      <c r="E51" s="184">
        <v>0</v>
      </c>
      <c r="F51" s="184">
        <v>0.1</v>
      </c>
      <c r="G51" s="184">
        <v>0</v>
      </c>
      <c r="H51" s="185">
        <v>0</v>
      </c>
      <c r="I51" s="185">
        <v>0</v>
      </c>
      <c r="J51" s="185">
        <v>0</v>
      </c>
      <c r="K51" s="185">
        <v>0</v>
      </c>
      <c r="L51" s="185">
        <v>0</v>
      </c>
      <c r="M51" s="185">
        <v>0.1</v>
      </c>
      <c r="N51" s="185">
        <v>0</v>
      </c>
      <c r="O51" s="98">
        <f>SUM(C51:N51)</f>
        <v>0.2</v>
      </c>
      <c r="P51" s="184">
        <v>0</v>
      </c>
      <c r="Q51" s="184">
        <v>0</v>
      </c>
      <c r="R51" s="184">
        <v>0</v>
      </c>
      <c r="S51" s="184">
        <v>0</v>
      </c>
      <c r="T51" s="184">
        <v>0</v>
      </c>
      <c r="U51" s="184">
        <v>0</v>
      </c>
      <c r="V51" s="184">
        <v>0.1</v>
      </c>
      <c r="W51" s="184">
        <v>0</v>
      </c>
      <c r="X51" s="184">
        <v>0</v>
      </c>
      <c r="Y51" s="184">
        <v>0</v>
      </c>
      <c r="Z51" s="184">
        <v>0.1</v>
      </c>
      <c r="AA51" s="184">
        <v>0</v>
      </c>
      <c r="AB51" s="172">
        <f>SUM(P51:AA51)</f>
        <v>0.2</v>
      </c>
      <c r="AC51" s="172">
        <f t="shared" si="20"/>
        <v>0</v>
      </c>
      <c r="AD51" s="100">
        <v>0</v>
      </c>
    </row>
    <row r="52" spans="2:32" ht="18" customHeight="1">
      <c r="B52" s="148" t="s">
        <v>70</v>
      </c>
      <c r="C52" s="40">
        <f t="shared" ref="C52:AA52" si="46">+C53+C54</f>
        <v>0</v>
      </c>
      <c r="D52" s="40">
        <f t="shared" si="46"/>
        <v>0</v>
      </c>
      <c r="E52" s="40">
        <f t="shared" si="46"/>
        <v>0</v>
      </c>
      <c r="F52" s="40">
        <f t="shared" si="46"/>
        <v>0</v>
      </c>
      <c r="G52" s="40">
        <f t="shared" si="46"/>
        <v>0</v>
      </c>
      <c r="H52" s="40">
        <f t="shared" si="46"/>
        <v>0</v>
      </c>
      <c r="I52" s="40">
        <f t="shared" si="46"/>
        <v>0</v>
      </c>
      <c r="J52" s="40">
        <f t="shared" si="46"/>
        <v>0</v>
      </c>
      <c r="K52" s="40">
        <f t="shared" si="46"/>
        <v>0</v>
      </c>
      <c r="L52" s="40">
        <f t="shared" si="46"/>
        <v>0</v>
      </c>
      <c r="M52" s="40">
        <f t="shared" si="46"/>
        <v>0</v>
      </c>
      <c r="N52" s="40">
        <f t="shared" si="46"/>
        <v>0</v>
      </c>
      <c r="O52" s="40">
        <f>+O53+O54</f>
        <v>0</v>
      </c>
      <c r="P52" s="40">
        <f t="shared" si="46"/>
        <v>0</v>
      </c>
      <c r="Q52" s="40">
        <f t="shared" si="46"/>
        <v>0</v>
      </c>
      <c r="R52" s="40">
        <f t="shared" si="46"/>
        <v>0</v>
      </c>
      <c r="S52" s="40">
        <f t="shared" si="46"/>
        <v>0</v>
      </c>
      <c r="T52" s="40">
        <f t="shared" si="46"/>
        <v>0</v>
      </c>
      <c r="U52" s="40">
        <f t="shared" si="46"/>
        <v>0</v>
      </c>
      <c r="V52" s="40">
        <f t="shared" si="46"/>
        <v>0</v>
      </c>
      <c r="W52" s="40">
        <f t="shared" si="46"/>
        <v>507.7</v>
      </c>
      <c r="X52" s="40">
        <f t="shared" si="46"/>
        <v>0</v>
      </c>
      <c r="Y52" s="40">
        <f t="shared" si="46"/>
        <v>0</v>
      </c>
      <c r="Z52" s="40">
        <f t="shared" si="46"/>
        <v>0</v>
      </c>
      <c r="AA52" s="40">
        <f t="shared" si="46"/>
        <v>0</v>
      </c>
      <c r="AB52" s="40">
        <f>+AB53+AB54</f>
        <v>507.7</v>
      </c>
      <c r="AC52" s="40">
        <f t="shared" si="20"/>
        <v>507.7</v>
      </c>
      <c r="AD52" s="100">
        <v>0</v>
      </c>
    </row>
    <row r="53" spans="2:32" ht="18" customHeight="1">
      <c r="B53" s="186" t="s">
        <v>137</v>
      </c>
      <c r="C53" s="119">
        <v>0</v>
      </c>
      <c r="D53" s="114">
        <v>0</v>
      </c>
      <c r="E53" s="114">
        <v>0</v>
      </c>
      <c r="F53" s="114">
        <v>0</v>
      </c>
      <c r="G53" s="114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f>SUM(C53:N53)</f>
        <v>0</v>
      </c>
      <c r="P53" s="119">
        <f>+[1]PP!P99</f>
        <v>0</v>
      </c>
      <c r="Q53" s="114">
        <v>0</v>
      </c>
      <c r="R53" s="114">
        <v>0</v>
      </c>
      <c r="S53" s="114">
        <v>0</v>
      </c>
      <c r="T53" s="114">
        <v>0</v>
      </c>
      <c r="U53" s="114">
        <v>0</v>
      </c>
      <c r="V53" s="114">
        <v>0</v>
      </c>
      <c r="W53" s="114">
        <v>0</v>
      </c>
      <c r="X53" s="114">
        <v>0</v>
      </c>
      <c r="Y53" s="114">
        <v>0</v>
      </c>
      <c r="Z53" s="114">
        <v>0</v>
      </c>
      <c r="AA53" s="114">
        <v>0</v>
      </c>
      <c r="AB53" s="114">
        <f>SUM(P53:AA53)</f>
        <v>0</v>
      </c>
      <c r="AC53" s="114">
        <f t="shared" si="20"/>
        <v>0</v>
      </c>
      <c r="AD53" s="114">
        <v>0</v>
      </c>
    </row>
    <row r="54" spans="2:32" ht="18" customHeight="1">
      <c r="B54" s="186" t="s">
        <v>35</v>
      </c>
      <c r="C54" s="187">
        <v>0</v>
      </c>
      <c r="D54" s="187">
        <v>0</v>
      </c>
      <c r="E54" s="187">
        <v>0</v>
      </c>
      <c r="F54" s="187">
        <v>0</v>
      </c>
      <c r="G54" s="187">
        <v>0</v>
      </c>
      <c r="H54" s="188">
        <v>0</v>
      </c>
      <c r="I54" s="188">
        <v>0</v>
      </c>
      <c r="J54" s="188">
        <v>0</v>
      </c>
      <c r="K54" s="188">
        <v>0</v>
      </c>
      <c r="L54" s="188">
        <v>0</v>
      </c>
      <c r="M54" s="188">
        <v>0</v>
      </c>
      <c r="N54" s="188">
        <v>0</v>
      </c>
      <c r="O54" s="33">
        <f>SUM(C54:N54)</f>
        <v>0</v>
      </c>
      <c r="P54" s="187">
        <v>0</v>
      </c>
      <c r="Q54" s="187">
        <v>0</v>
      </c>
      <c r="R54" s="187">
        <v>0</v>
      </c>
      <c r="S54" s="187">
        <v>0</v>
      </c>
      <c r="T54" s="187">
        <v>0</v>
      </c>
      <c r="U54" s="187">
        <v>0</v>
      </c>
      <c r="V54" s="187">
        <v>0</v>
      </c>
      <c r="W54" s="187">
        <v>507.7</v>
      </c>
      <c r="X54" s="187">
        <v>0</v>
      </c>
      <c r="Y54" s="187">
        <v>0</v>
      </c>
      <c r="Z54" s="187">
        <v>0</v>
      </c>
      <c r="AA54" s="187">
        <v>0</v>
      </c>
      <c r="AB54" s="114">
        <f>SUM(P54:AA54)</f>
        <v>507.7</v>
      </c>
      <c r="AC54" s="114">
        <f t="shared" si="20"/>
        <v>507.7</v>
      </c>
      <c r="AD54" s="114">
        <v>0</v>
      </c>
    </row>
    <row r="55" spans="2:32" ht="18" customHeight="1">
      <c r="B55" s="158" t="s">
        <v>138</v>
      </c>
      <c r="C55" s="40">
        <f t="shared" ref="C55:N55" si="47">+C56+C59</f>
        <v>0</v>
      </c>
      <c r="D55" s="40">
        <f t="shared" si="47"/>
        <v>0</v>
      </c>
      <c r="E55" s="40">
        <f t="shared" si="47"/>
        <v>2737</v>
      </c>
      <c r="F55" s="40">
        <f t="shared" si="47"/>
        <v>544.29999999999995</v>
      </c>
      <c r="G55" s="40">
        <f t="shared" si="47"/>
        <v>815.4</v>
      </c>
      <c r="H55" s="40">
        <f t="shared" si="47"/>
        <v>848.9</v>
      </c>
      <c r="I55" s="40">
        <f t="shared" si="47"/>
        <v>0</v>
      </c>
      <c r="J55" s="40">
        <f t="shared" si="47"/>
        <v>0</v>
      </c>
      <c r="K55" s="40">
        <f t="shared" si="47"/>
        <v>0</v>
      </c>
      <c r="L55" s="40">
        <f t="shared" si="47"/>
        <v>879.19999999999993</v>
      </c>
      <c r="M55" s="40">
        <f t="shared" si="47"/>
        <v>1699.9</v>
      </c>
      <c r="N55" s="40">
        <f t="shared" si="47"/>
        <v>1142.4000000000001</v>
      </c>
      <c r="O55" s="40">
        <f>+O56+O59</f>
        <v>8667.1</v>
      </c>
      <c r="P55" s="40">
        <f t="shared" ref="P55:AA55" si="48">+P56+P59</f>
        <v>877.5</v>
      </c>
      <c r="Q55" s="100">
        <f t="shared" si="48"/>
        <v>0</v>
      </c>
      <c r="R55" s="100">
        <f t="shared" si="48"/>
        <v>1782.8</v>
      </c>
      <c r="S55" s="100">
        <f t="shared" si="48"/>
        <v>0</v>
      </c>
      <c r="T55" s="100">
        <f t="shared" si="48"/>
        <v>0</v>
      </c>
      <c r="U55" s="100">
        <f t="shared" si="48"/>
        <v>0</v>
      </c>
      <c r="V55" s="100">
        <f t="shared" si="48"/>
        <v>0</v>
      </c>
      <c r="W55" s="100">
        <f t="shared" si="48"/>
        <v>37.5</v>
      </c>
      <c r="X55" s="100">
        <f t="shared" si="48"/>
        <v>0</v>
      </c>
      <c r="Y55" s="100">
        <f t="shared" si="48"/>
        <v>75.7</v>
      </c>
      <c r="Z55" s="100">
        <f t="shared" si="48"/>
        <v>0</v>
      </c>
      <c r="AA55" s="100">
        <f t="shared" si="48"/>
        <v>0</v>
      </c>
      <c r="AB55" s="100">
        <f>+AB56+AB59</f>
        <v>2773.5</v>
      </c>
      <c r="AC55" s="100">
        <f t="shared" si="20"/>
        <v>-5893.6</v>
      </c>
      <c r="AD55" s="100">
        <f t="shared" si="36"/>
        <v>-67.999676939229957</v>
      </c>
    </row>
    <row r="56" spans="2:32" ht="18" customHeight="1">
      <c r="B56" s="189" t="s">
        <v>139</v>
      </c>
      <c r="C56" s="190">
        <f t="shared" ref="C56:K56" si="49">+C57+C58</f>
        <v>0</v>
      </c>
      <c r="D56" s="190">
        <f t="shared" si="49"/>
        <v>0</v>
      </c>
      <c r="E56" s="190">
        <f t="shared" si="49"/>
        <v>0</v>
      </c>
      <c r="F56" s="190">
        <f t="shared" si="49"/>
        <v>0</v>
      </c>
      <c r="G56" s="190">
        <f t="shared" si="49"/>
        <v>0</v>
      </c>
      <c r="H56" s="190">
        <f t="shared" si="49"/>
        <v>25.3</v>
      </c>
      <c r="I56" s="190">
        <f t="shared" si="49"/>
        <v>0</v>
      </c>
      <c r="J56" s="190">
        <f t="shared" si="49"/>
        <v>0</v>
      </c>
      <c r="K56" s="190">
        <f t="shared" si="49"/>
        <v>0</v>
      </c>
      <c r="L56" s="190">
        <f>+L57+L58</f>
        <v>26.3</v>
      </c>
      <c r="M56" s="190">
        <f>+M57+M58</f>
        <v>0</v>
      </c>
      <c r="N56" s="190">
        <f>+N57+N58</f>
        <v>1142.4000000000001</v>
      </c>
      <c r="O56" s="190">
        <f>+O57+O58</f>
        <v>1194</v>
      </c>
      <c r="P56" s="190">
        <f t="shared" ref="P56:AA56" si="50">+P57+P58</f>
        <v>0</v>
      </c>
      <c r="Q56" s="191">
        <f t="shared" si="50"/>
        <v>0</v>
      </c>
      <c r="R56" s="191">
        <f t="shared" si="50"/>
        <v>17.8</v>
      </c>
      <c r="S56" s="191">
        <f t="shared" si="50"/>
        <v>0</v>
      </c>
      <c r="T56" s="191">
        <f t="shared" si="50"/>
        <v>0</v>
      </c>
      <c r="U56" s="191">
        <f t="shared" si="50"/>
        <v>0</v>
      </c>
      <c r="V56" s="191">
        <f t="shared" si="50"/>
        <v>0</v>
      </c>
      <c r="W56" s="191">
        <f t="shared" si="50"/>
        <v>37.5</v>
      </c>
      <c r="X56" s="191">
        <f t="shared" si="50"/>
        <v>0</v>
      </c>
      <c r="Y56" s="191">
        <f t="shared" si="50"/>
        <v>75.7</v>
      </c>
      <c r="Z56" s="191">
        <f t="shared" si="50"/>
        <v>0</v>
      </c>
      <c r="AA56" s="191">
        <f t="shared" si="50"/>
        <v>0</v>
      </c>
      <c r="AB56" s="191">
        <f>+AB57+AB58</f>
        <v>131</v>
      </c>
      <c r="AC56" s="191">
        <f t="shared" si="20"/>
        <v>-1063</v>
      </c>
      <c r="AD56" s="114">
        <v>0</v>
      </c>
    </row>
    <row r="57" spans="2:32" ht="18" customHeight="1">
      <c r="B57" s="192" t="s">
        <v>140</v>
      </c>
      <c r="C57" s="119">
        <v>0</v>
      </c>
      <c r="D57" s="114">
        <v>0</v>
      </c>
      <c r="E57" s="114">
        <v>0</v>
      </c>
      <c r="F57" s="114">
        <v>0</v>
      </c>
      <c r="G57" s="114">
        <v>0</v>
      </c>
      <c r="H57" s="33">
        <v>25.3</v>
      </c>
      <c r="I57" s="33">
        <v>0</v>
      </c>
      <c r="J57" s="33">
        <v>0</v>
      </c>
      <c r="K57" s="33">
        <v>0</v>
      </c>
      <c r="L57" s="33">
        <v>26.3</v>
      </c>
      <c r="M57" s="33">
        <v>0</v>
      </c>
      <c r="N57" s="33">
        <v>0</v>
      </c>
      <c r="O57" s="33">
        <f>SUM(C57:N57)</f>
        <v>51.6</v>
      </c>
      <c r="P57" s="119">
        <f>+[1]PP!P103</f>
        <v>0</v>
      </c>
      <c r="Q57" s="114">
        <f>+[1]PP!Q103</f>
        <v>0</v>
      </c>
      <c r="R57" s="114">
        <f>+[1]PP!R103</f>
        <v>17.8</v>
      </c>
      <c r="S57" s="114">
        <f>+[1]PP!S103</f>
        <v>0</v>
      </c>
      <c r="T57" s="114">
        <f>+[1]PP!T103</f>
        <v>0</v>
      </c>
      <c r="U57" s="114">
        <f>+[1]PP!U103</f>
        <v>0</v>
      </c>
      <c r="V57" s="114">
        <f>+[1]PP!V103</f>
        <v>0</v>
      </c>
      <c r="W57" s="114">
        <f>+[1]PP!W103</f>
        <v>37.5</v>
      </c>
      <c r="X57" s="114">
        <f>+[1]PP!X103</f>
        <v>0</v>
      </c>
      <c r="Y57" s="114">
        <f>+[1]PP!Y103</f>
        <v>75.7</v>
      </c>
      <c r="Z57" s="114">
        <f>+[1]PP!Z103</f>
        <v>0</v>
      </c>
      <c r="AA57" s="114">
        <f>+[1]PP!AA103</f>
        <v>0</v>
      </c>
      <c r="AB57" s="114">
        <f>SUM(P57:AA57)</f>
        <v>131</v>
      </c>
      <c r="AC57" s="114">
        <f t="shared" si="20"/>
        <v>79.400000000000006</v>
      </c>
      <c r="AD57" s="114">
        <v>0</v>
      </c>
    </row>
    <row r="58" spans="2:32" ht="18" customHeight="1">
      <c r="B58" s="192" t="s">
        <v>141</v>
      </c>
      <c r="C58" s="119">
        <v>0</v>
      </c>
      <c r="D58" s="114">
        <v>0</v>
      </c>
      <c r="E58" s="114">
        <v>0</v>
      </c>
      <c r="F58" s="114">
        <v>0</v>
      </c>
      <c r="G58" s="114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1142.4000000000001</v>
      </c>
      <c r="O58" s="33">
        <f>SUM(C58:N58)</f>
        <v>1142.4000000000001</v>
      </c>
      <c r="P58" s="119">
        <f>+[1]PP!P104</f>
        <v>0</v>
      </c>
      <c r="Q58" s="114">
        <f>+[1]PP!Q104</f>
        <v>0</v>
      </c>
      <c r="R58" s="114">
        <f>+[1]PP!R104</f>
        <v>0</v>
      </c>
      <c r="S58" s="114">
        <f>+[1]PP!S104</f>
        <v>0</v>
      </c>
      <c r="T58" s="114">
        <f>+[1]PP!T104</f>
        <v>0</v>
      </c>
      <c r="U58" s="114">
        <f>+[1]PP!U104</f>
        <v>0</v>
      </c>
      <c r="V58" s="114">
        <f>+[1]PP!V104</f>
        <v>0</v>
      </c>
      <c r="W58" s="114">
        <f>+[1]PP!W104</f>
        <v>0</v>
      </c>
      <c r="X58" s="114">
        <f>+[1]PP!X104</f>
        <v>0</v>
      </c>
      <c r="Y58" s="114">
        <f>+[1]PP!Y104</f>
        <v>0</v>
      </c>
      <c r="Z58" s="114">
        <f>+[1]PP!Z104</f>
        <v>0</v>
      </c>
      <c r="AA58" s="114">
        <f>+[1]PP!AA104</f>
        <v>0</v>
      </c>
      <c r="AB58" s="114">
        <f>SUM(P58:AA58)</f>
        <v>0</v>
      </c>
      <c r="AC58" s="114">
        <f t="shared" si="20"/>
        <v>-1142.4000000000001</v>
      </c>
      <c r="AD58" s="114">
        <v>0</v>
      </c>
    </row>
    <row r="59" spans="2:32" ht="18" customHeight="1">
      <c r="B59" s="193" t="s">
        <v>142</v>
      </c>
      <c r="C59" s="119">
        <v>0</v>
      </c>
      <c r="D59" s="114">
        <v>0</v>
      </c>
      <c r="E59" s="114">
        <v>2737</v>
      </c>
      <c r="F59" s="114">
        <v>544.29999999999995</v>
      </c>
      <c r="G59" s="114">
        <v>815.4</v>
      </c>
      <c r="H59" s="33">
        <v>823.6</v>
      </c>
      <c r="I59" s="33">
        <v>0</v>
      </c>
      <c r="J59" s="33">
        <v>0</v>
      </c>
      <c r="K59" s="33">
        <v>0</v>
      </c>
      <c r="L59" s="33">
        <v>852.9</v>
      </c>
      <c r="M59" s="33">
        <v>1699.9</v>
      </c>
      <c r="N59" s="33">
        <v>0</v>
      </c>
      <c r="O59" s="33">
        <f>SUM(C59:N59)</f>
        <v>7473.1</v>
      </c>
      <c r="P59" s="119">
        <f>+[1]PP!P105</f>
        <v>877.5</v>
      </c>
      <c r="Q59" s="114">
        <f>+[1]PP!Q105</f>
        <v>0</v>
      </c>
      <c r="R59" s="114">
        <f>+[1]PP!R105</f>
        <v>1765</v>
      </c>
      <c r="S59" s="114">
        <v>0</v>
      </c>
      <c r="T59" s="114">
        <f>+[1]PP!T105</f>
        <v>0</v>
      </c>
      <c r="U59" s="114">
        <f>+[1]PP!U105</f>
        <v>0</v>
      </c>
      <c r="V59" s="114">
        <f>+[1]PP!V105</f>
        <v>0</v>
      </c>
      <c r="W59" s="114">
        <f>+[1]PP!W105</f>
        <v>0</v>
      </c>
      <c r="X59" s="114">
        <f>+[1]PP!X105</f>
        <v>0</v>
      </c>
      <c r="Y59" s="114">
        <f>+[1]PP!Y105</f>
        <v>0</v>
      </c>
      <c r="Z59" s="114">
        <f>+[1]PP!Z105</f>
        <v>0</v>
      </c>
      <c r="AA59" s="114">
        <f>+[1]PP!AA105</f>
        <v>0</v>
      </c>
      <c r="AB59" s="114">
        <f>SUM(P59:AA59)</f>
        <v>2642.5</v>
      </c>
      <c r="AC59" s="114">
        <f t="shared" si="20"/>
        <v>-4830.6000000000004</v>
      </c>
      <c r="AD59" s="100">
        <f t="shared" si="36"/>
        <v>-64.63984156508009</v>
      </c>
    </row>
    <row r="60" spans="2:32" ht="21" customHeight="1">
      <c r="B60" s="194" t="s">
        <v>143</v>
      </c>
      <c r="C60" s="195">
        <f t="shared" ref="C60:AA60" si="51">+C55+C8</f>
        <v>888.2</v>
      </c>
      <c r="D60" s="195">
        <f t="shared" si="51"/>
        <v>690.30000000000007</v>
      </c>
      <c r="E60" s="195">
        <f t="shared" si="51"/>
        <v>5112.3</v>
      </c>
      <c r="F60" s="195">
        <f t="shared" si="51"/>
        <v>1250.8999999999999</v>
      </c>
      <c r="G60" s="195">
        <f t="shared" si="51"/>
        <v>1699.2</v>
      </c>
      <c r="H60" s="195">
        <f t="shared" si="51"/>
        <v>15291.9</v>
      </c>
      <c r="I60" s="195">
        <f t="shared" si="51"/>
        <v>2795.8999999999996</v>
      </c>
      <c r="J60" s="195">
        <f t="shared" si="51"/>
        <v>827</v>
      </c>
      <c r="K60" s="195">
        <f t="shared" si="51"/>
        <v>6286.9000000000005</v>
      </c>
      <c r="L60" s="195">
        <f t="shared" si="51"/>
        <v>2011.3000000000002</v>
      </c>
      <c r="M60" s="195">
        <f t="shared" si="51"/>
        <v>4792.8</v>
      </c>
      <c r="N60" s="195">
        <f>+N55+N8</f>
        <v>8521.5999999999985</v>
      </c>
      <c r="O60" s="195">
        <f>+O55+O8</f>
        <v>50168.299999999996</v>
      </c>
      <c r="P60" s="195">
        <f t="shared" si="51"/>
        <v>18906.7</v>
      </c>
      <c r="Q60" s="195">
        <f t="shared" si="51"/>
        <v>692.9</v>
      </c>
      <c r="R60" s="195">
        <f t="shared" si="51"/>
        <v>3265.3999999999996</v>
      </c>
      <c r="S60" s="195">
        <f t="shared" si="51"/>
        <v>1554.8000000000002</v>
      </c>
      <c r="T60" s="195">
        <f t="shared" si="51"/>
        <v>1117.8</v>
      </c>
      <c r="U60" s="195">
        <f t="shared" si="51"/>
        <v>1891.1</v>
      </c>
      <c r="V60" s="195">
        <f t="shared" si="51"/>
        <v>28956.9</v>
      </c>
      <c r="W60" s="195">
        <f t="shared" si="51"/>
        <v>11095.6</v>
      </c>
      <c r="X60" s="195">
        <f t="shared" si="51"/>
        <v>4370.8999999999996</v>
      </c>
      <c r="Y60" s="195">
        <f t="shared" si="51"/>
        <v>3224.1</v>
      </c>
      <c r="Z60" s="195">
        <f t="shared" si="51"/>
        <v>1091.2</v>
      </c>
      <c r="AA60" s="195">
        <f t="shared" si="51"/>
        <v>2139.6000000000004</v>
      </c>
      <c r="AB60" s="195">
        <f>+AB55+AB8</f>
        <v>78307</v>
      </c>
      <c r="AC60" s="195">
        <f t="shared" si="20"/>
        <v>28138.700000000004</v>
      </c>
      <c r="AD60" s="196">
        <f t="shared" si="36"/>
        <v>56.088605753035296</v>
      </c>
      <c r="AF60" s="197"/>
    </row>
    <row r="61" spans="2:32" ht="18" customHeight="1">
      <c r="B61" s="147" t="s">
        <v>144</v>
      </c>
      <c r="C61" s="40">
        <f>+[1]PP!C107</f>
        <v>20.6</v>
      </c>
      <c r="D61" s="40">
        <f>+[1]PP!D107</f>
        <v>1.4</v>
      </c>
      <c r="E61" s="40">
        <f>+[1]PP!E107</f>
        <v>71.3</v>
      </c>
      <c r="F61" s="40">
        <f>+[1]PP!F107</f>
        <v>10.1</v>
      </c>
      <c r="G61" s="40">
        <f>+[1]PP!G107</f>
        <v>38.799999999999997</v>
      </c>
      <c r="H61" s="40">
        <f>+[1]PP!H107</f>
        <v>4.8</v>
      </c>
      <c r="I61" s="40">
        <f>+[1]PP!I107</f>
        <v>273.10000000000002</v>
      </c>
      <c r="J61" s="40">
        <f>+[1]PP!J107</f>
        <v>35.6</v>
      </c>
      <c r="K61" s="40">
        <f>+[1]PP!K107</f>
        <v>24.9</v>
      </c>
      <c r="L61" s="40">
        <f>+[1]PP!L107</f>
        <v>86.6</v>
      </c>
      <c r="M61" s="40">
        <f>+[1]PP!M107</f>
        <v>198.7</v>
      </c>
      <c r="N61" s="40">
        <f>+[1]PP!N107</f>
        <v>207</v>
      </c>
      <c r="O61" s="98">
        <f>SUM(C61:N61)</f>
        <v>972.90000000000009</v>
      </c>
      <c r="P61" s="40">
        <f>+[1]PP!P107</f>
        <v>92</v>
      </c>
      <c r="Q61" s="40">
        <f>+[1]PP!Q107</f>
        <v>30.2</v>
      </c>
      <c r="R61" s="40">
        <f>+[1]PP!R107</f>
        <v>39.4</v>
      </c>
      <c r="S61" s="40">
        <f>+[1]PP!S107</f>
        <v>14.8</v>
      </c>
      <c r="T61" s="40">
        <f>+[1]PP!T107</f>
        <v>107.3</v>
      </c>
      <c r="U61" s="40">
        <f>+[1]PP!U107</f>
        <v>0.8</v>
      </c>
      <c r="V61" s="40">
        <f>+[1]PP!V107</f>
        <v>133.5</v>
      </c>
      <c r="W61" s="40">
        <f>+[1]PP!W107</f>
        <v>20.7</v>
      </c>
      <c r="X61" s="40">
        <f>+[1]PP!X107</f>
        <v>0.8</v>
      </c>
      <c r="Y61" s="40">
        <f>+[1]PP!Y107</f>
        <v>4</v>
      </c>
      <c r="Z61" s="40">
        <f>+[1]PP!Z107</f>
        <v>36</v>
      </c>
      <c r="AA61" s="40">
        <f>+[1]PP!AA107</f>
        <v>141</v>
      </c>
      <c r="AB61" s="100">
        <f>SUM(P61:AA61)</f>
        <v>620.5</v>
      </c>
      <c r="AC61" s="100">
        <f t="shared" si="20"/>
        <v>-352.40000000000009</v>
      </c>
      <c r="AD61" s="98">
        <f t="shared" si="36"/>
        <v>-36.221605509302094</v>
      </c>
      <c r="AF61" s="197"/>
    </row>
    <row r="62" spans="2:32" ht="18" customHeight="1">
      <c r="B62" s="147" t="s">
        <v>145</v>
      </c>
      <c r="C62" s="198">
        <f t="shared" ref="C62:AA62" si="52">+C67+C63+C79</f>
        <v>48395.399999999994</v>
      </c>
      <c r="D62" s="198">
        <f t="shared" si="52"/>
        <v>105966.7</v>
      </c>
      <c r="E62" s="198">
        <f t="shared" si="52"/>
        <v>12799.599999999999</v>
      </c>
      <c r="F62" s="198">
        <f t="shared" si="52"/>
        <v>8553.1</v>
      </c>
      <c r="G62" s="198">
        <f t="shared" si="52"/>
        <v>7238.2999999999993</v>
      </c>
      <c r="H62" s="198">
        <f t="shared" si="52"/>
        <v>26584.400000000001</v>
      </c>
      <c r="I62" s="198">
        <f t="shared" si="52"/>
        <v>28797.5</v>
      </c>
      <c r="J62" s="198">
        <f t="shared" si="52"/>
        <v>3012.2</v>
      </c>
      <c r="K62" s="198">
        <f t="shared" si="52"/>
        <v>31192.2</v>
      </c>
      <c r="L62" s="198">
        <f t="shared" si="52"/>
        <v>2646.3</v>
      </c>
      <c r="M62" s="198">
        <f t="shared" si="52"/>
        <v>12328.3</v>
      </c>
      <c r="N62" s="198">
        <f t="shared" si="52"/>
        <v>10605.1</v>
      </c>
      <c r="O62" s="198">
        <f t="shared" si="52"/>
        <v>298119.09999999998</v>
      </c>
      <c r="P62" s="198">
        <f t="shared" si="52"/>
        <v>67.3</v>
      </c>
      <c r="Q62" s="199">
        <f t="shared" si="52"/>
        <v>54497.9</v>
      </c>
      <c r="R62" s="199">
        <f>+R67+R63+R79</f>
        <v>16165.300000000001</v>
      </c>
      <c r="S62" s="199">
        <f t="shared" ref="S62" si="53">+S67+S63+S79</f>
        <v>19349.800000000003</v>
      </c>
      <c r="T62" s="199">
        <f t="shared" si="52"/>
        <v>41041.4</v>
      </c>
      <c r="U62" s="199">
        <f t="shared" si="52"/>
        <v>176.5</v>
      </c>
      <c r="V62" s="199">
        <f t="shared" si="52"/>
        <v>120011.1</v>
      </c>
      <c r="W62" s="199">
        <f t="shared" si="52"/>
        <v>5230.8999999999996</v>
      </c>
      <c r="X62" s="199">
        <f t="shared" si="52"/>
        <v>2450.1000000000004</v>
      </c>
      <c r="Y62" s="199">
        <f t="shared" si="52"/>
        <v>3426.1</v>
      </c>
      <c r="Z62" s="199">
        <f t="shared" si="52"/>
        <v>28842.1</v>
      </c>
      <c r="AA62" s="199">
        <f t="shared" si="52"/>
        <v>38130.6</v>
      </c>
      <c r="AB62" s="199">
        <f>+AB67+AB63+AB79</f>
        <v>329389.10000000003</v>
      </c>
      <c r="AC62" s="199">
        <f t="shared" si="20"/>
        <v>31270.000000000058</v>
      </c>
      <c r="AD62" s="200">
        <f t="shared" si="36"/>
        <v>10.48909647184634</v>
      </c>
    </row>
    <row r="63" spans="2:32" ht="18" customHeight="1">
      <c r="B63" s="201" t="s">
        <v>146</v>
      </c>
      <c r="C63" s="202">
        <f t="shared" ref="C63:AA63" si="54">+C65+C66+C64</f>
        <v>238.7</v>
      </c>
      <c r="D63" s="202">
        <f t="shared" si="54"/>
        <v>107.4</v>
      </c>
      <c r="E63" s="202">
        <f t="shared" si="54"/>
        <v>27.3</v>
      </c>
      <c r="F63" s="202">
        <f t="shared" si="54"/>
        <v>0</v>
      </c>
      <c r="G63" s="202">
        <f t="shared" si="54"/>
        <v>180.2</v>
      </c>
      <c r="H63" s="202">
        <f t="shared" si="54"/>
        <v>0</v>
      </c>
      <c r="I63" s="202">
        <f t="shared" si="54"/>
        <v>1706.4</v>
      </c>
      <c r="J63" s="202">
        <f t="shared" si="54"/>
        <v>28.6</v>
      </c>
      <c r="K63" s="202">
        <f t="shared" si="54"/>
        <v>849.5</v>
      </c>
      <c r="L63" s="202">
        <f t="shared" si="54"/>
        <v>120.4</v>
      </c>
      <c r="M63" s="202">
        <f t="shared" si="54"/>
        <v>0</v>
      </c>
      <c r="N63" s="202">
        <f t="shared" si="54"/>
        <v>83.1</v>
      </c>
      <c r="O63" s="202">
        <f>+O65+O66+O64</f>
        <v>3341.6</v>
      </c>
      <c r="P63" s="202">
        <f t="shared" si="54"/>
        <v>0</v>
      </c>
      <c r="Q63" s="202">
        <f t="shared" si="54"/>
        <v>59.9</v>
      </c>
      <c r="R63" s="202">
        <f t="shared" si="54"/>
        <v>0</v>
      </c>
      <c r="S63" s="202">
        <f t="shared" si="54"/>
        <v>123.9</v>
      </c>
      <c r="T63" s="202">
        <f t="shared" si="54"/>
        <v>0</v>
      </c>
      <c r="U63" s="202">
        <f t="shared" si="54"/>
        <v>0</v>
      </c>
      <c r="V63" s="202">
        <f t="shared" si="54"/>
        <v>125.5</v>
      </c>
      <c r="W63" s="202">
        <f t="shared" si="54"/>
        <v>53.5</v>
      </c>
      <c r="X63" s="202">
        <f t="shared" si="54"/>
        <v>0</v>
      </c>
      <c r="Y63" s="202">
        <f t="shared" si="54"/>
        <v>124.1</v>
      </c>
      <c r="Z63" s="202">
        <f t="shared" si="54"/>
        <v>902.8</v>
      </c>
      <c r="AA63" s="202">
        <f t="shared" si="54"/>
        <v>8349.1999999999989</v>
      </c>
      <c r="AB63" s="202">
        <f>+AB65+AB66+AB64</f>
        <v>9738.9</v>
      </c>
      <c r="AC63" s="203">
        <f t="shared" si="20"/>
        <v>6397.2999999999993</v>
      </c>
      <c r="AD63" s="204">
        <f t="shared" si="36"/>
        <v>191.44421833852044</v>
      </c>
    </row>
    <row r="64" spans="2:32" ht="18" customHeight="1">
      <c r="B64" s="205" t="s">
        <v>147</v>
      </c>
      <c r="C64" s="206">
        <v>0</v>
      </c>
      <c r="D64" s="206">
        <v>0</v>
      </c>
      <c r="E64" s="206">
        <v>0</v>
      </c>
      <c r="F64" s="206">
        <v>0</v>
      </c>
      <c r="G64" s="206">
        <v>0</v>
      </c>
      <c r="H64" s="207">
        <v>0</v>
      </c>
      <c r="I64" s="207">
        <v>1676.2</v>
      </c>
      <c r="J64" s="207">
        <v>0</v>
      </c>
      <c r="K64" s="207">
        <v>849.5</v>
      </c>
      <c r="L64" s="207">
        <v>0</v>
      </c>
      <c r="M64" s="207">
        <v>0</v>
      </c>
      <c r="N64" s="207">
        <v>0</v>
      </c>
      <c r="O64" s="208">
        <f>SUM(C64:N64)</f>
        <v>2525.6999999999998</v>
      </c>
      <c r="P64" s="206">
        <v>0</v>
      </c>
      <c r="Q64" s="206">
        <v>0</v>
      </c>
      <c r="R64" s="206">
        <v>0</v>
      </c>
      <c r="S64" s="206">
        <v>0</v>
      </c>
      <c r="T64" s="206">
        <v>0</v>
      </c>
      <c r="U64" s="206">
        <v>0</v>
      </c>
      <c r="V64" s="206">
        <v>0</v>
      </c>
      <c r="W64" s="206">
        <v>0</v>
      </c>
      <c r="X64" s="206">
        <v>0</v>
      </c>
      <c r="Y64" s="206">
        <v>0</v>
      </c>
      <c r="Z64" s="206">
        <f>+[1]PP!Z110</f>
        <v>902.8</v>
      </c>
      <c r="AA64" s="206">
        <f>+[1]PP!AA110</f>
        <v>8197.4</v>
      </c>
      <c r="AB64" s="209">
        <f>SUM(P64:AA64)</f>
        <v>9100.1999999999989</v>
      </c>
      <c r="AC64" s="209">
        <f t="shared" si="20"/>
        <v>6574.4999999999991</v>
      </c>
      <c r="AD64" s="208">
        <v>0</v>
      </c>
    </row>
    <row r="65" spans="2:30" ht="18" customHeight="1">
      <c r="B65" s="205" t="s">
        <v>148</v>
      </c>
      <c r="C65" s="206">
        <v>0</v>
      </c>
      <c r="D65" s="209">
        <v>107.4</v>
      </c>
      <c r="E65" s="209">
        <v>27.3</v>
      </c>
      <c r="F65" s="209">
        <v>0</v>
      </c>
      <c r="G65" s="209">
        <v>180.2</v>
      </c>
      <c r="H65" s="208">
        <v>0</v>
      </c>
      <c r="I65" s="208">
        <v>30.2</v>
      </c>
      <c r="J65" s="208">
        <v>28.6</v>
      </c>
      <c r="K65" s="208">
        <v>0</v>
      </c>
      <c r="L65" s="208">
        <v>120.4</v>
      </c>
      <c r="M65" s="208">
        <v>0</v>
      </c>
      <c r="N65" s="208">
        <v>83.1</v>
      </c>
      <c r="O65" s="208">
        <f>SUM(C65:N65)</f>
        <v>577.20000000000005</v>
      </c>
      <c r="P65" s="206">
        <f>+[1]PP!P111</f>
        <v>0</v>
      </c>
      <c r="Q65" s="209">
        <f>+[1]PP!Q111</f>
        <v>59.9</v>
      </c>
      <c r="R65" s="209">
        <f>+[1]PP!R111</f>
        <v>0</v>
      </c>
      <c r="S65" s="209">
        <f>+[1]PP!S111</f>
        <v>123.9</v>
      </c>
      <c r="T65" s="209">
        <f>+[1]PP!T111</f>
        <v>0</v>
      </c>
      <c r="U65" s="209">
        <f>+[1]PP!U111</f>
        <v>0</v>
      </c>
      <c r="V65" s="209">
        <f>+[1]PP!V111</f>
        <v>125.5</v>
      </c>
      <c r="W65" s="209">
        <f>+[1]PP!W111</f>
        <v>53.5</v>
      </c>
      <c r="X65" s="209">
        <f>+[1]PP!X111</f>
        <v>0</v>
      </c>
      <c r="Y65" s="209">
        <f>+[1]PP!Y111</f>
        <v>124.1</v>
      </c>
      <c r="Z65" s="209">
        <f>+[1]PP!Z111</f>
        <v>0</v>
      </c>
      <c r="AA65" s="209">
        <f>+[1]PP!AA111</f>
        <v>151.80000000000001</v>
      </c>
      <c r="AB65" s="209">
        <f>SUM(P65:AA65)</f>
        <v>638.70000000000005</v>
      </c>
      <c r="AC65" s="209">
        <f t="shared" si="20"/>
        <v>61.5</v>
      </c>
      <c r="AD65" s="208">
        <f t="shared" si="36"/>
        <v>10.654885654885653</v>
      </c>
    </row>
    <row r="66" spans="2:30" ht="18" customHeight="1">
      <c r="B66" s="205" t="s">
        <v>149</v>
      </c>
      <c r="C66" s="206">
        <v>238.7</v>
      </c>
      <c r="D66" s="209">
        <v>0</v>
      </c>
      <c r="E66" s="209">
        <v>0</v>
      </c>
      <c r="F66" s="209">
        <v>0</v>
      </c>
      <c r="G66" s="209">
        <v>0</v>
      </c>
      <c r="H66" s="208">
        <v>0</v>
      </c>
      <c r="I66" s="208">
        <v>0</v>
      </c>
      <c r="J66" s="208">
        <v>0</v>
      </c>
      <c r="K66" s="208">
        <v>0</v>
      </c>
      <c r="L66" s="208">
        <v>0</v>
      </c>
      <c r="M66" s="208">
        <v>0</v>
      </c>
      <c r="N66" s="208">
        <v>0</v>
      </c>
      <c r="O66" s="208">
        <f>SUM(C66:N66)</f>
        <v>238.7</v>
      </c>
      <c r="P66" s="206">
        <f>+[1]PP!P112</f>
        <v>0</v>
      </c>
      <c r="Q66" s="209">
        <f>+[1]PP!Q112</f>
        <v>0</v>
      </c>
      <c r="R66" s="209">
        <f>+[1]PP!R112</f>
        <v>0</v>
      </c>
      <c r="S66" s="209">
        <f>+[1]PP!S112</f>
        <v>0</v>
      </c>
      <c r="T66" s="209">
        <f>+[1]PP!T112</f>
        <v>0</v>
      </c>
      <c r="U66" s="209">
        <f>+[1]PP!U112</f>
        <v>0</v>
      </c>
      <c r="V66" s="209">
        <f>+[1]PP!V112</f>
        <v>0</v>
      </c>
      <c r="W66" s="209">
        <f>+[1]PP!W112</f>
        <v>0</v>
      </c>
      <c r="X66" s="209">
        <f>+[1]PP!X112</f>
        <v>0</v>
      </c>
      <c r="Y66" s="209">
        <f>+[1]PP!Y112</f>
        <v>0</v>
      </c>
      <c r="Z66" s="209">
        <f>+[1]PP!Z112</f>
        <v>0</v>
      </c>
      <c r="AA66" s="209">
        <f>+[1]PP!AA112</f>
        <v>0</v>
      </c>
      <c r="AB66" s="209">
        <f>SUM(P66:AA66)</f>
        <v>0</v>
      </c>
      <c r="AC66" s="209">
        <f t="shared" si="20"/>
        <v>-238.7</v>
      </c>
      <c r="AD66" s="208">
        <f t="shared" si="36"/>
        <v>-100</v>
      </c>
    </row>
    <row r="67" spans="2:30" ht="18" customHeight="1">
      <c r="B67" s="201" t="s">
        <v>150</v>
      </c>
      <c r="C67" s="203">
        <f t="shared" ref="C67:AA67" si="55">+C68+C70+C72</f>
        <v>48156.7</v>
      </c>
      <c r="D67" s="203">
        <f t="shared" si="55"/>
        <v>103407.90000000001</v>
      </c>
      <c r="E67" s="203">
        <f t="shared" si="55"/>
        <v>11361.4</v>
      </c>
      <c r="F67" s="203">
        <f t="shared" si="55"/>
        <v>7618.6</v>
      </c>
      <c r="G67" s="203">
        <f t="shared" si="55"/>
        <v>5898.4</v>
      </c>
      <c r="H67" s="203">
        <f t="shared" si="55"/>
        <v>20992.9</v>
      </c>
      <c r="I67" s="203">
        <f t="shared" si="55"/>
        <v>20383.599999999999</v>
      </c>
      <c r="J67" s="203">
        <f t="shared" si="55"/>
        <v>2983.6</v>
      </c>
      <c r="K67" s="203">
        <f t="shared" si="55"/>
        <v>30342.7</v>
      </c>
      <c r="L67" s="203">
        <f t="shared" si="55"/>
        <v>2525.9</v>
      </c>
      <c r="M67" s="203">
        <f t="shared" si="55"/>
        <v>12328.3</v>
      </c>
      <c r="N67" s="203">
        <f t="shared" si="55"/>
        <v>10522</v>
      </c>
      <c r="O67" s="203">
        <f>+O68+O70+O72</f>
        <v>276522</v>
      </c>
      <c r="P67" s="203">
        <f t="shared" si="55"/>
        <v>67.3</v>
      </c>
      <c r="Q67" s="203">
        <f t="shared" si="55"/>
        <v>53692.2</v>
      </c>
      <c r="R67" s="203">
        <f t="shared" si="55"/>
        <v>15602.6</v>
      </c>
      <c r="S67" s="203">
        <f t="shared" si="55"/>
        <v>18514.7</v>
      </c>
      <c r="T67" s="203">
        <f t="shared" si="55"/>
        <v>40841.599999999999</v>
      </c>
      <c r="U67" s="203">
        <f t="shared" si="55"/>
        <v>176.5</v>
      </c>
      <c r="V67" s="203">
        <f t="shared" si="55"/>
        <v>119885.6</v>
      </c>
      <c r="W67" s="203">
        <f t="shared" si="55"/>
        <v>5177.3999999999996</v>
      </c>
      <c r="X67" s="203">
        <f t="shared" si="55"/>
        <v>2450.1000000000004</v>
      </c>
      <c r="Y67" s="203">
        <f t="shared" si="55"/>
        <v>3302</v>
      </c>
      <c r="Z67" s="203">
        <f t="shared" si="55"/>
        <v>25413.599999999999</v>
      </c>
      <c r="AA67" s="203">
        <f t="shared" si="55"/>
        <v>29781.4</v>
      </c>
      <c r="AB67" s="203">
        <f>+AB68+AB70</f>
        <v>314905</v>
      </c>
      <c r="AC67" s="203">
        <f t="shared" si="20"/>
        <v>38383</v>
      </c>
      <c r="AD67" s="200">
        <f t="shared" si="36"/>
        <v>13.880631559152617</v>
      </c>
    </row>
    <row r="68" spans="2:30" ht="18" customHeight="1">
      <c r="B68" s="210" t="s">
        <v>151</v>
      </c>
      <c r="C68" s="211">
        <v>0</v>
      </c>
      <c r="D68" s="212">
        <v>0</v>
      </c>
      <c r="E68" s="212">
        <v>0</v>
      </c>
      <c r="F68" s="212">
        <v>0</v>
      </c>
      <c r="G68" s="212">
        <v>0</v>
      </c>
      <c r="H68" s="212">
        <v>0</v>
      </c>
      <c r="I68" s="212">
        <v>0</v>
      </c>
      <c r="J68" s="212">
        <v>0</v>
      </c>
      <c r="K68" s="212">
        <v>0</v>
      </c>
      <c r="L68" s="212">
        <v>0</v>
      </c>
      <c r="M68" s="212">
        <v>0</v>
      </c>
      <c r="N68" s="212">
        <v>0</v>
      </c>
      <c r="O68" s="212">
        <f>+O69</f>
        <v>0</v>
      </c>
      <c r="P68" s="211">
        <f t="shared" ref="P68:AA68" si="56">+P69</f>
        <v>0</v>
      </c>
      <c r="Q68" s="212">
        <f t="shared" si="56"/>
        <v>0</v>
      </c>
      <c r="R68" s="212">
        <f t="shared" si="56"/>
        <v>0</v>
      </c>
      <c r="S68" s="212">
        <f t="shared" si="56"/>
        <v>0</v>
      </c>
      <c r="T68" s="212">
        <f t="shared" si="56"/>
        <v>0</v>
      </c>
      <c r="U68" s="212">
        <f t="shared" si="56"/>
        <v>0</v>
      </c>
      <c r="V68" s="212">
        <f t="shared" si="56"/>
        <v>0</v>
      </c>
      <c r="W68" s="212">
        <f t="shared" si="56"/>
        <v>0</v>
      </c>
      <c r="X68" s="212">
        <f t="shared" si="56"/>
        <v>0</v>
      </c>
      <c r="Y68" s="212">
        <f t="shared" si="56"/>
        <v>0</v>
      </c>
      <c r="Z68" s="212">
        <f t="shared" si="56"/>
        <v>0</v>
      </c>
      <c r="AA68" s="212">
        <f t="shared" si="56"/>
        <v>0</v>
      </c>
      <c r="AB68" s="212">
        <f>+AB69</f>
        <v>0</v>
      </c>
      <c r="AC68" s="191">
        <f t="shared" si="20"/>
        <v>0</v>
      </c>
      <c r="AD68" s="213">
        <v>0</v>
      </c>
    </row>
    <row r="69" spans="2:30" ht="18" customHeight="1">
      <c r="B69" s="29" t="s">
        <v>152</v>
      </c>
      <c r="C69" s="206">
        <v>0</v>
      </c>
      <c r="D69" s="209">
        <v>0</v>
      </c>
      <c r="E69" s="209">
        <v>0</v>
      </c>
      <c r="F69" s="209">
        <v>0</v>
      </c>
      <c r="G69" s="209">
        <v>0</v>
      </c>
      <c r="H69" s="208">
        <v>0</v>
      </c>
      <c r="I69" s="208">
        <v>0</v>
      </c>
      <c r="J69" s="208">
        <v>0</v>
      </c>
      <c r="K69" s="208">
        <v>0</v>
      </c>
      <c r="L69" s="208">
        <v>0</v>
      </c>
      <c r="M69" s="208">
        <v>0</v>
      </c>
      <c r="N69" s="208">
        <v>0</v>
      </c>
      <c r="O69" s="208">
        <f>SUM(C69:N69)</f>
        <v>0</v>
      </c>
      <c r="P69" s="206">
        <f>+[1]PP!P115</f>
        <v>0</v>
      </c>
      <c r="Q69" s="209">
        <f>+[1]PP!Q115</f>
        <v>0</v>
      </c>
      <c r="R69" s="209">
        <f>+[1]PP!R115</f>
        <v>0</v>
      </c>
      <c r="S69" s="209">
        <f>+[1]PP!S115</f>
        <v>0</v>
      </c>
      <c r="T69" s="209">
        <f>+[1]PP!T115</f>
        <v>0</v>
      </c>
      <c r="U69" s="209">
        <f>+[1]PP!U115</f>
        <v>0</v>
      </c>
      <c r="V69" s="209">
        <f>+[1]PP!V115</f>
        <v>0</v>
      </c>
      <c r="W69" s="209">
        <f>+[1]PP!W115</f>
        <v>0</v>
      </c>
      <c r="X69" s="209">
        <f>+[1]PP!X115</f>
        <v>0</v>
      </c>
      <c r="Y69" s="209">
        <f>+[1]PP!Y115</f>
        <v>0</v>
      </c>
      <c r="Z69" s="209">
        <f>+[1]PP!Z115</f>
        <v>0</v>
      </c>
      <c r="AA69" s="209">
        <f>+[1]PP!AA115</f>
        <v>0</v>
      </c>
      <c r="AB69" s="209">
        <f>SUM(P69:AA69)</f>
        <v>0</v>
      </c>
      <c r="AC69" s="114">
        <f t="shared" si="20"/>
        <v>0</v>
      </c>
      <c r="AD69" s="213">
        <v>0</v>
      </c>
    </row>
    <row r="70" spans="2:30" ht="18" customHeight="1">
      <c r="B70" s="210" t="s">
        <v>153</v>
      </c>
      <c r="C70" s="211">
        <f t="shared" ref="C70:AA70" si="57">+C73+C76</f>
        <v>48156.7</v>
      </c>
      <c r="D70" s="211">
        <f t="shared" si="57"/>
        <v>103407.90000000001</v>
      </c>
      <c r="E70" s="211">
        <f t="shared" si="57"/>
        <v>11361.4</v>
      </c>
      <c r="F70" s="211">
        <f t="shared" si="57"/>
        <v>7618.6</v>
      </c>
      <c r="G70" s="211">
        <f t="shared" si="57"/>
        <v>5898.4</v>
      </c>
      <c r="H70" s="211">
        <f t="shared" si="57"/>
        <v>20992.9</v>
      </c>
      <c r="I70" s="211">
        <f t="shared" si="57"/>
        <v>20383.599999999999</v>
      </c>
      <c r="J70" s="211">
        <f t="shared" si="57"/>
        <v>2983.6</v>
      </c>
      <c r="K70" s="211">
        <f t="shared" si="57"/>
        <v>30342.7</v>
      </c>
      <c r="L70" s="211">
        <f t="shared" si="57"/>
        <v>2525.9</v>
      </c>
      <c r="M70" s="211">
        <f t="shared" si="57"/>
        <v>12328.3</v>
      </c>
      <c r="N70" s="211">
        <f t="shared" si="57"/>
        <v>10522</v>
      </c>
      <c r="O70" s="211">
        <f>+O73+O76</f>
        <v>276522</v>
      </c>
      <c r="P70" s="211">
        <f t="shared" si="57"/>
        <v>67.3</v>
      </c>
      <c r="Q70" s="212">
        <f t="shared" si="57"/>
        <v>53692.2</v>
      </c>
      <c r="R70" s="212">
        <f t="shared" si="57"/>
        <v>15602.6</v>
      </c>
      <c r="S70" s="212">
        <f t="shared" si="57"/>
        <v>18514.7</v>
      </c>
      <c r="T70" s="212">
        <f t="shared" si="57"/>
        <v>40841.599999999999</v>
      </c>
      <c r="U70" s="212">
        <f t="shared" si="57"/>
        <v>176.5</v>
      </c>
      <c r="V70" s="212">
        <f t="shared" si="57"/>
        <v>119885.6</v>
      </c>
      <c r="W70" s="212">
        <f t="shared" si="57"/>
        <v>5177.3999999999996</v>
      </c>
      <c r="X70" s="212">
        <f t="shared" si="57"/>
        <v>2450.1000000000004</v>
      </c>
      <c r="Y70" s="212">
        <f t="shared" si="57"/>
        <v>3302</v>
      </c>
      <c r="Z70" s="212">
        <f t="shared" si="57"/>
        <v>25413.599999999999</v>
      </c>
      <c r="AA70" s="212">
        <f t="shared" si="57"/>
        <v>29781.4</v>
      </c>
      <c r="AB70" s="212">
        <f>+AB73+AB76+AB72</f>
        <v>314905</v>
      </c>
      <c r="AC70" s="191">
        <f t="shared" si="20"/>
        <v>38383</v>
      </c>
      <c r="AD70" s="214">
        <f>+AC70/O70*100</f>
        <v>13.880631559152617</v>
      </c>
    </row>
    <row r="71" spans="2:30" ht="18" hidden="1" customHeight="1">
      <c r="B71" s="215" t="s">
        <v>154</v>
      </c>
      <c r="C71" s="198">
        <v>0</v>
      </c>
      <c r="D71" s="199">
        <v>0</v>
      </c>
      <c r="E71" s="199">
        <v>0</v>
      </c>
      <c r="F71" s="199">
        <v>0</v>
      </c>
      <c r="G71" s="199">
        <v>0</v>
      </c>
      <c r="H71" s="199"/>
      <c r="I71" s="199"/>
      <c r="J71" s="199"/>
      <c r="K71" s="199"/>
      <c r="L71" s="199"/>
      <c r="M71" s="199"/>
      <c r="N71" s="199"/>
      <c r="O71" s="199">
        <v>0</v>
      </c>
      <c r="P71" s="198">
        <v>0</v>
      </c>
      <c r="Q71" s="199">
        <v>0</v>
      </c>
      <c r="R71" s="199">
        <v>1</v>
      </c>
      <c r="S71" s="199">
        <v>2</v>
      </c>
      <c r="T71" s="199">
        <v>0</v>
      </c>
      <c r="U71" s="199">
        <v>1</v>
      </c>
      <c r="V71" s="199"/>
      <c r="W71" s="199"/>
      <c r="X71" s="199"/>
      <c r="Y71" s="199"/>
      <c r="Z71" s="199"/>
      <c r="AA71" s="199"/>
      <c r="AB71" s="199">
        <f>SUM(P71:T71)</f>
        <v>3</v>
      </c>
      <c r="AC71" s="100">
        <f t="shared" si="20"/>
        <v>3</v>
      </c>
      <c r="AD71" s="208" t="e">
        <f>+AC71/O71*100</f>
        <v>#DIV/0!</v>
      </c>
    </row>
    <row r="72" spans="2:30" ht="18" customHeight="1">
      <c r="B72" s="215" t="s">
        <v>155</v>
      </c>
      <c r="C72" s="198">
        <v>0</v>
      </c>
      <c r="D72" s="198">
        <v>0</v>
      </c>
      <c r="E72" s="198">
        <v>0</v>
      </c>
      <c r="F72" s="198">
        <v>0</v>
      </c>
      <c r="G72" s="198">
        <v>0</v>
      </c>
      <c r="H72" s="216">
        <v>0</v>
      </c>
      <c r="I72" s="216">
        <v>0</v>
      </c>
      <c r="J72" s="216">
        <v>0</v>
      </c>
      <c r="K72" s="216">
        <v>0</v>
      </c>
      <c r="L72" s="216">
        <v>0</v>
      </c>
      <c r="M72" s="216">
        <v>0</v>
      </c>
      <c r="N72" s="216">
        <v>0</v>
      </c>
      <c r="O72" s="98">
        <f>SUM(C72:N72)</f>
        <v>0</v>
      </c>
      <c r="P72" s="198">
        <f>+[1]PP!P117</f>
        <v>0</v>
      </c>
      <c r="Q72" s="198">
        <f>+[1]PP!Q117</f>
        <v>0</v>
      </c>
      <c r="R72" s="198">
        <f>+[1]PP!R117</f>
        <v>0</v>
      </c>
      <c r="S72" s="198">
        <f>+[1]PP!S117</f>
        <v>0</v>
      </c>
      <c r="T72" s="198">
        <f>+[1]PP!T117</f>
        <v>0</v>
      </c>
      <c r="U72" s="198">
        <f>+[1]PP!U117</f>
        <v>0</v>
      </c>
      <c r="V72" s="198">
        <f>+[1]PP!V117</f>
        <v>0</v>
      </c>
      <c r="W72" s="198">
        <f>+[1]PP!W117</f>
        <v>0</v>
      </c>
      <c r="X72" s="198">
        <f>+[1]PP!X117</f>
        <v>0</v>
      </c>
      <c r="Y72" s="198">
        <f>+[1]PP!Y117</f>
        <v>0</v>
      </c>
      <c r="Z72" s="198">
        <f>+[1]PP!Z117</f>
        <v>0</v>
      </c>
      <c r="AA72" s="198">
        <f>+[1]PP!AA117</f>
        <v>0</v>
      </c>
      <c r="AB72" s="198">
        <f>SUM(P72:AA72)</f>
        <v>0</v>
      </c>
      <c r="AC72" s="100">
        <f t="shared" si="20"/>
        <v>0</v>
      </c>
      <c r="AD72" s="217" t="s">
        <v>156</v>
      </c>
    </row>
    <row r="73" spans="2:30" ht="18" customHeight="1">
      <c r="B73" s="215" t="s">
        <v>157</v>
      </c>
      <c r="C73" s="198">
        <f t="shared" ref="C73:AA73" si="58">+C74+C75</f>
        <v>0</v>
      </c>
      <c r="D73" s="198">
        <f t="shared" si="58"/>
        <v>94384.1</v>
      </c>
      <c r="E73" s="198">
        <f t="shared" si="58"/>
        <v>10000</v>
      </c>
      <c r="F73" s="198">
        <f t="shared" si="58"/>
        <v>5000</v>
      </c>
      <c r="G73" s="198">
        <f t="shared" si="58"/>
        <v>5000</v>
      </c>
      <c r="H73" s="198">
        <f t="shared" si="58"/>
        <v>20000</v>
      </c>
      <c r="I73" s="198">
        <f t="shared" si="58"/>
        <v>20000</v>
      </c>
      <c r="J73" s="198">
        <f t="shared" si="58"/>
        <v>0</v>
      </c>
      <c r="K73" s="198">
        <f t="shared" si="58"/>
        <v>30159.8</v>
      </c>
      <c r="L73" s="198">
        <f t="shared" si="58"/>
        <v>0</v>
      </c>
      <c r="M73" s="198">
        <f t="shared" si="58"/>
        <v>0</v>
      </c>
      <c r="N73" s="198">
        <f t="shared" si="58"/>
        <v>0</v>
      </c>
      <c r="O73" s="198">
        <f>+O74+O75</f>
        <v>184543.9</v>
      </c>
      <c r="P73" s="198">
        <f t="shared" si="58"/>
        <v>0</v>
      </c>
      <c r="Q73" s="199">
        <f t="shared" si="58"/>
        <v>30000</v>
      </c>
      <c r="R73" s="199">
        <f t="shared" si="58"/>
        <v>15000</v>
      </c>
      <c r="S73" s="199">
        <f t="shared" si="58"/>
        <v>15000</v>
      </c>
      <c r="T73" s="199">
        <f t="shared" si="58"/>
        <v>40000</v>
      </c>
      <c r="U73" s="199">
        <f t="shared" si="58"/>
        <v>0</v>
      </c>
      <c r="V73" s="199">
        <f t="shared" si="58"/>
        <v>117904.3</v>
      </c>
      <c r="W73" s="199">
        <f t="shared" si="58"/>
        <v>0</v>
      </c>
      <c r="X73" s="199">
        <f t="shared" si="58"/>
        <v>1399.4</v>
      </c>
      <c r="Y73" s="199">
        <f t="shared" si="58"/>
        <v>0</v>
      </c>
      <c r="Z73" s="199">
        <f t="shared" si="58"/>
        <v>25000</v>
      </c>
      <c r="AA73" s="199">
        <f t="shared" si="58"/>
        <v>1198.7</v>
      </c>
      <c r="AB73" s="199">
        <f>+AB74+AB75</f>
        <v>245502.4</v>
      </c>
      <c r="AC73" s="100">
        <f t="shared" si="20"/>
        <v>60958.5</v>
      </c>
      <c r="AD73" s="200">
        <f>+AC73/O73*100</f>
        <v>33.031977757054015</v>
      </c>
    </row>
    <row r="74" spans="2:30" ht="18" customHeight="1">
      <c r="B74" s="218" t="s">
        <v>158</v>
      </c>
      <c r="C74" s="206">
        <v>0</v>
      </c>
      <c r="D74" s="209">
        <v>30000</v>
      </c>
      <c r="E74" s="209">
        <v>10000</v>
      </c>
      <c r="F74" s="209">
        <v>5000</v>
      </c>
      <c r="G74" s="209">
        <v>5000</v>
      </c>
      <c r="H74" s="208">
        <v>20000</v>
      </c>
      <c r="I74" s="208">
        <v>20000</v>
      </c>
      <c r="J74" s="208">
        <v>0</v>
      </c>
      <c r="K74" s="208">
        <v>30159.8</v>
      </c>
      <c r="L74" s="208">
        <v>0</v>
      </c>
      <c r="M74" s="208">
        <v>0</v>
      </c>
      <c r="N74" s="208">
        <v>0</v>
      </c>
      <c r="O74" s="33">
        <f>SUM(C74:N74)</f>
        <v>120159.8</v>
      </c>
      <c r="P74" s="206">
        <f>+[1]PP!P119</f>
        <v>0</v>
      </c>
      <c r="Q74" s="209">
        <f>+[1]PP!Q119</f>
        <v>30000</v>
      </c>
      <c r="R74" s="209">
        <f>+[1]PP!R119</f>
        <v>15000</v>
      </c>
      <c r="S74" s="209">
        <f>+[1]PP!S119</f>
        <v>15000</v>
      </c>
      <c r="T74" s="209">
        <f>+[1]PP!T119</f>
        <v>40000</v>
      </c>
      <c r="U74" s="209">
        <f>+[1]PP!U119</f>
        <v>0</v>
      </c>
      <c r="V74" s="209">
        <f>+[1]PP!V119</f>
        <v>0</v>
      </c>
      <c r="W74" s="209">
        <f>+[1]PP!W119</f>
        <v>0</v>
      </c>
      <c r="X74" s="209">
        <f>+[1]PP!X119</f>
        <v>0</v>
      </c>
      <c r="Y74" s="209">
        <f>+[1]PP!Y119</f>
        <v>0</v>
      </c>
      <c r="Z74" s="209">
        <f>+[1]PP!Z119</f>
        <v>25000</v>
      </c>
      <c r="AA74" s="209">
        <f>+[1]PP!AA119</f>
        <v>0</v>
      </c>
      <c r="AB74" s="209">
        <f>SUM(P74:AA74)</f>
        <v>125000</v>
      </c>
      <c r="AC74" s="114">
        <f t="shared" si="20"/>
        <v>4840.1999999999971</v>
      </c>
      <c r="AD74" s="208">
        <f>+AC74/O74*100</f>
        <v>4.028135865738788</v>
      </c>
    </row>
    <row r="75" spans="2:30" ht="18" customHeight="1">
      <c r="B75" s="218" t="s">
        <v>159</v>
      </c>
      <c r="C75" s="206">
        <v>0</v>
      </c>
      <c r="D75" s="209">
        <v>64384.1</v>
      </c>
      <c r="E75" s="209">
        <v>0</v>
      </c>
      <c r="F75" s="209">
        <v>0</v>
      </c>
      <c r="G75" s="209">
        <v>0</v>
      </c>
      <c r="H75" s="208">
        <v>0</v>
      </c>
      <c r="I75" s="208">
        <v>0</v>
      </c>
      <c r="J75" s="208">
        <v>0</v>
      </c>
      <c r="K75" s="208">
        <v>0</v>
      </c>
      <c r="L75" s="208">
        <v>0</v>
      </c>
      <c r="M75" s="208">
        <v>0</v>
      </c>
      <c r="N75" s="208">
        <v>0</v>
      </c>
      <c r="O75" s="33">
        <f>SUM(C75:N75)</f>
        <v>64384.1</v>
      </c>
      <c r="P75" s="206">
        <f>+[1]PP!P120</f>
        <v>0</v>
      </c>
      <c r="Q75" s="209">
        <f>+[1]PP!Q120</f>
        <v>0</v>
      </c>
      <c r="R75" s="209">
        <f>+[1]PP!R120</f>
        <v>0</v>
      </c>
      <c r="S75" s="209">
        <f>+[1]PP!S120</f>
        <v>0</v>
      </c>
      <c r="T75" s="209">
        <f>+[1]PP!T120</f>
        <v>0</v>
      </c>
      <c r="U75" s="209">
        <f>+[1]PP!U120</f>
        <v>0</v>
      </c>
      <c r="V75" s="209">
        <f>+[1]PP!V120</f>
        <v>117904.3</v>
      </c>
      <c r="W75" s="209">
        <f>+[1]PP!W120</f>
        <v>0</v>
      </c>
      <c r="X75" s="209">
        <f>+[1]PP!X120</f>
        <v>1399.4</v>
      </c>
      <c r="Y75" s="209">
        <f>+[1]PP!Y120</f>
        <v>0</v>
      </c>
      <c r="Z75" s="209">
        <f>+[1]PP!Z120</f>
        <v>0</v>
      </c>
      <c r="AA75" s="209">
        <f>+[1]PP!AA120</f>
        <v>1198.7</v>
      </c>
      <c r="AB75" s="209">
        <f>SUM(P75:AA75)</f>
        <v>120502.39999999999</v>
      </c>
      <c r="AC75" s="114">
        <f t="shared" si="20"/>
        <v>56118.299999999996</v>
      </c>
      <c r="AD75" s="208">
        <f>+AC75/O75*100</f>
        <v>87.161737136963936</v>
      </c>
    </row>
    <row r="76" spans="2:30" ht="18" customHeight="1">
      <c r="B76" s="215" t="s">
        <v>160</v>
      </c>
      <c r="C76" s="198">
        <f t="shared" ref="C76:AA76" si="59">+C77+C78</f>
        <v>48156.7</v>
      </c>
      <c r="D76" s="198">
        <f t="shared" si="59"/>
        <v>9023.7999999999993</v>
      </c>
      <c r="E76" s="198">
        <f t="shared" si="59"/>
        <v>1361.4</v>
      </c>
      <c r="F76" s="198">
        <f t="shared" si="59"/>
        <v>2618.6</v>
      </c>
      <c r="G76" s="198">
        <f t="shared" si="59"/>
        <v>898.4</v>
      </c>
      <c r="H76" s="198">
        <f t="shared" si="59"/>
        <v>992.9</v>
      </c>
      <c r="I76" s="198">
        <f t="shared" si="59"/>
        <v>383.59999999999997</v>
      </c>
      <c r="J76" s="198">
        <f t="shared" si="59"/>
        <v>2983.6</v>
      </c>
      <c r="K76" s="198">
        <f t="shared" si="59"/>
        <v>182.9</v>
      </c>
      <c r="L76" s="198">
        <f t="shared" si="59"/>
        <v>2525.9</v>
      </c>
      <c r="M76" s="198">
        <f t="shared" si="59"/>
        <v>12328.3</v>
      </c>
      <c r="N76" s="198">
        <f t="shared" si="59"/>
        <v>10522</v>
      </c>
      <c r="O76" s="198">
        <f t="shared" si="59"/>
        <v>91978.099999999991</v>
      </c>
      <c r="P76" s="198">
        <f t="shared" si="59"/>
        <v>67.3</v>
      </c>
      <c r="Q76" s="199">
        <f t="shared" si="59"/>
        <v>23692.2</v>
      </c>
      <c r="R76" s="199">
        <f t="shared" si="59"/>
        <v>602.6</v>
      </c>
      <c r="S76" s="199">
        <f t="shared" si="59"/>
        <v>3514.7</v>
      </c>
      <c r="T76" s="199">
        <f t="shared" si="59"/>
        <v>841.6</v>
      </c>
      <c r="U76" s="199">
        <f t="shared" si="59"/>
        <v>176.5</v>
      </c>
      <c r="V76" s="199">
        <f t="shared" si="59"/>
        <v>1981.3</v>
      </c>
      <c r="W76" s="199">
        <f t="shared" si="59"/>
        <v>5177.3999999999996</v>
      </c>
      <c r="X76" s="199">
        <f t="shared" si="59"/>
        <v>1050.7</v>
      </c>
      <c r="Y76" s="199">
        <f t="shared" si="59"/>
        <v>3302</v>
      </c>
      <c r="Z76" s="199">
        <f t="shared" si="59"/>
        <v>413.6</v>
      </c>
      <c r="AA76" s="199">
        <f t="shared" si="59"/>
        <v>28582.7</v>
      </c>
      <c r="AB76" s="199">
        <f>+AB77+AB78</f>
        <v>69402.599999999991</v>
      </c>
      <c r="AC76" s="100">
        <f t="shared" si="20"/>
        <v>-22575.5</v>
      </c>
      <c r="AD76" s="200">
        <f>+AC76/O76*100</f>
        <v>-24.544429597915158</v>
      </c>
    </row>
    <row r="77" spans="2:30" ht="18" customHeight="1">
      <c r="B77" s="218" t="s">
        <v>161</v>
      </c>
      <c r="C77" s="206">
        <v>0</v>
      </c>
      <c r="D77" s="209">
        <v>0</v>
      </c>
      <c r="E77" s="209">
        <v>0</v>
      </c>
      <c r="F77" s="209">
        <v>0</v>
      </c>
      <c r="G77" s="209">
        <v>0</v>
      </c>
      <c r="H77" s="208">
        <v>0</v>
      </c>
      <c r="I77" s="208">
        <v>0</v>
      </c>
      <c r="J77" s="208">
        <v>0</v>
      </c>
      <c r="K77" s="208">
        <v>0</v>
      </c>
      <c r="L77" s="208">
        <v>0</v>
      </c>
      <c r="M77" s="208">
        <v>0</v>
      </c>
      <c r="N77" s="208">
        <v>0</v>
      </c>
      <c r="O77" s="33">
        <f>SUM(C77:N77)</f>
        <v>0</v>
      </c>
      <c r="P77" s="206">
        <f>+[1]PP!P122</f>
        <v>0</v>
      </c>
      <c r="Q77" s="209">
        <f>+[1]PP!Q122</f>
        <v>0</v>
      </c>
      <c r="R77" s="209">
        <f>+[1]PP!R122</f>
        <v>0</v>
      </c>
      <c r="S77" s="209">
        <f>+[1]PP!S122</f>
        <v>0</v>
      </c>
      <c r="T77" s="209">
        <f>+[1]PP!T122</f>
        <v>0</v>
      </c>
      <c r="U77" s="209">
        <f>+[1]PP!U122</f>
        <v>0</v>
      </c>
      <c r="V77" s="209">
        <f>+[1]PP!V122</f>
        <v>0</v>
      </c>
      <c r="W77" s="209">
        <f>+[1]PP!W122</f>
        <v>0</v>
      </c>
      <c r="X77" s="209">
        <f>+[1]PP!X122</f>
        <v>0</v>
      </c>
      <c r="Y77" s="209">
        <f>+[1]PP!Y122</f>
        <v>0</v>
      </c>
      <c r="Z77" s="209">
        <f>+[1]PP!Z122</f>
        <v>0</v>
      </c>
      <c r="AA77" s="209">
        <f>+[1]PP!AA122</f>
        <v>0</v>
      </c>
      <c r="AB77" s="209">
        <f>SUM(P77:AA77)</f>
        <v>0</v>
      </c>
      <c r="AC77" s="155">
        <f t="shared" si="20"/>
        <v>0</v>
      </c>
      <c r="AD77" s="208">
        <v>0</v>
      </c>
    </row>
    <row r="78" spans="2:30" ht="18" customHeight="1">
      <c r="B78" s="218" t="s">
        <v>162</v>
      </c>
      <c r="C78" s="206">
        <v>48156.7</v>
      </c>
      <c r="D78" s="206">
        <v>9023.7999999999993</v>
      </c>
      <c r="E78" s="206">
        <v>1361.4</v>
      </c>
      <c r="F78" s="206">
        <v>2618.6</v>
      </c>
      <c r="G78" s="206">
        <v>898.4</v>
      </c>
      <c r="H78" s="207">
        <v>992.9</v>
      </c>
      <c r="I78" s="207">
        <v>383.59999999999997</v>
      </c>
      <c r="J78" s="207">
        <v>2983.6</v>
      </c>
      <c r="K78" s="207">
        <v>182.9</v>
      </c>
      <c r="L78" s="207">
        <v>2525.9</v>
      </c>
      <c r="M78" s="207">
        <v>12328.3</v>
      </c>
      <c r="N78" s="207">
        <v>10522</v>
      </c>
      <c r="O78" s="33">
        <f>SUM(C78:N78)</f>
        <v>91978.099999999991</v>
      </c>
      <c r="P78" s="206">
        <f>+[1]PP!P123</f>
        <v>67.3</v>
      </c>
      <c r="Q78" s="206">
        <f>+[1]PP!Q123</f>
        <v>23692.2</v>
      </c>
      <c r="R78" s="206">
        <f>+[1]PP!R123</f>
        <v>602.6</v>
      </c>
      <c r="S78" s="206">
        <f>+[1]PP!S123</f>
        <v>3514.7</v>
      </c>
      <c r="T78" s="206">
        <f>+[1]PP!T123</f>
        <v>841.6</v>
      </c>
      <c r="U78" s="206">
        <f>+[1]PP!U123</f>
        <v>176.5</v>
      </c>
      <c r="V78" s="206">
        <f>+[1]PP!V123</f>
        <v>1981.3</v>
      </c>
      <c r="W78" s="206">
        <f>+[1]PP!W123</f>
        <v>5177.3999999999996</v>
      </c>
      <c r="X78" s="206">
        <f>+[1]PP!X123</f>
        <v>1050.7</v>
      </c>
      <c r="Y78" s="206">
        <f>+[1]PP!Y123</f>
        <v>3302</v>
      </c>
      <c r="Z78" s="206">
        <f>+[1]PP!Z123</f>
        <v>413.6</v>
      </c>
      <c r="AA78" s="206">
        <f>+[1]PP!AA123</f>
        <v>28582.7</v>
      </c>
      <c r="AB78" s="209">
        <f>SUM(P78:AA78)</f>
        <v>69402.599999999991</v>
      </c>
      <c r="AC78" s="114">
        <f t="shared" si="20"/>
        <v>-22575.5</v>
      </c>
      <c r="AD78" s="208">
        <f>+AC78/O78*100</f>
        <v>-24.544429597915158</v>
      </c>
    </row>
    <row r="79" spans="2:30" ht="19.5" customHeight="1">
      <c r="B79" s="201" t="s">
        <v>163</v>
      </c>
      <c r="C79" s="216">
        <f t="shared" ref="C79:AA79" si="60">+C80+C83</f>
        <v>0</v>
      </c>
      <c r="D79" s="216">
        <f t="shared" si="60"/>
        <v>2451.4</v>
      </c>
      <c r="E79" s="216">
        <f t="shared" si="60"/>
        <v>1410.9</v>
      </c>
      <c r="F79" s="216">
        <f t="shared" si="60"/>
        <v>934.5</v>
      </c>
      <c r="G79" s="216">
        <f t="shared" si="60"/>
        <v>1159.7</v>
      </c>
      <c r="H79" s="216">
        <f t="shared" si="60"/>
        <v>5591.5</v>
      </c>
      <c r="I79" s="216">
        <f t="shared" si="60"/>
        <v>6707.5</v>
      </c>
      <c r="J79" s="216">
        <f t="shared" si="60"/>
        <v>0</v>
      </c>
      <c r="K79" s="216">
        <f t="shared" si="60"/>
        <v>0</v>
      </c>
      <c r="L79" s="216">
        <f t="shared" si="60"/>
        <v>0</v>
      </c>
      <c r="M79" s="216">
        <f t="shared" si="60"/>
        <v>0</v>
      </c>
      <c r="N79" s="216">
        <f t="shared" si="60"/>
        <v>0</v>
      </c>
      <c r="O79" s="216">
        <f t="shared" si="60"/>
        <v>18255.5</v>
      </c>
      <c r="P79" s="216">
        <f t="shared" si="60"/>
        <v>0</v>
      </c>
      <c r="Q79" s="200">
        <f t="shared" si="60"/>
        <v>745.8</v>
      </c>
      <c r="R79" s="200">
        <f t="shared" si="60"/>
        <v>562.70000000000005</v>
      </c>
      <c r="S79" s="200">
        <f t="shared" si="60"/>
        <v>711.2</v>
      </c>
      <c r="T79" s="200">
        <f t="shared" si="60"/>
        <v>199.8</v>
      </c>
      <c r="U79" s="200">
        <f t="shared" si="60"/>
        <v>0</v>
      </c>
      <c r="V79" s="200">
        <f t="shared" si="60"/>
        <v>0</v>
      </c>
      <c r="W79" s="200">
        <f t="shared" si="60"/>
        <v>0</v>
      </c>
      <c r="X79" s="200">
        <f t="shared" si="60"/>
        <v>0</v>
      </c>
      <c r="Y79" s="200">
        <f t="shared" si="60"/>
        <v>0</v>
      </c>
      <c r="Z79" s="200">
        <f t="shared" si="60"/>
        <v>2525.6999999999998</v>
      </c>
      <c r="AA79" s="200">
        <f t="shared" si="60"/>
        <v>0</v>
      </c>
      <c r="AB79" s="200">
        <f>+AB80+AB83</f>
        <v>4745.2000000000007</v>
      </c>
      <c r="AC79" s="100">
        <f t="shared" si="20"/>
        <v>-13510.3</v>
      </c>
      <c r="AD79" s="200">
        <f>+AC79/O79*100</f>
        <v>-74.006737695489022</v>
      </c>
    </row>
    <row r="80" spans="2:30" ht="19.5" customHeight="1">
      <c r="B80" s="219" t="s">
        <v>164</v>
      </c>
      <c r="C80" s="216">
        <f t="shared" ref="C80:AA80" si="61">+C81+C82</f>
        <v>0</v>
      </c>
      <c r="D80" s="216">
        <f t="shared" si="61"/>
        <v>2451.4</v>
      </c>
      <c r="E80" s="216">
        <f t="shared" si="61"/>
        <v>1306.4000000000001</v>
      </c>
      <c r="F80" s="216">
        <f t="shared" si="61"/>
        <v>816.9</v>
      </c>
      <c r="G80" s="216">
        <f t="shared" si="61"/>
        <v>1002.9</v>
      </c>
      <c r="H80" s="216">
        <f t="shared" si="61"/>
        <v>4703.1000000000004</v>
      </c>
      <c r="I80" s="216">
        <f t="shared" si="61"/>
        <v>5587.6</v>
      </c>
      <c r="J80" s="216">
        <f t="shared" si="61"/>
        <v>0</v>
      </c>
      <c r="K80" s="216">
        <f t="shared" si="61"/>
        <v>0</v>
      </c>
      <c r="L80" s="216">
        <f t="shared" si="61"/>
        <v>0</v>
      </c>
      <c r="M80" s="216">
        <f t="shared" si="61"/>
        <v>0</v>
      </c>
      <c r="N80" s="216">
        <f t="shared" si="61"/>
        <v>0</v>
      </c>
      <c r="O80" s="216">
        <f>+O81+O82</f>
        <v>15868.300000000001</v>
      </c>
      <c r="P80" s="216">
        <f t="shared" si="61"/>
        <v>0</v>
      </c>
      <c r="Q80" s="200">
        <f t="shared" si="61"/>
        <v>745.8</v>
      </c>
      <c r="R80" s="200">
        <f t="shared" si="61"/>
        <v>445.1</v>
      </c>
      <c r="S80" s="200">
        <f t="shared" si="61"/>
        <v>475.9</v>
      </c>
      <c r="T80" s="200">
        <f t="shared" si="61"/>
        <v>199.8</v>
      </c>
      <c r="U80" s="200">
        <f t="shared" si="61"/>
        <v>0</v>
      </c>
      <c r="V80" s="200">
        <f t="shared" si="61"/>
        <v>0</v>
      </c>
      <c r="W80" s="200">
        <f t="shared" si="61"/>
        <v>0</v>
      </c>
      <c r="X80" s="200">
        <f t="shared" si="61"/>
        <v>0</v>
      </c>
      <c r="Y80" s="200">
        <f t="shared" si="61"/>
        <v>0</v>
      </c>
      <c r="Z80" s="200">
        <f t="shared" si="61"/>
        <v>1220.3</v>
      </c>
      <c r="AA80" s="200">
        <f t="shared" si="61"/>
        <v>0</v>
      </c>
      <c r="AB80" s="200">
        <f>+AB81+AB82</f>
        <v>3086.9</v>
      </c>
      <c r="AC80" s="100">
        <f t="shared" si="20"/>
        <v>-12781.400000000001</v>
      </c>
      <c r="AD80" s="200">
        <f>+AC80/O80*100</f>
        <v>-80.546750439555595</v>
      </c>
    </row>
    <row r="81" spans="2:30" ht="19.5" customHeight="1">
      <c r="B81" s="220" t="s">
        <v>165</v>
      </c>
      <c r="C81" s="207">
        <v>0</v>
      </c>
      <c r="D81" s="208">
        <v>2451.4</v>
      </c>
      <c r="E81" s="208">
        <v>1306.4000000000001</v>
      </c>
      <c r="F81" s="208">
        <v>816.9</v>
      </c>
      <c r="G81" s="208">
        <v>1002.9</v>
      </c>
      <c r="H81" s="208">
        <v>4703.1000000000004</v>
      </c>
      <c r="I81" s="208">
        <v>5587.6</v>
      </c>
      <c r="J81" s="208">
        <v>0</v>
      </c>
      <c r="K81" s="208">
        <v>0</v>
      </c>
      <c r="L81" s="208">
        <v>0</v>
      </c>
      <c r="M81" s="208">
        <v>0</v>
      </c>
      <c r="N81" s="208">
        <v>0</v>
      </c>
      <c r="O81" s="208">
        <f>SUM(C81:N81)</f>
        <v>15868.300000000001</v>
      </c>
      <c r="P81" s="207">
        <f>+[1]PP!P126</f>
        <v>0</v>
      </c>
      <c r="Q81" s="207">
        <f>+[1]PP!Q126</f>
        <v>745.8</v>
      </c>
      <c r="R81" s="207">
        <f>+[1]PP!R126</f>
        <v>445.1</v>
      </c>
      <c r="S81" s="207">
        <f>+[1]PP!S126</f>
        <v>475.9</v>
      </c>
      <c r="T81" s="207">
        <f>+[1]PP!T126</f>
        <v>199.8</v>
      </c>
      <c r="U81" s="207">
        <f>+[1]PP!U126</f>
        <v>0</v>
      </c>
      <c r="V81" s="207">
        <f>+[1]PP!V126</f>
        <v>0</v>
      </c>
      <c r="W81" s="207">
        <f>+[1]PP!W126</f>
        <v>0</v>
      </c>
      <c r="X81" s="207">
        <f>+[1]PP!X126</f>
        <v>0</v>
      </c>
      <c r="Y81" s="207">
        <f>+[1]PP!Y126</f>
        <v>0</v>
      </c>
      <c r="Z81" s="207">
        <f>+[1]PP!Z126</f>
        <v>1220.3</v>
      </c>
      <c r="AA81" s="207">
        <f>+[1]PP!AA126</f>
        <v>0</v>
      </c>
      <c r="AB81" s="208">
        <f>SUM(P81:AA81)</f>
        <v>3086.9</v>
      </c>
      <c r="AC81" s="114">
        <f t="shared" si="20"/>
        <v>-12781.400000000001</v>
      </c>
      <c r="AD81" s="208">
        <f>+AC81/O81*100</f>
        <v>-80.546750439555595</v>
      </c>
    </row>
    <row r="82" spans="2:30" ht="19.5" customHeight="1">
      <c r="B82" s="220" t="s">
        <v>166</v>
      </c>
      <c r="C82" s="179">
        <v>0</v>
      </c>
      <c r="D82" s="180">
        <v>0</v>
      </c>
      <c r="E82" s="180">
        <v>0</v>
      </c>
      <c r="F82" s="180">
        <v>0</v>
      </c>
      <c r="G82" s="180">
        <v>0</v>
      </c>
      <c r="H82" s="181">
        <v>0</v>
      </c>
      <c r="I82" s="181">
        <v>0</v>
      </c>
      <c r="J82" s="181">
        <v>0</v>
      </c>
      <c r="K82" s="181">
        <v>0</v>
      </c>
      <c r="L82" s="181">
        <v>0</v>
      </c>
      <c r="M82" s="181">
        <v>0</v>
      </c>
      <c r="N82" s="181">
        <v>0</v>
      </c>
      <c r="O82" s="208">
        <f>SUM(C82:N82)</f>
        <v>0</v>
      </c>
      <c r="P82" s="207">
        <f>+[1]PP!P127</f>
        <v>0</v>
      </c>
      <c r="Q82" s="207">
        <f>+[1]PP!Q127</f>
        <v>0</v>
      </c>
      <c r="R82" s="207">
        <f>+[1]PP!R127</f>
        <v>0</v>
      </c>
      <c r="S82" s="207">
        <f>+[1]PP!S127</f>
        <v>0</v>
      </c>
      <c r="T82" s="207">
        <f>+[1]PP!T127</f>
        <v>0</v>
      </c>
      <c r="U82" s="207">
        <f>+[1]PP!U127</f>
        <v>0</v>
      </c>
      <c r="V82" s="207">
        <f>+[1]PP!V127</f>
        <v>0</v>
      </c>
      <c r="W82" s="207">
        <f>+[1]PP!W127</f>
        <v>0</v>
      </c>
      <c r="X82" s="207">
        <f>+[1]PP!X127</f>
        <v>0</v>
      </c>
      <c r="Y82" s="207">
        <f>+[1]PP!Y127</f>
        <v>0</v>
      </c>
      <c r="Z82" s="207">
        <f>+[1]PP!Z127</f>
        <v>0</v>
      </c>
      <c r="AA82" s="207">
        <f>+[1]PP!AA127</f>
        <v>0</v>
      </c>
      <c r="AB82" s="208">
        <f>SUM(P82:AA82)</f>
        <v>0</v>
      </c>
      <c r="AC82" s="176">
        <f t="shared" si="20"/>
        <v>0</v>
      </c>
      <c r="AD82" s="208">
        <v>0</v>
      </c>
    </row>
    <row r="83" spans="2:30" ht="19.5" customHeight="1">
      <c r="B83" s="219" t="s">
        <v>167</v>
      </c>
      <c r="C83" s="216">
        <f t="shared" ref="C83:AA83" si="62">+C84+C85</f>
        <v>0</v>
      </c>
      <c r="D83" s="216">
        <f t="shared" si="62"/>
        <v>0</v>
      </c>
      <c r="E83" s="216">
        <f t="shared" si="62"/>
        <v>104.5</v>
      </c>
      <c r="F83" s="216">
        <f t="shared" si="62"/>
        <v>117.6</v>
      </c>
      <c r="G83" s="216">
        <f t="shared" si="62"/>
        <v>156.80000000000001</v>
      </c>
      <c r="H83" s="216">
        <f t="shared" si="62"/>
        <v>888.4</v>
      </c>
      <c r="I83" s="216">
        <f t="shared" si="62"/>
        <v>1119.9000000000001</v>
      </c>
      <c r="J83" s="216">
        <f t="shared" si="62"/>
        <v>0</v>
      </c>
      <c r="K83" s="216">
        <f t="shared" si="62"/>
        <v>0</v>
      </c>
      <c r="L83" s="216">
        <f t="shared" si="62"/>
        <v>0</v>
      </c>
      <c r="M83" s="216">
        <f t="shared" si="62"/>
        <v>0</v>
      </c>
      <c r="N83" s="216">
        <f t="shared" si="62"/>
        <v>0</v>
      </c>
      <c r="O83" s="216">
        <f>+O84+O85</f>
        <v>2387.1999999999998</v>
      </c>
      <c r="P83" s="216">
        <f t="shared" si="62"/>
        <v>0</v>
      </c>
      <c r="Q83" s="200">
        <f t="shared" si="62"/>
        <v>0</v>
      </c>
      <c r="R83" s="200">
        <f t="shared" si="62"/>
        <v>117.6</v>
      </c>
      <c r="S83" s="200">
        <f t="shared" si="62"/>
        <v>235.3</v>
      </c>
      <c r="T83" s="200">
        <f t="shared" si="62"/>
        <v>0</v>
      </c>
      <c r="U83" s="200">
        <f t="shared" si="62"/>
        <v>0</v>
      </c>
      <c r="V83" s="200">
        <f t="shared" si="62"/>
        <v>0</v>
      </c>
      <c r="W83" s="200">
        <f t="shared" si="62"/>
        <v>0</v>
      </c>
      <c r="X83" s="200">
        <f t="shared" si="62"/>
        <v>0</v>
      </c>
      <c r="Y83" s="200">
        <f t="shared" si="62"/>
        <v>0</v>
      </c>
      <c r="Z83" s="200">
        <f t="shared" si="62"/>
        <v>1305.4000000000001</v>
      </c>
      <c r="AA83" s="200">
        <f t="shared" si="62"/>
        <v>0</v>
      </c>
      <c r="AB83" s="200">
        <f>+AB84+AB85</f>
        <v>1658.3000000000002</v>
      </c>
      <c r="AC83" s="100">
        <f t="shared" si="20"/>
        <v>-728.89999999999964</v>
      </c>
      <c r="AD83" s="221">
        <v>0</v>
      </c>
    </row>
    <row r="84" spans="2:30" ht="19.5" customHeight="1">
      <c r="B84" s="220" t="s">
        <v>168</v>
      </c>
      <c r="C84" s="207">
        <v>0</v>
      </c>
      <c r="D84" s="208">
        <v>0</v>
      </c>
      <c r="E84" s="208">
        <v>104.5</v>
      </c>
      <c r="F84" s="208">
        <v>117.6</v>
      </c>
      <c r="G84" s="208">
        <v>156.80000000000001</v>
      </c>
      <c r="H84" s="208">
        <v>888.4</v>
      </c>
      <c r="I84" s="208">
        <v>1119.9000000000001</v>
      </c>
      <c r="J84" s="208">
        <v>0</v>
      </c>
      <c r="K84" s="208">
        <v>0</v>
      </c>
      <c r="L84" s="208">
        <v>0</v>
      </c>
      <c r="M84" s="208">
        <v>0</v>
      </c>
      <c r="N84" s="208">
        <v>0</v>
      </c>
      <c r="O84" s="208">
        <f>SUM(C84:N84)</f>
        <v>2387.1999999999998</v>
      </c>
      <c r="P84" s="207">
        <f>+[1]PP!P129</f>
        <v>0</v>
      </c>
      <c r="Q84" s="207">
        <f>+[1]PP!Q129</f>
        <v>0</v>
      </c>
      <c r="R84" s="207">
        <f>+[1]PP!R129</f>
        <v>117.6</v>
      </c>
      <c r="S84" s="207">
        <f>+[1]PP!S129</f>
        <v>235.3</v>
      </c>
      <c r="T84" s="207">
        <f>+[1]PP!T129</f>
        <v>0</v>
      </c>
      <c r="U84" s="207">
        <f>+[1]PP!U129</f>
        <v>0</v>
      </c>
      <c r="V84" s="207">
        <f>+[1]PP!V129</f>
        <v>0</v>
      </c>
      <c r="W84" s="207">
        <f>+[1]PP!W129</f>
        <v>0</v>
      </c>
      <c r="X84" s="207">
        <f>+[1]PP!X129</f>
        <v>0</v>
      </c>
      <c r="Y84" s="207">
        <f>+[1]PP!Y129</f>
        <v>0</v>
      </c>
      <c r="Z84" s="207">
        <f>+[1]PP!Z129</f>
        <v>1305.4000000000001</v>
      </c>
      <c r="AA84" s="207">
        <f>+[1]PP!AA129</f>
        <v>0</v>
      </c>
      <c r="AB84" s="208">
        <f>SUM(P84:AA84)</f>
        <v>1658.3000000000002</v>
      </c>
      <c r="AC84" s="114">
        <f t="shared" si="20"/>
        <v>-728.89999999999964</v>
      </c>
      <c r="AD84" s="222">
        <v>0</v>
      </c>
    </row>
    <row r="85" spans="2:30" ht="19.5" customHeight="1">
      <c r="B85" s="220" t="s">
        <v>169</v>
      </c>
      <c r="C85" s="207">
        <v>0</v>
      </c>
      <c r="D85" s="208">
        <v>0</v>
      </c>
      <c r="E85" s="208">
        <v>0</v>
      </c>
      <c r="F85" s="208">
        <v>0</v>
      </c>
      <c r="G85" s="208">
        <v>0</v>
      </c>
      <c r="H85" s="208">
        <v>0</v>
      </c>
      <c r="I85" s="208">
        <v>0</v>
      </c>
      <c r="J85" s="208">
        <v>0</v>
      </c>
      <c r="K85" s="208">
        <v>0</v>
      </c>
      <c r="L85" s="208">
        <v>0</v>
      </c>
      <c r="M85" s="208">
        <v>0</v>
      </c>
      <c r="N85" s="208">
        <v>0</v>
      </c>
      <c r="O85" s="208">
        <f>SUM(C85:N85)</f>
        <v>0</v>
      </c>
      <c r="P85" s="207">
        <f>+[1]PP!P130</f>
        <v>0</v>
      </c>
      <c r="Q85" s="207">
        <f>+[1]PP!Q130</f>
        <v>0</v>
      </c>
      <c r="R85" s="207">
        <f>+[1]PP!R130</f>
        <v>0</v>
      </c>
      <c r="S85" s="207">
        <f>+[1]PP!S130</f>
        <v>0</v>
      </c>
      <c r="T85" s="207">
        <f>+[1]PP!T130</f>
        <v>0</v>
      </c>
      <c r="U85" s="207">
        <f>+[1]PP!U130</f>
        <v>0</v>
      </c>
      <c r="V85" s="207">
        <f>+[1]PP!V130</f>
        <v>0</v>
      </c>
      <c r="W85" s="207">
        <f>+[1]PP!W130</f>
        <v>0</v>
      </c>
      <c r="X85" s="207">
        <f>+[1]PP!X130</f>
        <v>0</v>
      </c>
      <c r="Y85" s="207">
        <f>+[1]PP!Y130</f>
        <v>0</v>
      </c>
      <c r="Z85" s="207">
        <f>+[1]PP!Z130</f>
        <v>0</v>
      </c>
      <c r="AA85" s="207">
        <f>+[1]PP!AA130</f>
        <v>0</v>
      </c>
      <c r="AB85" s="208">
        <f>SUM(P85:AA85)</f>
        <v>0</v>
      </c>
      <c r="AC85" s="114">
        <f t="shared" si="20"/>
        <v>0</v>
      </c>
      <c r="AD85" s="222">
        <v>0</v>
      </c>
    </row>
    <row r="86" spans="2:30" ht="30.75" customHeight="1">
      <c r="B86" s="223" t="s">
        <v>170</v>
      </c>
      <c r="C86" s="224">
        <v>18.7</v>
      </c>
      <c r="D86" s="224">
        <v>49.6</v>
      </c>
      <c r="E86" s="224">
        <v>41.8</v>
      </c>
      <c r="F86" s="224">
        <v>49.5</v>
      </c>
      <c r="G86" s="224">
        <v>100</v>
      </c>
      <c r="H86" s="224">
        <v>367.3</v>
      </c>
      <c r="I86" s="224">
        <v>220.2</v>
      </c>
      <c r="J86" s="224">
        <v>59.4</v>
      </c>
      <c r="K86" s="224">
        <v>163.80000000000001</v>
      </c>
      <c r="L86" s="224">
        <v>269.89999999999998</v>
      </c>
      <c r="M86" s="224">
        <v>189.2</v>
      </c>
      <c r="N86" s="224">
        <v>385.3</v>
      </c>
      <c r="O86" s="225">
        <f>SUM(C86:N86)</f>
        <v>1914.7000000000003</v>
      </c>
      <c r="P86" s="224">
        <f>+[1]PP!P131</f>
        <v>104</v>
      </c>
      <c r="Q86" s="224">
        <f>+[1]PP!Q131</f>
        <v>52.4</v>
      </c>
      <c r="R86" s="224">
        <v>224.8</v>
      </c>
      <c r="S86" s="224">
        <f>+[1]PP!S131</f>
        <v>564.1</v>
      </c>
      <c r="T86" s="224">
        <v>59.2</v>
      </c>
      <c r="U86" s="224">
        <f>+[1]PP!U131</f>
        <v>29.4</v>
      </c>
      <c r="V86" s="224">
        <v>123.7</v>
      </c>
      <c r="W86" s="224">
        <v>196.4</v>
      </c>
      <c r="X86" s="224">
        <f>+[1]PP!X131</f>
        <v>78.5</v>
      </c>
      <c r="Y86" s="224">
        <v>20.9</v>
      </c>
      <c r="Z86" s="224">
        <v>37.9</v>
      </c>
      <c r="AA86" s="224">
        <v>107.5</v>
      </c>
      <c r="AB86" s="225">
        <f>SUM(P86:AA86)</f>
        <v>1598.8000000000004</v>
      </c>
      <c r="AC86" s="226">
        <f t="shared" si="20"/>
        <v>-315.89999999999986</v>
      </c>
      <c r="AD86" s="225">
        <f>+AC86/O86*100</f>
        <v>-16.498668198673411</v>
      </c>
    </row>
    <row r="87" spans="2:30" ht="23.25" customHeight="1" thickBot="1">
      <c r="B87" s="227" t="s">
        <v>98</v>
      </c>
      <c r="C87" s="228">
        <f t="shared" ref="C87:AA87" si="63">+C86+C62+C61+C60</f>
        <v>49322.899999999987</v>
      </c>
      <c r="D87" s="228">
        <f t="shared" si="63"/>
        <v>106708</v>
      </c>
      <c r="E87" s="228">
        <f t="shared" si="63"/>
        <v>18024.999999999996</v>
      </c>
      <c r="F87" s="228">
        <f t="shared" si="63"/>
        <v>9863.6</v>
      </c>
      <c r="G87" s="228">
        <f t="shared" si="63"/>
        <v>9076.2999999999993</v>
      </c>
      <c r="H87" s="228">
        <f t="shared" si="63"/>
        <v>42248.4</v>
      </c>
      <c r="I87" s="228">
        <f t="shared" si="63"/>
        <v>32086.699999999997</v>
      </c>
      <c r="J87" s="228">
        <f t="shared" si="63"/>
        <v>3934.2</v>
      </c>
      <c r="K87" s="228">
        <f t="shared" si="63"/>
        <v>37667.800000000003</v>
      </c>
      <c r="L87" s="228">
        <f t="shared" si="63"/>
        <v>5014.1000000000004</v>
      </c>
      <c r="M87" s="228">
        <f t="shared" si="63"/>
        <v>17509</v>
      </c>
      <c r="N87" s="228">
        <f t="shared" si="63"/>
        <v>19719</v>
      </c>
      <c r="O87" s="228">
        <f>+O86+O62+O61+O60</f>
        <v>351175</v>
      </c>
      <c r="P87" s="228">
        <f t="shared" si="63"/>
        <v>19170</v>
      </c>
      <c r="Q87" s="229">
        <f t="shared" si="63"/>
        <v>55273.4</v>
      </c>
      <c r="R87" s="229">
        <f t="shared" si="63"/>
        <v>19694.900000000001</v>
      </c>
      <c r="S87" s="229">
        <f t="shared" si="63"/>
        <v>21483.5</v>
      </c>
      <c r="T87" s="229">
        <f t="shared" si="63"/>
        <v>42325.700000000004</v>
      </c>
      <c r="U87" s="229">
        <f t="shared" si="63"/>
        <v>2097.7999999999997</v>
      </c>
      <c r="V87" s="229">
        <f t="shared" si="63"/>
        <v>149225.20000000001</v>
      </c>
      <c r="W87" s="229">
        <f t="shared" si="63"/>
        <v>16543.599999999999</v>
      </c>
      <c r="X87" s="229">
        <f t="shared" si="63"/>
        <v>6900.3</v>
      </c>
      <c r="Y87" s="229">
        <f t="shared" si="63"/>
        <v>6675.1</v>
      </c>
      <c r="Z87" s="229">
        <f t="shared" si="63"/>
        <v>30007.200000000001</v>
      </c>
      <c r="AA87" s="229">
        <f t="shared" si="63"/>
        <v>40518.699999999997</v>
      </c>
      <c r="AB87" s="229">
        <f>+AB86+AB62+AB61+AB60</f>
        <v>409915.4</v>
      </c>
      <c r="AC87" s="229">
        <f t="shared" si="20"/>
        <v>58740.400000000023</v>
      </c>
      <c r="AD87" s="230">
        <f>+AC87/O87*100</f>
        <v>16.726817113974519</v>
      </c>
    </row>
    <row r="88" spans="2:30" ht="23.25" customHeight="1" thickTop="1">
      <c r="B88" s="231" t="s">
        <v>73</v>
      </c>
      <c r="C88" s="232">
        <f>SUM(C89:C92)</f>
        <v>568.90000000000009</v>
      </c>
      <c r="D88" s="233">
        <f t="shared" ref="D88:AA88" si="64">SUM(D89:D92)</f>
        <v>513.33000000000004</v>
      </c>
      <c r="E88" s="233">
        <f t="shared" si="64"/>
        <v>547.30000000000007</v>
      </c>
      <c r="F88" s="233">
        <f t="shared" si="64"/>
        <v>491.9</v>
      </c>
      <c r="G88" s="233">
        <f t="shared" si="64"/>
        <v>628.6</v>
      </c>
      <c r="H88" s="233">
        <f t="shared" si="64"/>
        <v>548.6</v>
      </c>
      <c r="I88" s="233">
        <f t="shared" si="64"/>
        <v>629.5</v>
      </c>
      <c r="J88" s="233">
        <f t="shared" si="64"/>
        <v>529</v>
      </c>
      <c r="K88" s="233">
        <f t="shared" si="64"/>
        <v>542.5</v>
      </c>
      <c r="L88" s="233">
        <f t="shared" si="64"/>
        <v>596.5</v>
      </c>
      <c r="M88" s="233">
        <f t="shared" si="64"/>
        <v>567.9</v>
      </c>
      <c r="N88" s="233">
        <f t="shared" si="64"/>
        <v>609.00000000000011</v>
      </c>
      <c r="O88" s="233">
        <f>SUM(O89:O92)</f>
        <v>6773.0299999999988</v>
      </c>
      <c r="P88" s="233">
        <f t="shared" si="64"/>
        <v>682.7</v>
      </c>
      <c r="Q88" s="234">
        <f t="shared" si="64"/>
        <v>516.1</v>
      </c>
      <c r="R88" s="234">
        <f t="shared" si="64"/>
        <v>571.90000000000009</v>
      </c>
      <c r="S88" s="234">
        <f t="shared" si="64"/>
        <v>571.5</v>
      </c>
      <c r="T88" s="234">
        <f>SUM(T89:T92)</f>
        <v>652.00000000000011</v>
      </c>
      <c r="U88" s="234">
        <f t="shared" si="64"/>
        <v>602.30000000000007</v>
      </c>
      <c r="V88" s="234">
        <f t="shared" si="64"/>
        <v>599.29999999999995</v>
      </c>
      <c r="W88" s="234">
        <f t="shared" si="64"/>
        <v>646.1</v>
      </c>
      <c r="X88" s="234">
        <f t="shared" si="64"/>
        <v>582.20000000000005</v>
      </c>
      <c r="Y88" s="234">
        <f t="shared" si="64"/>
        <v>613.79999999999995</v>
      </c>
      <c r="Z88" s="234">
        <f t="shared" si="64"/>
        <v>570.80000000000007</v>
      </c>
      <c r="AA88" s="234">
        <f t="shared" si="64"/>
        <v>666.6</v>
      </c>
      <c r="AB88" s="234">
        <f>SUM(AB89:AB92)</f>
        <v>7275.2999999999993</v>
      </c>
      <c r="AC88" s="235">
        <f t="shared" si="20"/>
        <v>502.27000000000044</v>
      </c>
      <c r="AD88" s="235">
        <f>+AC88/O88*100</f>
        <v>7.415735645641619</v>
      </c>
    </row>
    <row r="89" spans="2:30" ht="18" customHeight="1">
      <c r="B89" s="236" t="s">
        <v>74</v>
      </c>
      <c r="C89" s="237">
        <v>463.3</v>
      </c>
      <c r="D89" s="238">
        <v>442.23</v>
      </c>
      <c r="E89" s="238">
        <v>519.4</v>
      </c>
      <c r="F89" s="238">
        <v>456.7</v>
      </c>
      <c r="G89" s="238">
        <v>540.29999999999995</v>
      </c>
      <c r="H89" s="238">
        <v>502.6</v>
      </c>
      <c r="I89" s="238">
        <v>528.4</v>
      </c>
      <c r="J89" s="238">
        <v>496.4</v>
      </c>
      <c r="K89" s="238">
        <v>506.9</v>
      </c>
      <c r="L89" s="238">
        <v>550.9</v>
      </c>
      <c r="M89" s="238">
        <v>516</v>
      </c>
      <c r="N89" s="238">
        <v>570.6</v>
      </c>
      <c r="O89" s="238">
        <f>SUM(C89:N89)</f>
        <v>6093.73</v>
      </c>
      <c r="P89" s="238">
        <v>662.6</v>
      </c>
      <c r="Q89" s="238">
        <v>503.5</v>
      </c>
      <c r="R89" s="238">
        <v>558.1</v>
      </c>
      <c r="S89" s="238">
        <v>554.9</v>
      </c>
      <c r="T89" s="238">
        <v>614.5</v>
      </c>
      <c r="U89" s="238">
        <v>528.4</v>
      </c>
      <c r="V89" s="238">
        <v>577.79999999999995</v>
      </c>
      <c r="W89" s="238">
        <v>581.9</v>
      </c>
      <c r="X89" s="238">
        <v>569.70000000000005</v>
      </c>
      <c r="Y89" s="238">
        <v>593.79999999999995</v>
      </c>
      <c r="Z89" s="238">
        <v>552.70000000000005</v>
      </c>
      <c r="AA89" s="238">
        <v>650.79999999999995</v>
      </c>
      <c r="AB89" s="238">
        <f>SUM(P89:AA89)</f>
        <v>6948.7</v>
      </c>
      <c r="AC89" s="239">
        <f t="shared" ref="AC89:AC123" si="65">+AB89-O89</f>
        <v>854.97000000000025</v>
      </c>
      <c r="AD89" s="239">
        <f>+AC89/O89*100</f>
        <v>14.030322971316425</v>
      </c>
    </row>
    <row r="90" spans="2:30" ht="18" customHeight="1">
      <c r="B90" s="236" t="s">
        <v>171</v>
      </c>
      <c r="C90" s="237">
        <f>+[1]PP!C138</f>
        <v>0.1</v>
      </c>
      <c r="D90" s="237">
        <f>+[1]PP!D138</f>
        <v>6.1</v>
      </c>
      <c r="E90" s="237">
        <f>+[1]PP!E138</f>
        <v>1.7</v>
      </c>
      <c r="F90" s="237">
        <f>+[1]PP!F138</f>
        <v>1.7</v>
      </c>
      <c r="G90" s="237">
        <f>+[1]PP!G138</f>
        <v>41.7</v>
      </c>
      <c r="H90" s="237">
        <f>+[1]PP!H138</f>
        <v>1.7</v>
      </c>
      <c r="I90" s="237">
        <f>+[1]PP!I138</f>
        <v>46.6</v>
      </c>
      <c r="J90" s="237">
        <f>+[1]PP!J138</f>
        <v>1.7</v>
      </c>
      <c r="K90" s="237">
        <f>+[1]PP!K138</f>
        <v>3.7</v>
      </c>
      <c r="L90" s="237">
        <f>+[1]PP!L138</f>
        <v>1.7</v>
      </c>
      <c r="M90" s="237">
        <f>+[1]PP!M138</f>
        <v>3</v>
      </c>
      <c r="N90" s="237">
        <f>+[1]PP!N138</f>
        <v>1.7</v>
      </c>
      <c r="O90" s="238">
        <f>SUM(C90:N90)</f>
        <v>111.40000000000002</v>
      </c>
      <c r="P90" s="238">
        <f>+[1]PP!P138</f>
        <v>1.7</v>
      </c>
      <c r="Q90" s="238">
        <f>+[1]PP!Q138</f>
        <v>1.7</v>
      </c>
      <c r="R90" s="238">
        <f>+[1]PP!R138</f>
        <v>1.7</v>
      </c>
      <c r="S90" s="238">
        <f>+[1]PP!S138</f>
        <v>1.7</v>
      </c>
      <c r="T90" s="238">
        <f>+[1]PP!T138</f>
        <v>3.2</v>
      </c>
      <c r="U90" s="238">
        <f>+[1]PP!U138</f>
        <v>3.7</v>
      </c>
      <c r="V90" s="238">
        <f>+[1]PP!V138</f>
        <v>1.7</v>
      </c>
      <c r="W90" s="238">
        <f>+[1]PP!W138</f>
        <v>4</v>
      </c>
      <c r="X90" s="238">
        <f>+[1]PP!X138</f>
        <v>1.7</v>
      </c>
      <c r="Y90" s="238">
        <f>+[1]PP!Y138</f>
        <v>2.7</v>
      </c>
      <c r="Z90" s="238">
        <v>2.1</v>
      </c>
      <c r="AA90" s="238">
        <v>1.6</v>
      </c>
      <c r="AB90" s="238">
        <f>SUM(P90:AA90)</f>
        <v>27.5</v>
      </c>
      <c r="AC90" s="239">
        <f t="shared" si="65"/>
        <v>-83.90000000000002</v>
      </c>
      <c r="AD90" s="239">
        <v>0</v>
      </c>
    </row>
    <row r="91" spans="2:30" ht="18" customHeight="1">
      <c r="B91" s="240" t="s">
        <v>172</v>
      </c>
      <c r="C91" s="237">
        <v>0</v>
      </c>
      <c r="D91" s="238">
        <v>23.3</v>
      </c>
      <c r="E91" s="238">
        <v>0</v>
      </c>
      <c r="F91" s="238">
        <v>0</v>
      </c>
      <c r="G91" s="238">
        <v>0</v>
      </c>
      <c r="H91" s="238">
        <v>0</v>
      </c>
      <c r="I91" s="238">
        <v>0</v>
      </c>
      <c r="J91" s="238">
        <v>0</v>
      </c>
      <c r="K91" s="238">
        <v>0</v>
      </c>
      <c r="L91" s="238">
        <v>0</v>
      </c>
      <c r="M91" s="238">
        <v>0</v>
      </c>
      <c r="N91" s="238">
        <v>0</v>
      </c>
      <c r="O91" s="238">
        <f>SUM(C91:N91)</f>
        <v>23.3</v>
      </c>
      <c r="P91" s="241">
        <f>+[1]PP!P135</f>
        <v>0</v>
      </c>
      <c r="Q91" s="241">
        <f>+[1]PP!Q135</f>
        <v>0</v>
      </c>
      <c r="R91" s="241">
        <v>0</v>
      </c>
      <c r="S91" s="241">
        <f>+[1]PP!S135</f>
        <v>0</v>
      </c>
      <c r="T91" s="241">
        <f>+[1]PP!T135</f>
        <v>17.7</v>
      </c>
      <c r="U91" s="241">
        <f>+[1]PP!U135</f>
        <v>0</v>
      </c>
      <c r="V91" s="241">
        <f>+[1]PP!V135</f>
        <v>0</v>
      </c>
      <c r="W91" s="241">
        <f>+[1]PP!W135</f>
        <v>0</v>
      </c>
      <c r="X91" s="241">
        <f>+[1]PP!X135</f>
        <v>0</v>
      </c>
      <c r="Y91" s="238">
        <v>0</v>
      </c>
      <c r="Z91" s="241">
        <v>0</v>
      </c>
      <c r="AA91" s="241">
        <v>0</v>
      </c>
      <c r="AB91" s="238">
        <f>SUM(P91:AA91)</f>
        <v>17.7</v>
      </c>
      <c r="AC91" s="239">
        <f t="shared" si="65"/>
        <v>-5.6000000000000014</v>
      </c>
      <c r="AD91" s="242">
        <v>0</v>
      </c>
    </row>
    <row r="92" spans="2:30" ht="18" customHeight="1">
      <c r="B92" s="236" t="s">
        <v>173</v>
      </c>
      <c r="C92" s="243">
        <v>105.5</v>
      </c>
      <c r="D92" s="243">
        <v>41.7</v>
      </c>
      <c r="E92" s="243">
        <v>26.2</v>
      </c>
      <c r="F92" s="243">
        <v>33.5</v>
      </c>
      <c r="G92" s="243">
        <v>46.6</v>
      </c>
      <c r="H92" s="241">
        <v>44.3</v>
      </c>
      <c r="I92" s="241">
        <v>54.5</v>
      </c>
      <c r="J92" s="241">
        <v>30.9</v>
      </c>
      <c r="K92" s="241">
        <v>31.9</v>
      </c>
      <c r="L92" s="241">
        <v>43.9</v>
      </c>
      <c r="M92" s="241">
        <v>48.9</v>
      </c>
      <c r="N92" s="241">
        <v>36.700000000000003</v>
      </c>
      <c r="O92" s="238">
        <f>SUM(C92:N92)</f>
        <v>544.59999999999991</v>
      </c>
      <c r="P92" s="241">
        <f>+[1]PP!P140</f>
        <v>18.399999999999999</v>
      </c>
      <c r="Q92" s="241">
        <f>+[1]PP!Q140</f>
        <v>10.9</v>
      </c>
      <c r="R92" s="241">
        <f>+[1]PP!R140</f>
        <v>12.1</v>
      </c>
      <c r="S92" s="241">
        <f>+[1]PP!S140</f>
        <v>14.9</v>
      </c>
      <c r="T92" s="241">
        <f>+[1]PP!T140</f>
        <v>16.600000000000001</v>
      </c>
      <c r="U92" s="241">
        <f>+[1]PP!U140</f>
        <v>70.2</v>
      </c>
      <c r="V92" s="241">
        <f>+[1]PP!V140</f>
        <v>19.8</v>
      </c>
      <c r="W92" s="241">
        <f>+[1]PP!W140</f>
        <v>60.2</v>
      </c>
      <c r="X92" s="241">
        <f>+[1]PP!X140</f>
        <v>10.8</v>
      </c>
      <c r="Y92" s="241">
        <f>+[1]PP!Y140</f>
        <v>17.3</v>
      </c>
      <c r="Z92" s="241">
        <f>+[1]PP!Z140</f>
        <v>16</v>
      </c>
      <c r="AA92" s="241">
        <f>+[1]PP!AA140</f>
        <v>14.2</v>
      </c>
      <c r="AB92" s="238">
        <f>SUM(P92:AA92)</f>
        <v>281.40000000000003</v>
      </c>
      <c r="AC92" s="238">
        <f t="shared" si="65"/>
        <v>-263.19999999999987</v>
      </c>
      <c r="AD92" s="238">
        <f>+AC92/O92*100</f>
        <v>-48.329048843187643</v>
      </c>
    </row>
    <row r="93" spans="2:30" ht="22.5" customHeight="1">
      <c r="B93" s="244" t="s">
        <v>78</v>
      </c>
      <c r="C93" s="245">
        <f>+C87+C88</f>
        <v>49891.799999999988</v>
      </c>
      <c r="D93" s="245">
        <f t="shared" ref="D93:AA93" si="66">+D87+D88</f>
        <v>107221.33</v>
      </c>
      <c r="E93" s="245">
        <f t="shared" si="66"/>
        <v>18572.299999999996</v>
      </c>
      <c r="F93" s="245">
        <f t="shared" si="66"/>
        <v>10355.5</v>
      </c>
      <c r="G93" s="245">
        <f t="shared" si="66"/>
        <v>9704.9</v>
      </c>
      <c r="H93" s="245">
        <f t="shared" si="66"/>
        <v>42797</v>
      </c>
      <c r="I93" s="245">
        <f t="shared" si="66"/>
        <v>32716.199999999997</v>
      </c>
      <c r="J93" s="245">
        <f t="shared" si="66"/>
        <v>4463.2</v>
      </c>
      <c r="K93" s="245">
        <f t="shared" si="66"/>
        <v>38210.300000000003</v>
      </c>
      <c r="L93" s="245">
        <f t="shared" si="66"/>
        <v>5610.6</v>
      </c>
      <c r="M93" s="245">
        <f t="shared" si="66"/>
        <v>18076.900000000001</v>
      </c>
      <c r="N93" s="245">
        <f t="shared" si="66"/>
        <v>20328</v>
      </c>
      <c r="O93" s="245">
        <f t="shared" si="66"/>
        <v>357948.03</v>
      </c>
      <c r="P93" s="245">
        <f t="shared" si="66"/>
        <v>19852.7</v>
      </c>
      <c r="Q93" s="245">
        <f t="shared" si="66"/>
        <v>55789.5</v>
      </c>
      <c r="R93" s="245">
        <f t="shared" si="66"/>
        <v>20266.800000000003</v>
      </c>
      <c r="S93" s="245">
        <f t="shared" si="66"/>
        <v>22055</v>
      </c>
      <c r="T93" s="245">
        <f t="shared" si="66"/>
        <v>42977.700000000004</v>
      </c>
      <c r="U93" s="245">
        <f t="shared" si="66"/>
        <v>2700.1</v>
      </c>
      <c r="V93" s="245">
        <f t="shared" si="66"/>
        <v>149824.5</v>
      </c>
      <c r="W93" s="245">
        <f t="shared" si="66"/>
        <v>17189.699999999997</v>
      </c>
      <c r="X93" s="245">
        <f t="shared" si="66"/>
        <v>7482.5</v>
      </c>
      <c r="Y93" s="245">
        <f t="shared" si="66"/>
        <v>7288.9000000000005</v>
      </c>
      <c r="Z93" s="245">
        <f t="shared" si="66"/>
        <v>30578</v>
      </c>
      <c r="AA93" s="245">
        <f t="shared" si="66"/>
        <v>41185.299999999996</v>
      </c>
      <c r="AB93" s="246">
        <f>+AB87+AB88</f>
        <v>417190.7</v>
      </c>
      <c r="AC93" s="245">
        <f t="shared" si="65"/>
        <v>59242.669999999984</v>
      </c>
      <c r="AD93" s="247">
        <f>+AC93/O93*100</f>
        <v>16.550634459421378</v>
      </c>
    </row>
    <row r="94" spans="2:30" ht="22.5" customHeight="1">
      <c r="B94" s="273" t="s">
        <v>174</v>
      </c>
      <c r="C94" s="274">
        <v>1907.7</v>
      </c>
      <c r="D94" s="274">
        <v>3118.1000000000004</v>
      </c>
      <c r="E94" s="274">
        <v>2738.9999999999995</v>
      </c>
      <c r="F94" s="274">
        <v>2158.5</v>
      </c>
      <c r="G94" s="274">
        <v>2411.1</v>
      </c>
      <c r="H94" s="274">
        <v>3092.7</v>
      </c>
      <c r="I94" s="274">
        <v>2941.7000000000003</v>
      </c>
      <c r="J94" s="274">
        <v>2508.1999999999998</v>
      </c>
      <c r="K94" s="274">
        <v>2006.4</v>
      </c>
      <c r="L94" s="274">
        <v>2137.1000000000004</v>
      </c>
      <c r="M94" s="274">
        <v>2347.7000000000003</v>
      </c>
      <c r="N94" s="274">
        <v>1563.1999999999998</v>
      </c>
      <c r="O94" s="274">
        <f>SUM(C94:N94)</f>
        <v>28931.4</v>
      </c>
      <c r="P94" s="274">
        <f>+[1]PP!P142</f>
        <v>3412.1</v>
      </c>
      <c r="Q94" s="274">
        <f>+[1]PP!Q142</f>
        <v>2945</v>
      </c>
      <c r="R94" s="274">
        <f>+[1]PP!R142</f>
        <v>2090.6999999999998</v>
      </c>
      <c r="S94" s="274">
        <f>+[1]PP!S142</f>
        <v>2773.3999999999996</v>
      </c>
      <c r="T94" s="274">
        <f>+[1]PP!T142</f>
        <v>2620.9</v>
      </c>
      <c r="U94" s="274">
        <f>+[1]PP!U142</f>
        <v>1901.4999999999998</v>
      </c>
      <c r="V94" s="274">
        <f>+[1]PP!V142</f>
        <v>2534.1999999999998</v>
      </c>
      <c r="W94" s="274">
        <f>+[1]PP!W142</f>
        <v>3442.1000000000004</v>
      </c>
      <c r="X94" s="274">
        <f>+[1]PP!X142</f>
        <v>2465.7999999999997</v>
      </c>
      <c r="Y94" s="274">
        <f>+[1]PP!Y142</f>
        <v>2566.5000000000005</v>
      </c>
      <c r="Z94" s="274">
        <v>2800.9</v>
      </c>
      <c r="AA94" s="274">
        <v>2925</v>
      </c>
      <c r="AB94" s="274">
        <f>SUM(P94:AA94)</f>
        <v>32478.100000000002</v>
      </c>
      <c r="AC94" s="274">
        <f t="shared" si="65"/>
        <v>3546.7000000000007</v>
      </c>
      <c r="AD94" s="274">
        <f>+AC94/O94*100</f>
        <v>12.258998873196598</v>
      </c>
    </row>
    <row r="95" spans="2:30" ht="18" customHeight="1">
      <c r="B95" s="56" t="s">
        <v>79</v>
      </c>
      <c r="P95" s="248"/>
      <c r="Q95" s="248"/>
      <c r="R95" s="248"/>
      <c r="S95" s="248"/>
      <c r="T95" s="248"/>
      <c r="U95" s="248"/>
      <c r="V95" s="248"/>
      <c r="W95" s="248"/>
      <c r="X95" s="248"/>
      <c r="Y95" s="248"/>
      <c r="Z95" s="248"/>
      <c r="AA95" s="248"/>
      <c r="AB95" s="248"/>
      <c r="AC95" s="248"/>
    </row>
    <row r="96" spans="2:30" ht="13.5" customHeight="1">
      <c r="B96" s="61" t="s">
        <v>80</v>
      </c>
      <c r="C96" s="197"/>
      <c r="D96" s="197"/>
      <c r="E96" s="197"/>
      <c r="F96" s="197"/>
      <c r="G96" s="197"/>
      <c r="H96" s="197"/>
      <c r="I96" s="197"/>
      <c r="J96" s="197"/>
      <c r="K96" s="197"/>
      <c r="L96" s="197"/>
      <c r="M96" s="197"/>
      <c r="N96" s="197"/>
      <c r="O96" s="197"/>
      <c r="P96" s="248"/>
      <c r="Q96" s="248"/>
      <c r="R96" s="248"/>
      <c r="S96" s="248"/>
      <c r="T96" s="248"/>
      <c r="U96" s="248"/>
      <c r="V96" s="248"/>
      <c r="W96" s="248"/>
      <c r="X96" s="248"/>
      <c r="Y96" s="248"/>
      <c r="Z96" s="248"/>
      <c r="AA96" s="248"/>
      <c r="AB96" s="248"/>
      <c r="AC96" s="248"/>
    </row>
    <row r="97" spans="2:30" ht="14.25" customHeight="1">
      <c r="B97" s="65" t="s">
        <v>175</v>
      </c>
      <c r="C97" s="197"/>
      <c r="D97" s="197"/>
      <c r="E97" s="197"/>
      <c r="F97" s="197"/>
      <c r="G97" s="197"/>
      <c r="H97" s="197"/>
      <c r="I97" s="197"/>
      <c r="J97" s="197"/>
      <c r="K97" s="197"/>
      <c r="L97" s="197"/>
      <c r="M97" s="197"/>
      <c r="N97" s="197"/>
      <c r="O97" s="249"/>
      <c r="P97" s="248"/>
      <c r="Q97" s="248"/>
      <c r="R97" s="248"/>
      <c r="S97" s="248"/>
      <c r="T97" s="248"/>
      <c r="U97" s="248"/>
      <c r="V97" s="248"/>
      <c r="W97" s="248"/>
      <c r="X97" s="248"/>
      <c r="Y97" s="248"/>
      <c r="Z97" s="248"/>
      <c r="AA97" s="248"/>
      <c r="AB97" s="248"/>
      <c r="AC97" s="248"/>
    </row>
    <row r="98" spans="2:30">
      <c r="B98" s="65" t="s">
        <v>176</v>
      </c>
      <c r="C98" s="197"/>
      <c r="D98" s="197"/>
      <c r="E98" s="197"/>
      <c r="F98" s="197"/>
      <c r="G98" s="197"/>
      <c r="H98" s="197"/>
      <c r="I98" s="197"/>
      <c r="J98" s="197"/>
      <c r="K98" s="197"/>
      <c r="L98" s="197"/>
      <c r="M98" s="197"/>
      <c r="N98" s="197"/>
      <c r="O98" s="197"/>
      <c r="P98" s="248"/>
      <c r="Q98" s="248"/>
      <c r="R98" s="248"/>
      <c r="S98" s="248"/>
      <c r="T98" s="248"/>
      <c r="U98" s="248"/>
      <c r="V98" s="248"/>
      <c r="W98" s="248"/>
      <c r="X98" s="248"/>
      <c r="Y98" s="248"/>
      <c r="Z98" s="248"/>
      <c r="AA98" s="248"/>
      <c r="AB98" s="248"/>
      <c r="AC98" s="248"/>
    </row>
    <row r="99" spans="2:30">
      <c r="B99" s="65" t="s">
        <v>177</v>
      </c>
      <c r="C99" s="250"/>
      <c r="D99" s="250"/>
      <c r="E99" s="250"/>
      <c r="F99" s="250"/>
      <c r="G99" s="250"/>
      <c r="H99" s="250"/>
      <c r="I99" s="250"/>
      <c r="J99" s="250"/>
      <c r="K99" s="250"/>
      <c r="L99" s="250"/>
      <c r="M99" s="250"/>
      <c r="N99" s="250"/>
      <c r="O99" s="250"/>
      <c r="P99" s="248"/>
      <c r="Q99" s="248"/>
      <c r="R99" s="248"/>
      <c r="S99" s="248"/>
      <c r="T99" s="248"/>
      <c r="U99" s="248"/>
      <c r="V99" s="248"/>
      <c r="W99" s="248"/>
      <c r="X99" s="248"/>
      <c r="Y99" s="248"/>
      <c r="Z99" s="248"/>
      <c r="AA99" s="248"/>
      <c r="AB99" s="248"/>
      <c r="AC99" s="248"/>
      <c r="AD99" s="69"/>
    </row>
    <row r="100" spans="2:30">
      <c r="B100" s="68" t="s">
        <v>178</v>
      </c>
      <c r="C100" s="250"/>
      <c r="D100" s="250"/>
      <c r="E100" s="250"/>
      <c r="F100" s="250"/>
      <c r="G100" s="250"/>
      <c r="H100" s="250"/>
      <c r="I100" s="250"/>
      <c r="J100" s="250"/>
      <c r="K100" s="250"/>
      <c r="L100" s="250"/>
      <c r="M100" s="250"/>
      <c r="N100" s="250"/>
      <c r="O100" s="250"/>
      <c r="P100" s="250"/>
      <c r="Q100" s="250"/>
      <c r="R100" s="250"/>
      <c r="S100" s="250"/>
      <c r="T100" s="250"/>
      <c r="U100" s="250"/>
      <c r="V100" s="250"/>
      <c r="W100" s="250"/>
      <c r="X100" s="250"/>
      <c r="Y100" s="250"/>
      <c r="Z100" s="250"/>
      <c r="AA100" s="250"/>
      <c r="AB100" s="250"/>
      <c r="AC100" s="250"/>
      <c r="AD100" s="69"/>
    </row>
    <row r="101" spans="2:30">
      <c r="B101" s="69"/>
      <c r="C101" s="251"/>
      <c r="D101" s="251"/>
      <c r="E101" s="251"/>
      <c r="F101" s="251"/>
      <c r="G101" s="251"/>
      <c r="H101" s="251"/>
      <c r="I101" s="251"/>
      <c r="J101" s="251"/>
      <c r="K101" s="251"/>
      <c r="L101" s="251"/>
      <c r="M101" s="251"/>
      <c r="N101" s="251"/>
      <c r="O101" s="252"/>
      <c r="P101" s="252"/>
      <c r="Q101" s="252"/>
      <c r="R101" s="252"/>
      <c r="S101" s="252"/>
      <c r="T101" s="252"/>
      <c r="U101" s="252"/>
      <c r="V101" s="252"/>
      <c r="W101" s="252"/>
      <c r="X101" s="252"/>
      <c r="Y101" s="252"/>
      <c r="Z101" s="252"/>
      <c r="AA101" s="252"/>
      <c r="AB101" s="252"/>
      <c r="AC101" s="69"/>
      <c r="AD101" s="69"/>
    </row>
    <row r="102" spans="2:30">
      <c r="B102" s="69"/>
      <c r="C102" s="252"/>
      <c r="D102" s="252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  <c r="R102" s="252"/>
      <c r="S102" s="252"/>
      <c r="T102" s="252"/>
      <c r="U102" s="252"/>
      <c r="V102" s="252"/>
      <c r="W102" s="252"/>
      <c r="X102" s="252"/>
      <c r="Y102" s="252"/>
      <c r="Z102" s="252"/>
      <c r="AA102" s="252"/>
      <c r="AB102" s="252"/>
      <c r="AC102" s="252"/>
      <c r="AD102" s="252"/>
    </row>
    <row r="103" spans="2:30">
      <c r="B103" s="131"/>
      <c r="C103" s="253"/>
      <c r="D103" s="253"/>
      <c r="E103" s="253"/>
      <c r="F103" s="253"/>
      <c r="G103" s="253"/>
      <c r="H103" s="253"/>
      <c r="I103" s="253"/>
      <c r="J103" s="253"/>
      <c r="K103" s="253"/>
      <c r="L103" s="253"/>
      <c r="M103" s="253"/>
      <c r="N103" s="253"/>
      <c r="O103" s="253"/>
      <c r="P103" s="252"/>
      <c r="Q103" s="252"/>
      <c r="R103" s="252"/>
      <c r="S103" s="248"/>
      <c r="T103" s="252"/>
      <c r="U103" s="252"/>
      <c r="V103" s="252"/>
      <c r="W103" s="252"/>
      <c r="X103" s="252"/>
      <c r="Y103" s="252"/>
      <c r="Z103" s="252"/>
      <c r="AA103" s="252"/>
      <c r="AB103" s="252"/>
      <c r="AC103" s="69"/>
      <c r="AD103" s="251"/>
    </row>
    <row r="104" spans="2:30">
      <c r="B104" s="131"/>
      <c r="C104" s="251"/>
      <c r="D104" s="251"/>
      <c r="E104" s="251"/>
      <c r="F104" s="251"/>
      <c r="G104" s="251"/>
      <c r="H104" s="251"/>
      <c r="I104" s="251"/>
      <c r="J104" s="251"/>
      <c r="K104" s="251"/>
      <c r="L104" s="251"/>
      <c r="M104" s="251"/>
      <c r="N104" s="251"/>
      <c r="O104" s="251"/>
      <c r="P104" s="251"/>
      <c r="Q104" s="251"/>
      <c r="R104" s="251"/>
      <c r="S104" s="251"/>
      <c r="T104" s="251"/>
      <c r="U104" s="251"/>
      <c r="V104" s="251"/>
      <c r="W104" s="251"/>
      <c r="X104" s="251"/>
      <c r="Y104" s="251"/>
      <c r="Z104" s="251"/>
      <c r="AA104" s="251"/>
      <c r="AB104" s="251"/>
      <c r="AC104" s="251"/>
      <c r="AD104" s="251"/>
    </row>
    <row r="105" spans="2:30">
      <c r="B105" s="131"/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252"/>
      <c r="P105" s="252"/>
      <c r="Q105" s="252"/>
      <c r="R105" s="252"/>
      <c r="S105" s="252"/>
      <c r="T105" s="252"/>
      <c r="U105" s="252"/>
      <c r="V105" s="252"/>
      <c r="W105" s="252"/>
      <c r="X105" s="252"/>
      <c r="Y105" s="252"/>
      <c r="Z105" s="252"/>
      <c r="AA105" s="252"/>
      <c r="AB105" s="252"/>
      <c r="AC105" s="69"/>
      <c r="AD105" s="254"/>
    </row>
    <row r="106" spans="2:30">
      <c r="B106" s="131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252"/>
      <c r="P106" s="252"/>
      <c r="Q106" s="252"/>
      <c r="R106" s="252"/>
      <c r="S106" s="252"/>
      <c r="T106" s="252"/>
      <c r="U106" s="252"/>
      <c r="V106" s="252"/>
      <c r="W106" s="252"/>
      <c r="X106" s="252"/>
      <c r="Y106" s="252"/>
      <c r="Z106" s="252"/>
      <c r="AA106" s="252"/>
      <c r="AB106" s="82"/>
      <c r="AC106" s="69"/>
      <c r="AD106" s="69"/>
    </row>
    <row r="107" spans="2:30">
      <c r="B107" s="131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252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82"/>
      <c r="AC107" s="69"/>
      <c r="AD107" s="69"/>
    </row>
    <row r="108" spans="2:30">
      <c r="B108" s="69"/>
      <c r="C108" s="250"/>
      <c r="D108" s="250"/>
      <c r="E108" s="250"/>
      <c r="F108" s="250"/>
      <c r="G108" s="250"/>
      <c r="H108" s="250"/>
      <c r="I108" s="250"/>
      <c r="J108" s="250"/>
      <c r="K108" s="250"/>
      <c r="L108" s="250"/>
      <c r="M108" s="250"/>
      <c r="N108" s="250"/>
      <c r="O108" s="252"/>
      <c r="P108" s="252"/>
      <c r="Q108" s="252"/>
      <c r="R108" s="252"/>
      <c r="S108" s="252"/>
      <c r="T108" s="252"/>
      <c r="U108" s="252"/>
      <c r="V108" s="252"/>
      <c r="W108" s="252"/>
      <c r="X108" s="252"/>
      <c r="Y108" s="252"/>
      <c r="Z108" s="252"/>
      <c r="AA108" s="252"/>
      <c r="AB108" s="250"/>
      <c r="AC108" s="250"/>
      <c r="AD108" s="69"/>
    </row>
    <row r="109" spans="2:30">
      <c r="B109" s="131"/>
      <c r="C109" s="250"/>
      <c r="D109" s="250"/>
      <c r="E109" s="250"/>
      <c r="F109" s="250"/>
      <c r="G109" s="250"/>
      <c r="H109" s="250"/>
      <c r="I109" s="250"/>
      <c r="J109" s="250"/>
      <c r="K109" s="250"/>
      <c r="L109" s="250"/>
      <c r="M109" s="250"/>
      <c r="N109" s="250"/>
      <c r="O109" s="252"/>
      <c r="P109" s="252"/>
      <c r="Q109" s="252"/>
      <c r="R109" s="252"/>
      <c r="S109" s="252"/>
      <c r="T109" s="252"/>
      <c r="U109" s="252"/>
      <c r="V109" s="252"/>
      <c r="W109" s="252"/>
      <c r="X109" s="252"/>
      <c r="Y109" s="252"/>
      <c r="Z109" s="252"/>
      <c r="AA109" s="252"/>
      <c r="AB109" s="69"/>
      <c r="AC109" s="69"/>
      <c r="AD109" s="69"/>
    </row>
    <row r="110" spans="2:30">
      <c r="B110" s="131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69"/>
      <c r="AC110" s="69"/>
      <c r="AD110" s="69"/>
    </row>
    <row r="111" spans="2:30"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69"/>
      <c r="AC111" s="69"/>
      <c r="AD111" s="69"/>
    </row>
    <row r="112" spans="2:30">
      <c r="B112" s="131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69"/>
      <c r="AC112" s="69"/>
      <c r="AD112" s="69"/>
    </row>
    <row r="113" spans="2:30">
      <c r="B113" s="131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69"/>
      <c r="AC113" s="69"/>
      <c r="AD113" s="69"/>
    </row>
    <row r="114" spans="2:30">
      <c r="B114" s="131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69"/>
      <c r="AC114" s="69"/>
      <c r="AD114" s="69"/>
    </row>
    <row r="115" spans="2:30"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69"/>
      <c r="AC115" s="69"/>
      <c r="AD115" s="69"/>
    </row>
    <row r="116" spans="2:30">
      <c r="B116" s="131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69"/>
      <c r="AC116" s="69"/>
      <c r="AD116" s="69"/>
    </row>
    <row r="117" spans="2:30">
      <c r="B117" s="131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69"/>
      <c r="AC117" s="69"/>
      <c r="AD117" s="69"/>
    </row>
    <row r="118" spans="2:30">
      <c r="B118" s="131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69"/>
      <c r="AC118" s="69"/>
      <c r="AD118" s="69"/>
    </row>
    <row r="119" spans="2:30"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69"/>
      <c r="AC119" s="69"/>
      <c r="AD119" s="69"/>
    </row>
    <row r="120" spans="2:30">
      <c r="B120" s="131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69"/>
      <c r="AC120" s="69"/>
      <c r="AD120" s="69"/>
    </row>
    <row r="121" spans="2:30">
      <c r="B121" s="131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69"/>
      <c r="AC121" s="69"/>
      <c r="AD121" s="69"/>
    </row>
    <row r="122" spans="2:30">
      <c r="B122" s="131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69"/>
      <c r="AC122" s="69"/>
      <c r="AD122" s="69"/>
    </row>
    <row r="123" spans="2:30">
      <c r="B123" s="131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69"/>
      <c r="AC123" s="69"/>
      <c r="AD123" s="69"/>
    </row>
    <row r="124" spans="2:30"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69"/>
      <c r="AC124" s="69"/>
      <c r="AD124" s="69"/>
    </row>
    <row r="125" spans="2:30"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69"/>
      <c r="AC125" s="69"/>
      <c r="AD125" s="69"/>
    </row>
    <row r="126" spans="2:30"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69"/>
      <c r="AC126" s="69"/>
      <c r="AD126" s="69"/>
    </row>
    <row r="127" spans="2:30"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69"/>
      <c r="AC127" s="69"/>
      <c r="AD127" s="69"/>
    </row>
    <row r="128" spans="2:30"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69"/>
      <c r="AC128" s="69"/>
      <c r="AD128" s="69"/>
    </row>
    <row r="129" spans="2:30"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69"/>
      <c r="AC129" s="69"/>
      <c r="AD129" s="69"/>
    </row>
    <row r="130" spans="2:30"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69"/>
      <c r="AC130" s="69"/>
      <c r="AD130" s="69"/>
    </row>
    <row r="131" spans="2:30"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69"/>
      <c r="AC131" s="69"/>
      <c r="AD131" s="69"/>
    </row>
    <row r="132" spans="2:30"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69"/>
      <c r="AC132" s="69"/>
      <c r="AD132" s="69"/>
    </row>
    <row r="133" spans="2:30"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69"/>
      <c r="AC133" s="69"/>
      <c r="AD133" s="69"/>
    </row>
    <row r="134" spans="2:30"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69"/>
      <c r="AC134" s="69"/>
      <c r="AD134" s="69"/>
    </row>
    <row r="135" spans="2:30"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69"/>
      <c r="AC135" s="69"/>
      <c r="AD135" s="69"/>
    </row>
    <row r="136" spans="2:30"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69"/>
      <c r="AC136" s="69"/>
      <c r="AD136" s="69"/>
    </row>
    <row r="137" spans="2:30"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69"/>
      <c r="AC137" s="69"/>
      <c r="AD137" s="69"/>
    </row>
    <row r="138" spans="2:30"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69"/>
      <c r="AC138" s="69"/>
      <c r="AD138" s="69"/>
    </row>
    <row r="139" spans="2:30"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69"/>
      <c r="AC139" s="69"/>
      <c r="AD139" s="69"/>
    </row>
    <row r="140" spans="2:30"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69"/>
      <c r="AC140" s="69"/>
      <c r="AD140" s="69"/>
    </row>
    <row r="141" spans="2:30"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69"/>
      <c r="AC141" s="69"/>
      <c r="AD141" s="69"/>
    </row>
    <row r="142" spans="2:30"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69"/>
      <c r="AC142" s="69"/>
      <c r="AD142" s="69"/>
    </row>
    <row r="143" spans="2:30"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69"/>
      <c r="AC143" s="69"/>
      <c r="AD143" s="69"/>
    </row>
    <row r="144" spans="2:30"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69"/>
      <c r="AC144" s="69"/>
      <c r="AD144" s="69"/>
    </row>
    <row r="145" spans="2:30"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69"/>
      <c r="AC145" s="69"/>
      <c r="AD145" s="69"/>
    </row>
    <row r="146" spans="2:30"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69"/>
      <c r="AC146" s="69"/>
      <c r="AD146" s="69"/>
    </row>
    <row r="147" spans="2:30"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69"/>
      <c r="AC147" s="69"/>
      <c r="AD147" s="69"/>
    </row>
    <row r="148" spans="2:30"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69"/>
      <c r="AC148" s="69"/>
      <c r="AD148" s="69"/>
    </row>
    <row r="149" spans="2:30"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69"/>
      <c r="AC149" s="69"/>
      <c r="AD149" s="69"/>
    </row>
    <row r="150" spans="2:30"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69"/>
      <c r="AC150" s="69"/>
      <c r="AD150" s="69"/>
    </row>
    <row r="151" spans="2:30"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69"/>
      <c r="AC151" s="69"/>
      <c r="AD151" s="69"/>
    </row>
    <row r="152" spans="2:30"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69"/>
      <c r="AC152" s="69"/>
      <c r="AD152" s="69"/>
    </row>
    <row r="153" spans="2:30"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69"/>
      <c r="AC153" s="69"/>
      <c r="AD153" s="69"/>
    </row>
    <row r="154" spans="2:30"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69"/>
      <c r="AC154" s="69"/>
      <c r="AD154" s="69"/>
    </row>
    <row r="155" spans="2:30"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69"/>
      <c r="AC155" s="69"/>
      <c r="AD155" s="69"/>
    </row>
    <row r="156" spans="2:30"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69"/>
      <c r="AC156" s="69"/>
      <c r="AD156" s="69"/>
    </row>
    <row r="157" spans="2:30"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69"/>
      <c r="AC157" s="69"/>
      <c r="AD157" s="69"/>
    </row>
    <row r="158" spans="2:30"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69"/>
      <c r="AC158" s="69"/>
      <c r="AD158" s="69"/>
    </row>
    <row r="159" spans="2:30"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69"/>
      <c r="AC159" s="69"/>
      <c r="AD159" s="69"/>
    </row>
    <row r="160" spans="2:30"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69"/>
      <c r="AC160" s="69"/>
      <c r="AD160" s="69"/>
    </row>
    <row r="161" spans="2:30"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69"/>
      <c r="AC161" s="69"/>
      <c r="AD161" s="69"/>
    </row>
    <row r="162" spans="2:30"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69"/>
      <c r="AC162" s="69"/>
      <c r="AD162" s="69"/>
    </row>
    <row r="163" spans="2:30"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69"/>
      <c r="AC163" s="69"/>
      <c r="AD163" s="69"/>
    </row>
    <row r="164" spans="2:30"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69"/>
      <c r="AC164" s="69"/>
      <c r="AD164" s="69"/>
    </row>
    <row r="165" spans="2:30"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69"/>
      <c r="AC165" s="69"/>
      <c r="AD165" s="69"/>
    </row>
    <row r="166" spans="2:30"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69"/>
      <c r="AC166" s="69"/>
      <c r="AD166" s="69"/>
    </row>
    <row r="167" spans="2:30"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69"/>
      <c r="AC167" s="69"/>
      <c r="AD167" s="69"/>
    </row>
    <row r="168" spans="2:30"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69"/>
      <c r="AC168" s="69"/>
      <c r="AD168" s="69"/>
    </row>
    <row r="169" spans="2:30"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69"/>
      <c r="AC169" s="69"/>
      <c r="AD169" s="69"/>
    </row>
    <row r="170" spans="2:30"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69"/>
      <c r="AC170" s="69"/>
      <c r="AD170" s="69"/>
    </row>
    <row r="171" spans="2:30"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69"/>
      <c r="AC171" s="69"/>
      <c r="AD171" s="69"/>
    </row>
    <row r="172" spans="2:30"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69"/>
      <c r="AC172" s="69"/>
      <c r="AD172" s="69"/>
    </row>
    <row r="173" spans="2:30"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69"/>
      <c r="AC173" s="69"/>
      <c r="AD173" s="69"/>
    </row>
    <row r="174" spans="2:30"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69"/>
      <c r="AC174" s="69"/>
      <c r="AD174" s="69"/>
    </row>
    <row r="175" spans="2:30"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69"/>
      <c r="AC175" s="69"/>
      <c r="AD175" s="69"/>
    </row>
    <row r="176" spans="2:30"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69"/>
      <c r="AC176" s="69"/>
      <c r="AD176" s="69"/>
    </row>
    <row r="177" spans="2:30"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69"/>
      <c r="AC177" s="69"/>
      <c r="AD177" s="69"/>
    </row>
    <row r="178" spans="2:30"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69"/>
      <c r="AC178" s="69"/>
      <c r="AD178" s="69"/>
    </row>
    <row r="179" spans="2:30"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69"/>
      <c r="AC179" s="69"/>
      <c r="AD179" s="69"/>
    </row>
    <row r="180" spans="2:30"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69"/>
      <c r="AC180" s="69"/>
      <c r="AD180" s="69"/>
    </row>
    <row r="181" spans="2:30"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69"/>
      <c r="AC181" s="69"/>
      <c r="AD181" s="69"/>
    </row>
    <row r="182" spans="2:30"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69"/>
      <c r="AC182" s="69"/>
      <c r="AD182" s="69"/>
    </row>
    <row r="183" spans="2:30"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69"/>
      <c r="AC183" s="69"/>
      <c r="AD183" s="69"/>
    </row>
    <row r="184" spans="2:30"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69"/>
      <c r="AC184" s="69"/>
      <c r="AD184" s="69"/>
    </row>
    <row r="185" spans="2:30"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69"/>
      <c r="AC185" s="69"/>
      <c r="AD185" s="69"/>
    </row>
    <row r="186" spans="2:30"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69"/>
      <c r="AC186" s="69"/>
      <c r="AD186" s="69"/>
    </row>
    <row r="187" spans="2:30"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69"/>
      <c r="AC187" s="69"/>
      <c r="AD187" s="69"/>
    </row>
    <row r="188" spans="2:30"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69"/>
      <c r="AC188" s="69"/>
      <c r="AD188" s="69"/>
    </row>
    <row r="189" spans="2:30"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69"/>
      <c r="AC189" s="69"/>
      <c r="AD189" s="69"/>
    </row>
    <row r="190" spans="2:30"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69"/>
      <c r="AC190" s="69"/>
      <c r="AD190" s="69"/>
    </row>
    <row r="191" spans="2:30"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69"/>
      <c r="AC191" s="69"/>
      <c r="AD191" s="69"/>
    </row>
    <row r="192" spans="2:30"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69"/>
      <c r="AC192" s="69"/>
      <c r="AD192" s="69"/>
    </row>
    <row r="193" spans="2:30"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69"/>
      <c r="AC193" s="69"/>
      <c r="AD193" s="69"/>
    </row>
    <row r="194" spans="2:30"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69"/>
      <c r="AC194" s="69"/>
      <c r="AD194" s="69"/>
    </row>
    <row r="195" spans="2:30"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69"/>
      <c r="AC195" s="69"/>
      <c r="AD195" s="69"/>
    </row>
    <row r="196" spans="2:30"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69"/>
      <c r="AC196" s="69"/>
      <c r="AD196" s="69"/>
    </row>
    <row r="197" spans="2:30"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  <c r="AB197" s="69"/>
      <c r="AC197" s="69"/>
      <c r="AD197" s="69"/>
    </row>
    <row r="198" spans="2:30"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  <c r="AB198" s="69"/>
      <c r="AC198" s="69"/>
      <c r="AD198" s="69"/>
    </row>
    <row r="199" spans="2:30"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69"/>
      <c r="AC199" s="69"/>
      <c r="AD199" s="69"/>
    </row>
    <row r="200" spans="2:30"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  <c r="AB200" s="69"/>
      <c r="AC200" s="69"/>
      <c r="AD200" s="69"/>
    </row>
    <row r="201" spans="2:30"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  <c r="AB201" s="69"/>
      <c r="AC201" s="69"/>
      <c r="AD201" s="69"/>
    </row>
    <row r="202" spans="2:30"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  <c r="AB202" s="69"/>
      <c r="AC202" s="69"/>
      <c r="AD202" s="69"/>
    </row>
    <row r="203" spans="2:30"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  <c r="AB203" s="69"/>
      <c r="AC203" s="69"/>
      <c r="AD203" s="69"/>
    </row>
    <row r="204" spans="2:30"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  <c r="AB204" s="69"/>
      <c r="AC204" s="69"/>
      <c r="AD204" s="69"/>
    </row>
    <row r="205" spans="2:30"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69"/>
      <c r="AC205" s="69"/>
      <c r="AD205" s="69"/>
    </row>
    <row r="206" spans="2:30"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  <c r="AB206" s="69"/>
      <c r="AC206" s="69"/>
      <c r="AD206" s="69"/>
    </row>
    <row r="207" spans="2:30"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  <c r="AB207" s="69"/>
      <c r="AC207" s="69"/>
      <c r="AD207" s="69"/>
    </row>
    <row r="208" spans="2:30"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  <c r="AB208" s="69"/>
      <c r="AC208" s="69"/>
      <c r="AD208" s="69"/>
    </row>
    <row r="209" spans="2:30"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  <c r="AB209" s="69"/>
      <c r="AC209" s="69"/>
      <c r="AD209" s="69"/>
    </row>
    <row r="210" spans="2:30"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69"/>
      <c r="AC210" s="69"/>
      <c r="AD210" s="69"/>
    </row>
    <row r="211" spans="2:30"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69"/>
      <c r="AC211" s="69"/>
      <c r="AD211" s="69"/>
    </row>
    <row r="212" spans="2:30"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  <c r="AB212" s="69"/>
      <c r="AC212" s="69"/>
      <c r="AD212" s="69"/>
    </row>
    <row r="213" spans="2:30"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  <c r="AB213" s="69"/>
      <c r="AC213" s="69"/>
      <c r="AD213" s="69"/>
    </row>
    <row r="214" spans="2:30"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  <c r="AB214" s="69"/>
      <c r="AC214" s="69"/>
      <c r="AD214" s="69"/>
    </row>
    <row r="215" spans="2:30"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  <c r="AB215" s="69"/>
      <c r="AC215" s="69"/>
      <c r="AD215" s="69"/>
    </row>
    <row r="216" spans="2:30"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  <c r="AB216" s="69"/>
      <c r="AC216" s="69"/>
      <c r="AD216" s="69"/>
    </row>
    <row r="217" spans="2:30"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  <c r="AB217" s="69"/>
      <c r="AC217" s="69"/>
      <c r="AD217" s="69"/>
    </row>
    <row r="218" spans="2:30"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69"/>
      <c r="AC218" s="69"/>
      <c r="AD218" s="69"/>
    </row>
    <row r="219" spans="2:30"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69"/>
      <c r="AC219" s="69"/>
      <c r="AD219" s="69"/>
    </row>
    <row r="220" spans="2:30"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69"/>
      <c r="AC220" s="69"/>
      <c r="AD220" s="69"/>
    </row>
    <row r="221" spans="2:30"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69"/>
      <c r="AC221" s="69"/>
      <c r="AD221" s="69"/>
    </row>
    <row r="222" spans="2:30"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69"/>
      <c r="AC222" s="69"/>
      <c r="AD222" s="69"/>
    </row>
    <row r="223" spans="2:30"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69"/>
      <c r="AC223" s="69"/>
      <c r="AD223" s="69"/>
    </row>
    <row r="224" spans="2:30"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69"/>
      <c r="AC224" s="69"/>
      <c r="AD224" s="69"/>
    </row>
    <row r="225" spans="2:30"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69"/>
      <c r="AC225" s="69"/>
      <c r="AD225" s="69"/>
    </row>
    <row r="226" spans="2:30"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69"/>
      <c r="AC226" s="69"/>
      <c r="AD226" s="69"/>
    </row>
    <row r="227" spans="2:30"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  <c r="AB227" s="69"/>
      <c r="AC227" s="69"/>
      <c r="AD227" s="69"/>
    </row>
    <row r="228" spans="2:30"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  <c r="AB228" s="69"/>
      <c r="AC228" s="69"/>
      <c r="AD228" s="69"/>
    </row>
    <row r="229" spans="2:30"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  <c r="AB229" s="69"/>
      <c r="AC229" s="69"/>
      <c r="AD229" s="69"/>
    </row>
    <row r="230" spans="2:30"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69"/>
      <c r="AC230" s="69"/>
      <c r="AD230" s="69"/>
    </row>
    <row r="231" spans="2:30"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  <c r="AB231" s="69"/>
      <c r="AC231" s="69"/>
      <c r="AD231" s="69"/>
    </row>
    <row r="232" spans="2:30"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69"/>
      <c r="AC232" s="69"/>
      <c r="AD232" s="69"/>
    </row>
    <row r="233" spans="2:30"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69"/>
      <c r="AC233" s="69"/>
      <c r="AD233" s="69"/>
    </row>
    <row r="234" spans="2:30"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  <c r="AB234" s="69"/>
      <c r="AC234" s="69"/>
      <c r="AD234" s="69"/>
    </row>
    <row r="235" spans="2:30"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  <c r="AB235" s="69"/>
      <c r="AC235" s="69"/>
      <c r="AD235" s="69"/>
    </row>
    <row r="236" spans="2:30"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  <c r="AB236" s="69"/>
      <c r="AC236" s="69"/>
      <c r="AD236" s="69"/>
    </row>
    <row r="237" spans="2:30"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  <c r="AB237" s="69"/>
      <c r="AC237" s="69"/>
      <c r="AD237" s="69"/>
    </row>
    <row r="238" spans="2:30"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  <c r="AB238" s="69"/>
      <c r="AC238" s="69"/>
      <c r="AD238" s="69"/>
    </row>
    <row r="239" spans="2:30"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  <c r="AB239" s="69"/>
      <c r="AC239" s="69"/>
      <c r="AD239" s="69"/>
    </row>
    <row r="240" spans="2:30"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  <c r="AB240" s="69"/>
      <c r="AC240" s="69"/>
      <c r="AD240" s="69"/>
    </row>
    <row r="241" spans="2:30"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  <c r="AB241" s="69"/>
      <c r="AC241" s="69"/>
      <c r="AD241" s="69"/>
    </row>
    <row r="242" spans="2:30"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  <c r="AB242" s="69"/>
      <c r="AC242" s="69"/>
      <c r="AD242" s="69"/>
    </row>
    <row r="243" spans="2:30"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  <c r="AB243" s="69"/>
      <c r="AC243" s="69"/>
      <c r="AD243" s="69"/>
    </row>
    <row r="244" spans="2:30"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  <c r="AB244" s="69"/>
      <c r="AC244" s="69"/>
      <c r="AD244" s="69"/>
    </row>
    <row r="245" spans="2:30"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  <c r="AB245" s="69"/>
      <c r="AC245" s="69"/>
      <c r="AD245" s="69"/>
    </row>
    <row r="246" spans="2:30"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69"/>
      <c r="AC246" s="69"/>
      <c r="AD246" s="69"/>
    </row>
    <row r="247" spans="2:30"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  <c r="AB247" s="69"/>
      <c r="AC247" s="69"/>
      <c r="AD247" s="69"/>
    </row>
    <row r="248" spans="2:30"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  <c r="AB248" s="69"/>
      <c r="AC248" s="69"/>
      <c r="AD248" s="69"/>
    </row>
    <row r="249" spans="2:30"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69"/>
      <c r="AC249" s="69"/>
      <c r="AD249" s="69"/>
    </row>
    <row r="250" spans="2:30"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  <c r="AB250" s="69"/>
      <c r="AC250" s="69"/>
      <c r="AD250" s="69"/>
    </row>
    <row r="251" spans="2:30"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  <c r="AB251" s="69"/>
      <c r="AC251" s="69"/>
      <c r="AD251" s="69"/>
    </row>
    <row r="252" spans="2:30"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  <c r="AB252" s="69"/>
      <c r="AC252" s="69"/>
      <c r="AD252" s="69"/>
    </row>
    <row r="253" spans="2:30"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  <c r="AB253" s="69"/>
      <c r="AC253" s="69"/>
      <c r="AD253" s="69"/>
    </row>
    <row r="254" spans="2:30"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  <c r="AB254" s="69"/>
      <c r="AC254" s="69"/>
      <c r="AD254" s="69"/>
    </row>
    <row r="255" spans="2:30"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/>
      <c r="AB255" s="69"/>
      <c r="AC255" s="69"/>
      <c r="AD255" s="69"/>
    </row>
    <row r="256" spans="2:30"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  <c r="AB256" s="69"/>
      <c r="AC256" s="69"/>
      <c r="AD256" s="69"/>
    </row>
    <row r="257" spans="2:30"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  <c r="AB257" s="69"/>
      <c r="AC257" s="69"/>
      <c r="AD257" s="69"/>
    </row>
    <row r="258" spans="2:30"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69"/>
      <c r="AC258" s="69"/>
      <c r="AD258" s="69"/>
    </row>
    <row r="259" spans="2:30"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/>
      <c r="AB259" s="69"/>
      <c r="AC259" s="69"/>
      <c r="AD259" s="69"/>
    </row>
    <row r="260" spans="2:30"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  <c r="AB260" s="69"/>
      <c r="AC260" s="69"/>
      <c r="AD260" s="69"/>
    </row>
    <row r="261" spans="2:30"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  <c r="AB261" s="69"/>
      <c r="AC261" s="69"/>
      <c r="AD261" s="69"/>
    </row>
    <row r="262" spans="2:30"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/>
      <c r="AB262" s="69"/>
      <c r="AC262" s="69"/>
      <c r="AD262" s="69"/>
    </row>
    <row r="263" spans="2:30"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  <c r="AA263" s="70"/>
      <c r="AB263" s="69"/>
      <c r="AC263" s="69"/>
      <c r="AD263" s="69"/>
    </row>
    <row r="264" spans="2:30"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/>
      <c r="AB264" s="69"/>
      <c r="AC264" s="69"/>
      <c r="AD264" s="69"/>
    </row>
    <row r="265" spans="2:30"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  <c r="AB265" s="69"/>
      <c r="AC265" s="69"/>
      <c r="AD265" s="69"/>
    </row>
    <row r="266" spans="2:30"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  <c r="AB266" s="69"/>
      <c r="AC266" s="69"/>
      <c r="AD266" s="69"/>
    </row>
    <row r="267" spans="2:30"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/>
      <c r="AB267" s="69"/>
      <c r="AC267" s="69"/>
      <c r="AD267" s="69"/>
    </row>
    <row r="268" spans="2:30"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  <c r="AB268" s="69"/>
      <c r="AC268" s="69"/>
      <c r="AD268" s="69"/>
    </row>
    <row r="269" spans="2:30"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  <c r="AA269" s="70"/>
      <c r="AB269" s="69"/>
      <c r="AC269" s="69"/>
      <c r="AD269" s="69"/>
    </row>
    <row r="270" spans="2:30"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70"/>
      <c r="AB270" s="69"/>
      <c r="AC270" s="69"/>
      <c r="AD270" s="69"/>
    </row>
    <row r="271" spans="2:30"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  <c r="AA271" s="70"/>
      <c r="AB271" s="69"/>
      <c r="AC271" s="69"/>
      <c r="AD271" s="69"/>
    </row>
    <row r="272" spans="2:30"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  <c r="AA272" s="70"/>
      <c r="AB272" s="69"/>
      <c r="AC272" s="69"/>
      <c r="AD272" s="69"/>
    </row>
    <row r="273" spans="2:30"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/>
      <c r="AB273" s="69"/>
      <c r="AC273" s="69"/>
      <c r="AD273" s="69"/>
    </row>
    <row r="274" spans="2:30"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  <c r="AB274" s="69"/>
      <c r="AC274" s="69"/>
      <c r="AD274" s="69"/>
    </row>
    <row r="275" spans="2:30"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  <c r="AA275" s="70"/>
      <c r="AB275" s="69"/>
      <c r="AC275" s="69"/>
      <c r="AD275" s="69"/>
    </row>
    <row r="276" spans="2:30"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  <c r="AA276" s="70"/>
      <c r="AB276" s="69"/>
      <c r="AC276" s="69"/>
      <c r="AD276" s="69"/>
    </row>
    <row r="277" spans="2:30"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  <c r="AA277" s="70"/>
      <c r="AB277" s="69"/>
      <c r="AC277" s="69"/>
      <c r="AD277" s="69"/>
    </row>
    <row r="278" spans="2:30"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  <c r="AA278" s="70"/>
      <c r="AB278" s="69"/>
      <c r="AC278" s="69"/>
      <c r="AD278" s="69"/>
    </row>
    <row r="279" spans="2:30"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  <c r="AA279" s="70"/>
      <c r="AB279" s="69"/>
      <c r="AC279" s="69"/>
      <c r="AD279" s="69"/>
    </row>
    <row r="280" spans="2:30"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  <c r="AB280" s="69"/>
      <c r="AC280" s="69"/>
      <c r="AD280" s="69"/>
    </row>
    <row r="281" spans="2:30"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  <c r="AB281" s="69"/>
      <c r="AC281" s="69"/>
      <c r="AD281" s="69"/>
    </row>
    <row r="282" spans="2:30"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  <c r="AA282" s="70"/>
      <c r="AB282" s="69"/>
      <c r="AC282" s="69"/>
      <c r="AD282" s="69"/>
    </row>
    <row r="283" spans="2:30"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  <c r="AA283" s="70"/>
      <c r="AB283" s="69"/>
      <c r="AC283" s="69"/>
      <c r="AD283" s="69"/>
    </row>
    <row r="284" spans="2:30"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  <c r="AA284" s="70"/>
      <c r="AB284" s="69"/>
      <c r="AC284" s="69"/>
      <c r="AD284" s="69"/>
    </row>
    <row r="285" spans="2:30"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  <c r="AA285" s="70"/>
      <c r="AB285" s="69"/>
      <c r="AC285" s="69"/>
      <c r="AD285" s="69"/>
    </row>
    <row r="286" spans="2:30"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  <c r="AA286" s="70"/>
      <c r="AB286" s="69"/>
      <c r="AC286" s="69"/>
      <c r="AD286" s="69"/>
    </row>
    <row r="287" spans="2:30"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  <c r="AA287" s="70"/>
      <c r="AB287" s="69"/>
      <c r="AC287" s="69"/>
      <c r="AD287" s="69"/>
    </row>
    <row r="288" spans="2:30"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  <c r="AA288" s="70"/>
      <c r="AB288" s="69"/>
      <c r="AC288" s="69"/>
      <c r="AD288" s="69"/>
    </row>
    <row r="289" spans="2:30"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  <c r="AA289" s="70"/>
      <c r="AB289" s="69"/>
      <c r="AC289" s="69"/>
      <c r="AD289" s="69"/>
    </row>
    <row r="290" spans="2:30"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  <c r="AA290" s="70"/>
      <c r="AB290" s="69"/>
      <c r="AC290" s="69"/>
      <c r="AD290" s="69"/>
    </row>
    <row r="291" spans="2:30"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  <c r="AA291" s="70"/>
      <c r="AB291" s="69"/>
      <c r="AC291" s="69"/>
      <c r="AD291" s="69"/>
    </row>
    <row r="292" spans="2:30"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  <c r="AA292" s="70"/>
      <c r="AB292" s="69"/>
      <c r="AC292" s="69"/>
      <c r="AD292" s="69"/>
    </row>
    <row r="293" spans="2:30"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  <c r="AA293" s="70"/>
      <c r="AB293" s="69"/>
      <c r="AC293" s="69"/>
      <c r="AD293" s="69"/>
    </row>
    <row r="294" spans="2:30"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  <c r="AA294" s="70"/>
      <c r="AB294" s="69"/>
      <c r="AC294" s="69"/>
      <c r="AD294" s="69"/>
    </row>
    <row r="295" spans="2:30"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  <c r="AA295" s="70"/>
      <c r="AB295" s="69"/>
      <c r="AC295" s="69"/>
      <c r="AD295" s="69"/>
    </row>
    <row r="296" spans="2:30"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  <c r="AA296" s="70"/>
      <c r="AB296" s="69"/>
      <c r="AC296" s="69"/>
      <c r="AD296" s="69"/>
    </row>
    <row r="297" spans="2:30"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  <c r="AA297" s="70"/>
      <c r="AB297" s="69"/>
      <c r="AC297" s="69"/>
      <c r="AD297" s="69"/>
    </row>
    <row r="298" spans="2:30"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  <c r="AA298" s="70"/>
      <c r="AB298" s="69"/>
      <c r="AC298" s="69"/>
      <c r="AD298" s="69"/>
    </row>
    <row r="299" spans="2:30"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  <c r="AA299" s="70"/>
      <c r="AB299" s="69"/>
      <c r="AC299" s="69"/>
      <c r="AD299" s="69"/>
    </row>
    <row r="300" spans="2:30"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  <c r="AA300" s="70"/>
      <c r="AB300" s="69"/>
      <c r="AC300" s="69"/>
      <c r="AD300" s="69"/>
    </row>
    <row r="301" spans="2:30"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  <c r="AA301" s="70"/>
      <c r="AB301" s="69"/>
      <c r="AC301" s="69"/>
      <c r="AD301" s="69"/>
    </row>
    <row r="302" spans="2:30"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  <c r="AA302" s="70"/>
      <c r="AB302" s="69"/>
      <c r="AC302" s="69"/>
      <c r="AD302" s="69"/>
    </row>
    <row r="303" spans="2:30"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  <c r="AA303" s="70"/>
      <c r="AB303" s="69"/>
      <c r="AC303" s="69"/>
      <c r="AD303" s="69"/>
    </row>
    <row r="304" spans="2:30"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/>
      <c r="AB304" s="69"/>
      <c r="AC304" s="69"/>
      <c r="AD304" s="69"/>
    </row>
    <row r="305" spans="2:30"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  <c r="AA305" s="70"/>
      <c r="AB305" s="69"/>
      <c r="AC305" s="69"/>
      <c r="AD305" s="69"/>
    </row>
    <row r="306" spans="2:30"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  <c r="AA306" s="70"/>
      <c r="AB306" s="69"/>
      <c r="AC306" s="69"/>
      <c r="AD306" s="69"/>
    </row>
    <row r="307" spans="2:30"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  <c r="AA307" s="70"/>
      <c r="AB307" s="69"/>
      <c r="AC307" s="69"/>
      <c r="AD307" s="69"/>
    </row>
    <row r="308" spans="2:30"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  <c r="AA308" s="70"/>
      <c r="AB308" s="69"/>
      <c r="AC308" s="69"/>
      <c r="AD308" s="69"/>
    </row>
    <row r="309" spans="2:30"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  <c r="AA309" s="70"/>
      <c r="AB309" s="69"/>
      <c r="AC309" s="69"/>
      <c r="AD309" s="69"/>
    </row>
    <row r="310" spans="2:30"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  <c r="AA310" s="70"/>
      <c r="AB310" s="69"/>
      <c r="AC310" s="69"/>
      <c r="AD310" s="69"/>
    </row>
    <row r="311" spans="2:30"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  <c r="AA311" s="70"/>
      <c r="AB311" s="69"/>
      <c r="AC311" s="69"/>
      <c r="AD311" s="69"/>
    </row>
    <row r="312" spans="2:30"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  <c r="AA312" s="70"/>
      <c r="AB312" s="69"/>
      <c r="AC312" s="69"/>
      <c r="AD312" s="69"/>
    </row>
    <row r="313" spans="2:30"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  <c r="AA313" s="70"/>
      <c r="AB313" s="69"/>
      <c r="AC313" s="69"/>
      <c r="AD313" s="69"/>
    </row>
    <row r="314" spans="2:30"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  <c r="AA314" s="70"/>
      <c r="AB314" s="69"/>
      <c r="AC314" s="69"/>
      <c r="AD314" s="69"/>
    </row>
    <row r="315" spans="2:30"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  <c r="AA315" s="70"/>
      <c r="AB315" s="69"/>
      <c r="AC315" s="69"/>
      <c r="AD315" s="69"/>
    </row>
    <row r="316" spans="2:30"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  <c r="AA316" s="70"/>
      <c r="AB316" s="69"/>
      <c r="AC316" s="69"/>
      <c r="AD316" s="69"/>
    </row>
    <row r="317" spans="2:30"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  <c r="AA317" s="70"/>
      <c r="AB317" s="69"/>
      <c r="AC317" s="69"/>
      <c r="AD317" s="69"/>
    </row>
    <row r="318" spans="2:30"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  <c r="AA318" s="70"/>
      <c r="AB318" s="69"/>
      <c r="AC318" s="69"/>
      <c r="AD318" s="69"/>
    </row>
    <row r="319" spans="2:30"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  <c r="AA319" s="70"/>
      <c r="AB319" s="69"/>
      <c r="AC319" s="69"/>
      <c r="AD319" s="69"/>
    </row>
    <row r="320" spans="2:30"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  <c r="AA320" s="70"/>
      <c r="AB320" s="69"/>
      <c r="AC320" s="69"/>
      <c r="AD320" s="69"/>
    </row>
    <row r="321" spans="2:30"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  <c r="AA321" s="70"/>
      <c r="AB321" s="69"/>
      <c r="AC321" s="69"/>
      <c r="AD321" s="69"/>
    </row>
    <row r="322" spans="2:30"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  <c r="AA322" s="70"/>
      <c r="AB322" s="69"/>
      <c r="AC322" s="69"/>
      <c r="AD322" s="69"/>
    </row>
    <row r="323" spans="2:30"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  <c r="AA323" s="70"/>
      <c r="AB323" s="69"/>
      <c r="AC323" s="69"/>
      <c r="AD323" s="69"/>
    </row>
    <row r="324" spans="2:30"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  <c r="AA324" s="70"/>
      <c r="AB324" s="69"/>
      <c r="AC324" s="69"/>
      <c r="AD324" s="69"/>
    </row>
    <row r="325" spans="2:30"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  <c r="AA325" s="70"/>
      <c r="AB325" s="69"/>
      <c r="AC325" s="69"/>
      <c r="AD325" s="69"/>
    </row>
    <row r="326" spans="2:30"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  <c r="AA326" s="70"/>
      <c r="AB326" s="69"/>
      <c r="AC326" s="69"/>
      <c r="AD326" s="69"/>
    </row>
    <row r="327" spans="2:30"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  <c r="AA327" s="70"/>
      <c r="AB327" s="69"/>
      <c r="AC327" s="69"/>
      <c r="AD327" s="69"/>
    </row>
    <row r="328" spans="2:30"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  <c r="AA328" s="70"/>
      <c r="AB328" s="69"/>
      <c r="AC328" s="69"/>
      <c r="AD328" s="69"/>
    </row>
    <row r="329" spans="2:30"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  <c r="AA329" s="70"/>
      <c r="AB329" s="69"/>
      <c r="AC329" s="69"/>
      <c r="AD329" s="69"/>
    </row>
    <row r="330" spans="2:30"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  <c r="AA330" s="70"/>
      <c r="AB330" s="69"/>
      <c r="AC330" s="69"/>
      <c r="AD330" s="69"/>
    </row>
    <row r="331" spans="2:30"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  <c r="AA331" s="70"/>
      <c r="AB331" s="69"/>
      <c r="AC331" s="69"/>
      <c r="AD331" s="69"/>
    </row>
    <row r="332" spans="2:30"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  <c r="AA332" s="70"/>
      <c r="AB332" s="69"/>
      <c r="AC332" s="69"/>
      <c r="AD332" s="69"/>
    </row>
    <row r="333" spans="2:30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3"/>
      <c r="AC333" s="3"/>
      <c r="AD333" s="3"/>
    </row>
    <row r="334" spans="2:30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3"/>
      <c r="AC334" s="3"/>
      <c r="AD334" s="3"/>
    </row>
    <row r="335" spans="2:30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3"/>
      <c r="AC335" s="3"/>
      <c r="AD335" s="3"/>
    </row>
    <row r="336" spans="2:30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3"/>
      <c r="AC336" s="3"/>
      <c r="AD336" s="3"/>
    </row>
    <row r="337" spans="2:30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3"/>
      <c r="AC337" s="3"/>
      <c r="AD337" s="3"/>
    </row>
    <row r="338" spans="2:30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3"/>
      <c r="AC338" s="3"/>
      <c r="AD338" s="3"/>
    </row>
    <row r="339" spans="2:30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3"/>
      <c r="AC339" s="3"/>
      <c r="AD339" s="3"/>
    </row>
    <row r="340" spans="2:30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3"/>
      <c r="AC340" s="3"/>
      <c r="AD340" s="3"/>
    </row>
  </sheetData>
  <mergeCells count="10">
    <mergeCell ref="B1:AD1"/>
    <mergeCell ref="B3:AD3"/>
    <mergeCell ref="B4:AD4"/>
    <mergeCell ref="B5:AD5"/>
    <mergeCell ref="B6:B7"/>
    <mergeCell ref="C6:M6"/>
    <mergeCell ref="O6:O7"/>
    <mergeCell ref="P6:Z6"/>
    <mergeCell ref="AB6:AB7"/>
    <mergeCell ref="AC6:AD6"/>
  </mergeCells>
  <printOptions horizontalCentered="1"/>
  <pageMargins left="0" right="0" top="0.39370078740157483" bottom="0.39370078740157483" header="0" footer="0"/>
  <pageSetup scale="6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F05C-E359-4B81-B752-D3B29FBDE0CD}">
  <dimension ref="A1:AH273"/>
  <sheetViews>
    <sheetView showGridLines="0" tabSelected="1" topLeftCell="B1" zoomScaleNormal="100" workbookViewId="0">
      <pane xSplit="1" ySplit="7" topLeftCell="C14" activePane="bottomRight" state="frozen"/>
      <selection activeCell="B1" sqref="B1"/>
      <selection pane="topRight" activeCell="C1" sqref="C1"/>
      <selection pane="bottomLeft" activeCell="B8" sqref="B8"/>
      <selection pane="bottomRight" activeCell="N24" sqref="N24:N26"/>
    </sheetView>
  </sheetViews>
  <sheetFormatPr baseColWidth="10" defaultColWidth="11.42578125" defaultRowHeight="12.75"/>
  <cols>
    <col min="1" max="1" width="3.42578125" customWidth="1"/>
    <col min="2" max="2" width="92.5703125" customWidth="1"/>
    <col min="3" max="10" width="11.140625" customWidth="1"/>
    <col min="11" max="11" width="13.42578125" bestFit="1" customWidth="1"/>
    <col min="12" max="12" width="13.42578125" customWidth="1"/>
    <col min="13" max="13" width="13.42578125" bestFit="1" customWidth="1"/>
    <col min="14" max="14" width="13.42578125" customWidth="1"/>
    <col min="15" max="15" width="11.7109375" customWidth="1"/>
    <col min="16" max="19" width="10.5703125" style="89" customWidth="1"/>
    <col min="20" max="23" width="10" style="89" customWidth="1"/>
    <col min="24" max="24" width="13.42578125" style="89" bestFit="1" customWidth="1"/>
    <col min="25" max="25" width="13.42578125" style="89" customWidth="1"/>
    <col min="26" max="26" width="13.42578125" style="89" bestFit="1" customWidth="1"/>
    <col min="27" max="27" width="13.42578125" style="89" customWidth="1"/>
    <col min="28" max="28" width="13.7109375" customWidth="1"/>
    <col min="29" max="29" width="12" bestFit="1" customWidth="1"/>
    <col min="30" max="30" width="12.42578125" bestFit="1" customWidth="1"/>
    <col min="31" max="31" width="13.85546875" bestFit="1" customWidth="1"/>
  </cols>
  <sheetData>
    <row r="1" spans="2:34" ht="15.75">
      <c r="B1" s="4" t="s">
        <v>101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2:34" ht="14.25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5"/>
      <c r="AC2" s="5"/>
      <c r="AD2" s="5"/>
    </row>
    <row r="3" spans="2:34" s="120" customFormat="1" ht="15">
      <c r="B3" s="8" t="s">
        <v>179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2:34" s="120" customFormat="1" ht="17.25" customHeight="1">
      <c r="B4" s="9" t="s">
        <v>103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2:34" s="120" customFormat="1" ht="14.25" customHeight="1">
      <c r="B5" s="9" t="s">
        <v>104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2:34" s="120" customFormat="1" ht="22.5" customHeight="1">
      <c r="B6" s="91" t="s">
        <v>4</v>
      </c>
      <c r="C6" s="11">
        <v>2023</v>
      </c>
      <c r="D6" s="12"/>
      <c r="E6" s="12"/>
      <c r="F6" s="12"/>
      <c r="G6" s="12"/>
      <c r="H6" s="12"/>
      <c r="I6" s="12"/>
      <c r="J6" s="12"/>
      <c r="K6" s="12"/>
      <c r="L6" s="12"/>
      <c r="M6" s="13"/>
      <c r="N6" s="14"/>
      <c r="O6" s="91">
        <v>2023</v>
      </c>
      <c r="P6" s="11">
        <v>2024</v>
      </c>
      <c r="Q6" s="12"/>
      <c r="R6" s="12"/>
      <c r="S6" s="12"/>
      <c r="T6" s="12"/>
      <c r="U6" s="12"/>
      <c r="V6" s="12"/>
      <c r="W6" s="12"/>
      <c r="X6" s="12"/>
      <c r="Y6" s="12"/>
      <c r="Z6" s="13"/>
      <c r="AA6" s="14"/>
      <c r="AB6" s="91">
        <v>2024</v>
      </c>
      <c r="AC6" s="11" t="s">
        <v>5</v>
      </c>
      <c r="AD6" s="13"/>
    </row>
    <row r="7" spans="2:34" ht="24" customHeight="1">
      <c r="B7" s="141"/>
      <c r="C7" s="142" t="s">
        <v>6</v>
      </c>
      <c r="D7" s="142" t="s">
        <v>7</v>
      </c>
      <c r="E7" s="142" t="s">
        <v>8</v>
      </c>
      <c r="F7" s="142" t="s">
        <v>9</v>
      </c>
      <c r="G7" s="142" t="s">
        <v>10</v>
      </c>
      <c r="H7" s="142" t="s">
        <v>11</v>
      </c>
      <c r="I7" s="142" t="s">
        <v>12</v>
      </c>
      <c r="J7" s="142" t="s">
        <v>13</v>
      </c>
      <c r="K7" s="142" t="s">
        <v>14</v>
      </c>
      <c r="L7" s="142" t="s">
        <v>15</v>
      </c>
      <c r="M7" s="142" t="s">
        <v>16</v>
      </c>
      <c r="N7" s="142" t="s">
        <v>17</v>
      </c>
      <c r="O7" s="141"/>
      <c r="P7" s="142" t="s">
        <v>6</v>
      </c>
      <c r="Q7" s="142" t="s">
        <v>7</v>
      </c>
      <c r="R7" s="142" t="s">
        <v>8</v>
      </c>
      <c r="S7" s="142" t="s">
        <v>9</v>
      </c>
      <c r="T7" s="142" t="s">
        <v>10</v>
      </c>
      <c r="U7" s="142" t="s">
        <v>11</v>
      </c>
      <c r="V7" s="142" t="s">
        <v>12</v>
      </c>
      <c r="W7" s="142" t="s">
        <v>13</v>
      </c>
      <c r="X7" s="142" t="s">
        <v>14</v>
      </c>
      <c r="Y7" s="142" t="s">
        <v>15</v>
      </c>
      <c r="Z7" s="142" t="s">
        <v>16</v>
      </c>
      <c r="AA7" s="142" t="s">
        <v>17</v>
      </c>
      <c r="AB7" s="141"/>
      <c r="AC7" s="143" t="s">
        <v>18</v>
      </c>
      <c r="AD7" s="144" t="s">
        <v>19</v>
      </c>
    </row>
    <row r="8" spans="2:34" ht="18" customHeight="1">
      <c r="B8" s="20" t="s">
        <v>20</v>
      </c>
      <c r="C8" s="21">
        <f>+C9+C15+C27</f>
        <v>1907.7</v>
      </c>
      <c r="D8" s="21">
        <f>+D9+D15+D27</f>
        <v>3118.1000000000004</v>
      </c>
      <c r="E8" s="21">
        <f>+E9+E15+E27</f>
        <v>2738.9999999999995</v>
      </c>
      <c r="F8" s="21">
        <f t="shared" ref="F8:G8" si="0">+F9+F15+F27</f>
        <v>2158.5</v>
      </c>
      <c r="G8" s="21">
        <f t="shared" si="0"/>
        <v>2411.1</v>
      </c>
      <c r="H8" s="21">
        <f>+H9+H15+H27</f>
        <v>3092.7</v>
      </c>
      <c r="I8" s="21">
        <f>+I9+I15+I27</f>
        <v>2941.7000000000003</v>
      </c>
      <c r="J8" s="21">
        <f>+J9+J15+J27</f>
        <v>2508.1999999999998</v>
      </c>
      <c r="K8" s="21">
        <f>+K9+K15+K27-0.1</f>
        <v>2006.5000000000002</v>
      </c>
      <c r="L8" s="21">
        <f>+L9+L15+L27</f>
        <v>2137.1000000000004</v>
      </c>
      <c r="M8" s="21">
        <f>+M9+M15+M27</f>
        <v>2347.7000000000003</v>
      </c>
      <c r="N8" s="21">
        <f>+N9+N15+N27</f>
        <v>1563.1999999999998</v>
      </c>
      <c r="O8" s="21">
        <f>SUM(C8:N8)</f>
        <v>28931.5</v>
      </c>
      <c r="P8" s="21">
        <f t="shared" ref="P8:Z8" si="1">+P9+P15+P27</f>
        <v>3412.1</v>
      </c>
      <c r="Q8" s="21">
        <f t="shared" si="1"/>
        <v>2945</v>
      </c>
      <c r="R8" s="21">
        <f t="shared" si="1"/>
        <v>2090.6999999999998</v>
      </c>
      <c r="S8" s="21">
        <f t="shared" si="1"/>
        <v>2773.3999999999996</v>
      </c>
      <c r="T8" s="21">
        <f t="shared" si="1"/>
        <v>2620.9</v>
      </c>
      <c r="U8" s="21">
        <f t="shared" si="1"/>
        <v>1901.4999999999998</v>
      </c>
      <c r="V8" s="21">
        <f t="shared" si="1"/>
        <v>2534.1999999999998</v>
      </c>
      <c r="W8" s="21">
        <f t="shared" si="1"/>
        <v>3442.1000000000004</v>
      </c>
      <c r="X8" s="21">
        <f t="shared" si="1"/>
        <v>2465.7999999999997</v>
      </c>
      <c r="Y8" s="21">
        <f t="shared" si="1"/>
        <v>2566.5000000000005</v>
      </c>
      <c r="Z8" s="21">
        <f t="shared" si="1"/>
        <v>2800.6</v>
      </c>
      <c r="AA8" s="21">
        <f>+AA9+AA15+AA27</f>
        <v>2923.5194620200004</v>
      </c>
      <c r="AB8" s="21">
        <f>+AB9+AB15+AB27</f>
        <v>32476.319462019994</v>
      </c>
      <c r="AC8" s="146">
        <f>+AB8-O8</f>
        <v>3544.8194620199938</v>
      </c>
      <c r="AD8" s="146">
        <f t="shared" ref="AD8:AD17" si="2">+AC8/O8*100</f>
        <v>12.252456533605219</v>
      </c>
      <c r="AF8" s="197"/>
      <c r="AG8" s="197"/>
      <c r="AH8" s="197"/>
    </row>
    <row r="9" spans="2:34" ht="18" customHeight="1">
      <c r="B9" s="147" t="s">
        <v>21</v>
      </c>
      <c r="C9" s="40">
        <f>+C10</f>
        <v>12.8</v>
      </c>
      <c r="D9" s="40">
        <f t="shared" ref="D9:AA10" si="3">+D10</f>
        <v>11.3</v>
      </c>
      <c r="E9" s="40">
        <f t="shared" si="3"/>
        <v>19.100000000000001</v>
      </c>
      <c r="F9" s="40">
        <f t="shared" si="3"/>
        <v>9.9</v>
      </c>
      <c r="G9" s="40">
        <f t="shared" si="3"/>
        <v>11.7</v>
      </c>
      <c r="H9" s="40">
        <f t="shared" si="3"/>
        <v>13.7</v>
      </c>
      <c r="I9" s="40">
        <f t="shared" si="3"/>
        <v>12.8</v>
      </c>
      <c r="J9" s="40">
        <f t="shared" si="3"/>
        <v>11</v>
      </c>
      <c r="K9" s="40">
        <f t="shared" si="3"/>
        <v>3.6</v>
      </c>
      <c r="L9" s="40">
        <f t="shared" si="3"/>
        <v>14.8</v>
      </c>
      <c r="M9" s="40">
        <f t="shared" si="3"/>
        <v>21.7</v>
      </c>
      <c r="N9" s="40">
        <f t="shared" si="3"/>
        <v>17.8</v>
      </c>
      <c r="O9" s="40">
        <f t="shared" si="3"/>
        <v>160.19999999999999</v>
      </c>
      <c r="P9" s="40">
        <f t="shared" si="3"/>
        <v>25.2</v>
      </c>
      <c r="Q9" s="40">
        <f t="shared" si="3"/>
        <v>21.1</v>
      </c>
      <c r="R9" s="40">
        <f t="shared" si="3"/>
        <v>19.899999999999999</v>
      </c>
      <c r="S9" s="40">
        <f t="shared" si="3"/>
        <v>33.5</v>
      </c>
      <c r="T9" s="40">
        <f t="shared" si="3"/>
        <v>19</v>
      </c>
      <c r="U9" s="40">
        <f t="shared" si="3"/>
        <v>10.1</v>
      </c>
      <c r="V9" s="40">
        <f t="shared" si="3"/>
        <v>12.4</v>
      </c>
      <c r="W9" s="40">
        <f t="shared" si="3"/>
        <v>10.9</v>
      </c>
      <c r="X9" s="40">
        <f t="shared" si="3"/>
        <v>9.1999999999999993</v>
      </c>
      <c r="Y9" s="40">
        <f t="shared" si="3"/>
        <v>10.8</v>
      </c>
      <c r="Z9" s="40">
        <f t="shared" si="3"/>
        <v>9.6999999999999993</v>
      </c>
      <c r="AA9" s="40">
        <f t="shared" si="3"/>
        <v>9.8000000000000007</v>
      </c>
      <c r="AB9" s="40">
        <f>+AB10</f>
        <v>191.6</v>
      </c>
      <c r="AC9" s="100">
        <f t="shared" ref="AC9:AC33" si="4">+AB9-O9</f>
        <v>31.400000000000006</v>
      </c>
      <c r="AD9" s="100">
        <f t="shared" si="2"/>
        <v>19.600499375780281</v>
      </c>
      <c r="AF9" s="197"/>
      <c r="AG9" s="197"/>
      <c r="AH9" s="197"/>
    </row>
    <row r="10" spans="2:34" ht="18" customHeight="1">
      <c r="B10" s="147" t="s">
        <v>87</v>
      </c>
      <c r="C10" s="40">
        <f>+C11</f>
        <v>12.8</v>
      </c>
      <c r="D10" s="40">
        <f t="shared" si="3"/>
        <v>11.3</v>
      </c>
      <c r="E10" s="40">
        <f t="shared" si="3"/>
        <v>19.100000000000001</v>
      </c>
      <c r="F10" s="40">
        <f t="shared" si="3"/>
        <v>9.9</v>
      </c>
      <c r="G10" s="40">
        <f t="shared" si="3"/>
        <v>11.7</v>
      </c>
      <c r="H10" s="40">
        <f t="shared" si="3"/>
        <v>13.7</v>
      </c>
      <c r="I10" s="40">
        <f t="shared" si="3"/>
        <v>12.8</v>
      </c>
      <c r="J10" s="40">
        <f t="shared" si="3"/>
        <v>11</v>
      </c>
      <c r="K10" s="40">
        <f t="shared" si="3"/>
        <v>3.6</v>
      </c>
      <c r="L10" s="40">
        <f t="shared" si="3"/>
        <v>14.8</v>
      </c>
      <c r="M10" s="40">
        <f t="shared" si="3"/>
        <v>21.7</v>
      </c>
      <c r="N10" s="40">
        <f t="shared" si="3"/>
        <v>17.8</v>
      </c>
      <c r="O10" s="40">
        <f t="shared" si="3"/>
        <v>160.19999999999999</v>
      </c>
      <c r="P10" s="40">
        <f t="shared" si="3"/>
        <v>25.2</v>
      </c>
      <c r="Q10" s="40">
        <f t="shared" si="3"/>
        <v>21.1</v>
      </c>
      <c r="R10" s="40">
        <f t="shared" si="3"/>
        <v>19.899999999999999</v>
      </c>
      <c r="S10" s="40">
        <f t="shared" si="3"/>
        <v>33.5</v>
      </c>
      <c r="T10" s="40">
        <f t="shared" si="3"/>
        <v>19</v>
      </c>
      <c r="U10" s="40">
        <f t="shared" si="3"/>
        <v>10.1</v>
      </c>
      <c r="V10" s="40">
        <f t="shared" si="3"/>
        <v>12.4</v>
      </c>
      <c r="W10" s="40">
        <f t="shared" si="3"/>
        <v>10.9</v>
      </c>
      <c r="X10" s="40">
        <f t="shared" si="3"/>
        <v>9.1999999999999993</v>
      </c>
      <c r="Y10" s="40">
        <f t="shared" si="3"/>
        <v>10.8</v>
      </c>
      <c r="Z10" s="40">
        <f t="shared" si="3"/>
        <v>9.6999999999999993</v>
      </c>
      <c r="AA10" s="40">
        <f t="shared" si="3"/>
        <v>9.8000000000000007</v>
      </c>
      <c r="AB10" s="40">
        <f>+AB11</f>
        <v>191.6</v>
      </c>
      <c r="AC10" s="100">
        <f t="shared" si="4"/>
        <v>31.400000000000006</v>
      </c>
      <c r="AD10" s="100">
        <f t="shared" si="2"/>
        <v>19.600499375780281</v>
      </c>
      <c r="AF10" s="197"/>
      <c r="AG10" s="197"/>
      <c r="AH10" s="197"/>
    </row>
    <row r="11" spans="2:34" ht="18" customHeight="1">
      <c r="B11" s="148" t="s">
        <v>108</v>
      </c>
      <c r="C11" s="40">
        <f>+C12+C14</f>
        <v>12.8</v>
      </c>
      <c r="D11" s="40">
        <f t="shared" ref="D11:AA11" si="5">+D12+D14</f>
        <v>11.3</v>
      </c>
      <c r="E11" s="40">
        <f t="shared" si="5"/>
        <v>19.100000000000001</v>
      </c>
      <c r="F11" s="40">
        <f t="shared" si="5"/>
        <v>9.9</v>
      </c>
      <c r="G11" s="40">
        <f t="shared" si="5"/>
        <v>11.7</v>
      </c>
      <c r="H11" s="40">
        <f t="shared" si="5"/>
        <v>13.7</v>
      </c>
      <c r="I11" s="40">
        <f t="shared" si="5"/>
        <v>12.8</v>
      </c>
      <c r="J11" s="40">
        <f t="shared" si="5"/>
        <v>11</v>
      </c>
      <c r="K11" s="40">
        <f t="shared" si="5"/>
        <v>3.6</v>
      </c>
      <c r="L11" s="40">
        <f t="shared" si="5"/>
        <v>14.8</v>
      </c>
      <c r="M11" s="40">
        <f t="shared" si="5"/>
        <v>21.7</v>
      </c>
      <c r="N11" s="40">
        <f t="shared" si="5"/>
        <v>17.8</v>
      </c>
      <c r="O11" s="40">
        <f t="shared" si="5"/>
        <v>160.19999999999999</v>
      </c>
      <c r="P11" s="40">
        <f t="shared" si="5"/>
        <v>25.2</v>
      </c>
      <c r="Q11" s="40">
        <f t="shared" si="5"/>
        <v>21.1</v>
      </c>
      <c r="R11" s="40">
        <f t="shared" si="5"/>
        <v>19.899999999999999</v>
      </c>
      <c r="S11" s="40">
        <f t="shared" si="5"/>
        <v>33.5</v>
      </c>
      <c r="T11" s="40">
        <f t="shared" si="5"/>
        <v>19</v>
      </c>
      <c r="U11" s="40">
        <f t="shared" si="5"/>
        <v>10.1</v>
      </c>
      <c r="V11" s="40">
        <f t="shared" si="5"/>
        <v>12.4</v>
      </c>
      <c r="W11" s="40">
        <f t="shared" si="5"/>
        <v>10.9</v>
      </c>
      <c r="X11" s="40">
        <f t="shared" si="5"/>
        <v>9.1999999999999993</v>
      </c>
      <c r="Y11" s="40">
        <f t="shared" si="5"/>
        <v>10.8</v>
      </c>
      <c r="Z11" s="40">
        <f t="shared" si="5"/>
        <v>9.6999999999999993</v>
      </c>
      <c r="AA11" s="40">
        <f t="shared" si="5"/>
        <v>9.8000000000000007</v>
      </c>
      <c r="AB11" s="40">
        <f>+AB12+AB14</f>
        <v>191.6</v>
      </c>
      <c r="AC11" s="100">
        <f t="shared" si="4"/>
        <v>31.400000000000006</v>
      </c>
      <c r="AD11" s="100">
        <f t="shared" si="2"/>
        <v>19.600499375780281</v>
      </c>
      <c r="AF11" s="197"/>
      <c r="AG11" s="197"/>
      <c r="AH11" s="197"/>
    </row>
    <row r="12" spans="2:34" ht="18" customHeight="1">
      <c r="B12" s="148" t="s">
        <v>109</v>
      </c>
      <c r="C12" s="40">
        <f t="shared" ref="C12:AA12" si="6">+C13</f>
        <v>12.8</v>
      </c>
      <c r="D12" s="40">
        <f t="shared" si="6"/>
        <v>11.3</v>
      </c>
      <c r="E12" s="40">
        <f t="shared" si="6"/>
        <v>19.100000000000001</v>
      </c>
      <c r="F12" s="40">
        <f t="shared" si="6"/>
        <v>9.9</v>
      </c>
      <c r="G12" s="40">
        <f t="shared" si="6"/>
        <v>11.7</v>
      </c>
      <c r="H12" s="40">
        <f t="shared" si="6"/>
        <v>13.7</v>
      </c>
      <c r="I12" s="40">
        <f t="shared" si="6"/>
        <v>12.8</v>
      </c>
      <c r="J12" s="40">
        <f t="shared" si="6"/>
        <v>11</v>
      </c>
      <c r="K12" s="40">
        <f t="shared" si="6"/>
        <v>3.6</v>
      </c>
      <c r="L12" s="40">
        <f t="shared" si="6"/>
        <v>14.8</v>
      </c>
      <c r="M12" s="40">
        <f t="shared" si="6"/>
        <v>21.7</v>
      </c>
      <c r="N12" s="40">
        <f t="shared" si="6"/>
        <v>17.8</v>
      </c>
      <c r="O12" s="40">
        <f t="shared" si="6"/>
        <v>160.19999999999999</v>
      </c>
      <c r="P12" s="40">
        <f t="shared" si="6"/>
        <v>25.2</v>
      </c>
      <c r="Q12" s="40">
        <f t="shared" si="6"/>
        <v>21.1</v>
      </c>
      <c r="R12" s="40">
        <f t="shared" si="6"/>
        <v>19.899999999999999</v>
      </c>
      <c r="S12" s="40">
        <f t="shared" si="6"/>
        <v>33.5</v>
      </c>
      <c r="T12" s="40">
        <f t="shared" si="6"/>
        <v>19</v>
      </c>
      <c r="U12" s="40">
        <f t="shared" si="6"/>
        <v>10.1</v>
      </c>
      <c r="V12" s="40">
        <f t="shared" si="6"/>
        <v>12.4</v>
      </c>
      <c r="W12" s="40">
        <f t="shared" si="6"/>
        <v>10.9</v>
      </c>
      <c r="X12" s="40">
        <f t="shared" si="6"/>
        <v>9.1999999999999993</v>
      </c>
      <c r="Y12" s="40">
        <f t="shared" si="6"/>
        <v>10.8</v>
      </c>
      <c r="Z12" s="40">
        <f t="shared" si="6"/>
        <v>9.6999999999999993</v>
      </c>
      <c r="AA12" s="40">
        <f t="shared" si="6"/>
        <v>9.8000000000000007</v>
      </c>
      <c r="AB12" s="40">
        <f>+AB13</f>
        <v>191.6</v>
      </c>
      <c r="AC12" s="100">
        <f t="shared" si="4"/>
        <v>31.400000000000006</v>
      </c>
      <c r="AD12" s="100">
        <f t="shared" si="2"/>
        <v>19.600499375780281</v>
      </c>
      <c r="AF12" s="197"/>
      <c r="AG12" s="197"/>
      <c r="AH12" s="197"/>
    </row>
    <row r="13" spans="2:34" ht="18" customHeight="1">
      <c r="B13" s="29" t="s">
        <v>180</v>
      </c>
      <c r="C13" s="33">
        <f>+[1]PP!C42</f>
        <v>12.8</v>
      </c>
      <c r="D13" s="33">
        <f>+[1]PP!D42</f>
        <v>11.3</v>
      </c>
      <c r="E13" s="33">
        <f>+[1]PP!E42</f>
        <v>19.100000000000001</v>
      </c>
      <c r="F13" s="33">
        <f>+[1]PP!F42</f>
        <v>9.9</v>
      </c>
      <c r="G13" s="33">
        <f>+[1]PP!G42</f>
        <v>11.7</v>
      </c>
      <c r="H13" s="33">
        <f>+[1]PP!H42</f>
        <v>13.7</v>
      </c>
      <c r="I13" s="33">
        <f>+[1]PP!I42</f>
        <v>12.8</v>
      </c>
      <c r="J13" s="33">
        <f>+[1]PP!J42</f>
        <v>11</v>
      </c>
      <c r="K13" s="33">
        <f>+[1]PP!K42</f>
        <v>3.6</v>
      </c>
      <c r="L13" s="33">
        <f>+[1]PP!L42</f>
        <v>14.8</v>
      </c>
      <c r="M13" s="33">
        <f>+[1]PP!M42</f>
        <v>21.7</v>
      </c>
      <c r="N13" s="33">
        <f>+[1]PP!N42</f>
        <v>17.8</v>
      </c>
      <c r="O13" s="33">
        <f>SUM(C13:N13)</f>
        <v>160.19999999999999</v>
      </c>
      <c r="P13" s="33">
        <f>+[1]PP!P42</f>
        <v>25.2</v>
      </c>
      <c r="Q13" s="33">
        <f>+[1]PP!Q42</f>
        <v>21.1</v>
      </c>
      <c r="R13" s="33">
        <f>+[1]PP!R42</f>
        <v>19.899999999999999</v>
      </c>
      <c r="S13" s="33">
        <f>+[1]PP!S42</f>
        <v>33.5</v>
      </c>
      <c r="T13" s="33">
        <f>+[1]PP!T42</f>
        <v>19</v>
      </c>
      <c r="U13" s="33">
        <f>+[1]PP!U42</f>
        <v>10.1</v>
      </c>
      <c r="V13" s="33">
        <f>+[1]PP!V42</f>
        <v>12.4</v>
      </c>
      <c r="W13" s="33">
        <f>+[1]PP!W42</f>
        <v>10.9</v>
      </c>
      <c r="X13" s="33">
        <f>+[1]PP!X42</f>
        <v>9.1999999999999993</v>
      </c>
      <c r="Y13" s="33">
        <f>+[1]PP!Y42</f>
        <v>10.8</v>
      </c>
      <c r="Z13" s="33">
        <f>+[1]PP!Z42</f>
        <v>9.6999999999999993</v>
      </c>
      <c r="AA13" s="33">
        <f>+[1]PP!AA42</f>
        <v>9.8000000000000007</v>
      </c>
      <c r="AB13" s="33">
        <f>SUM(P13:AA13)</f>
        <v>191.6</v>
      </c>
      <c r="AC13" s="114">
        <f t="shared" si="4"/>
        <v>31.400000000000006</v>
      </c>
      <c r="AD13" s="114">
        <f t="shared" si="2"/>
        <v>19.600499375780281</v>
      </c>
      <c r="AF13" s="197"/>
      <c r="AG13" s="197"/>
      <c r="AH13" s="197"/>
    </row>
    <row r="14" spans="2:34" ht="18" customHeight="1">
      <c r="B14" s="29" t="s">
        <v>181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f>SUM(C14:N14)</f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0</v>
      </c>
      <c r="X14" s="33">
        <v>0</v>
      </c>
      <c r="Y14" s="33">
        <v>0</v>
      </c>
      <c r="Z14" s="33">
        <v>0</v>
      </c>
      <c r="AA14" s="33">
        <v>0</v>
      </c>
      <c r="AB14" s="33">
        <f>SUM(P14:AA14)</f>
        <v>0</v>
      </c>
      <c r="AC14" s="114">
        <f t="shared" si="4"/>
        <v>0</v>
      </c>
      <c r="AD14" s="167">
        <v>0</v>
      </c>
      <c r="AF14" s="197"/>
      <c r="AG14" s="197"/>
      <c r="AH14" s="197"/>
    </row>
    <row r="15" spans="2:34" ht="18" customHeight="1">
      <c r="B15" s="158" t="s">
        <v>122</v>
      </c>
      <c r="C15" s="40">
        <f t="shared" ref="C15:AA15" si="7">+C16+C23</f>
        <v>1802.3000000000002</v>
      </c>
      <c r="D15" s="40">
        <f t="shared" si="7"/>
        <v>3032.4</v>
      </c>
      <c r="E15" s="40">
        <f t="shared" si="7"/>
        <v>2647.7</v>
      </c>
      <c r="F15" s="40">
        <f t="shared" si="7"/>
        <v>2077.5</v>
      </c>
      <c r="G15" s="40">
        <f t="shared" si="7"/>
        <v>2321.4</v>
      </c>
      <c r="H15" s="40">
        <f t="shared" si="7"/>
        <v>2998.5</v>
      </c>
      <c r="I15" s="40">
        <f t="shared" si="7"/>
        <v>2842.8</v>
      </c>
      <c r="J15" s="40">
        <f t="shared" si="7"/>
        <v>2422.1</v>
      </c>
      <c r="K15" s="40">
        <f t="shared" si="7"/>
        <v>1927.0000000000002</v>
      </c>
      <c r="L15" s="40">
        <f t="shared" si="7"/>
        <v>2039.4</v>
      </c>
      <c r="M15" s="40">
        <f t="shared" si="7"/>
        <v>2255.2000000000003</v>
      </c>
      <c r="N15" s="40">
        <f t="shared" si="7"/>
        <v>1470.4999999999998</v>
      </c>
      <c r="O15" s="40">
        <f t="shared" si="7"/>
        <v>27836.800000000003</v>
      </c>
      <c r="P15" s="40">
        <f t="shared" si="7"/>
        <v>3285.9</v>
      </c>
      <c r="Q15" s="40">
        <f t="shared" si="7"/>
        <v>2853.5</v>
      </c>
      <c r="R15" s="40">
        <f t="shared" si="7"/>
        <v>1999.8</v>
      </c>
      <c r="S15" s="40">
        <f t="shared" si="7"/>
        <v>2663.7999999999997</v>
      </c>
      <c r="T15" s="40">
        <f t="shared" si="7"/>
        <v>2532.7000000000003</v>
      </c>
      <c r="U15" s="40">
        <f t="shared" si="7"/>
        <v>1821.3</v>
      </c>
      <c r="V15" s="40">
        <f t="shared" si="7"/>
        <v>2443.7999999999997</v>
      </c>
      <c r="W15" s="40">
        <f t="shared" si="7"/>
        <v>3357.4</v>
      </c>
      <c r="X15" s="40">
        <f t="shared" si="7"/>
        <v>2375.5</v>
      </c>
      <c r="Y15" s="40">
        <f t="shared" si="7"/>
        <v>2473.3000000000002</v>
      </c>
      <c r="Z15" s="40">
        <f t="shared" si="7"/>
        <v>2722.5</v>
      </c>
      <c r="AA15" s="40">
        <f t="shared" si="7"/>
        <v>2840.2000000000003</v>
      </c>
      <c r="AB15" s="40">
        <f>+AB16+AB23</f>
        <v>31369.699999999997</v>
      </c>
      <c r="AC15" s="100">
        <f t="shared" si="4"/>
        <v>3532.8999999999942</v>
      </c>
      <c r="AD15" s="100">
        <f t="shared" si="2"/>
        <v>12.691473157834213</v>
      </c>
      <c r="AF15" s="197"/>
      <c r="AG15" s="197"/>
      <c r="AH15" s="197"/>
    </row>
    <row r="16" spans="2:34" ht="18" customHeight="1">
      <c r="B16" s="148" t="s">
        <v>59</v>
      </c>
      <c r="C16" s="40">
        <f t="shared" ref="C16:AA16" si="8">+C17+C21</f>
        <v>1767.9</v>
      </c>
      <c r="D16" s="100">
        <f t="shared" si="8"/>
        <v>2959</v>
      </c>
      <c r="E16" s="100">
        <f t="shared" si="8"/>
        <v>2459.6</v>
      </c>
      <c r="F16" s="100">
        <f t="shared" si="8"/>
        <v>1990.6</v>
      </c>
      <c r="G16" s="100">
        <f t="shared" si="8"/>
        <v>2218.8000000000002</v>
      </c>
      <c r="H16" s="100">
        <f t="shared" si="8"/>
        <v>2855</v>
      </c>
      <c r="I16" s="100">
        <f t="shared" si="8"/>
        <v>2761.9</v>
      </c>
      <c r="J16" s="100">
        <f t="shared" si="8"/>
        <v>2336</v>
      </c>
      <c r="K16" s="100">
        <f t="shared" si="8"/>
        <v>1833.1000000000001</v>
      </c>
      <c r="L16" s="100">
        <f t="shared" si="8"/>
        <v>1865.5</v>
      </c>
      <c r="M16" s="100">
        <f t="shared" si="8"/>
        <v>2098.2000000000003</v>
      </c>
      <c r="N16" s="100">
        <f t="shared" si="8"/>
        <v>1303.1999999999998</v>
      </c>
      <c r="O16" s="98">
        <f t="shared" si="8"/>
        <v>26448.800000000003</v>
      </c>
      <c r="P16" s="40">
        <f t="shared" si="8"/>
        <v>3086.1</v>
      </c>
      <c r="Q16" s="100">
        <f t="shared" si="8"/>
        <v>2777</v>
      </c>
      <c r="R16" s="100">
        <f t="shared" si="8"/>
        <v>1921</v>
      </c>
      <c r="S16" s="100">
        <f t="shared" si="8"/>
        <v>2589.1</v>
      </c>
      <c r="T16" s="100">
        <f t="shared" si="8"/>
        <v>2391.3000000000002</v>
      </c>
      <c r="U16" s="100">
        <f t="shared" si="8"/>
        <v>1746.5</v>
      </c>
      <c r="V16" s="100">
        <f t="shared" si="8"/>
        <v>2307.1999999999998</v>
      </c>
      <c r="W16" s="100">
        <f t="shared" si="8"/>
        <v>3234.8</v>
      </c>
      <c r="X16" s="100">
        <f t="shared" si="8"/>
        <v>2288.6999999999998</v>
      </c>
      <c r="Y16" s="100">
        <f t="shared" si="8"/>
        <v>2372.4</v>
      </c>
      <c r="Z16" s="100">
        <f t="shared" si="8"/>
        <v>2598.1999999999998</v>
      </c>
      <c r="AA16" s="100">
        <f t="shared" si="8"/>
        <v>2480.8000000000002</v>
      </c>
      <c r="AB16" s="100">
        <f>+AB17+AB21</f>
        <v>29793.1</v>
      </c>
      <c r="AC16" s="100">
        <f t="shared" si="4"/>
        <v>3344.2999999999956</v>
      </c>
      <c r="AD16" s="100">
        <f t="shared" si="2"/>
        <v>12.644429993043143</v>
      </c>
      <c r="AF16" s="197"/>
      <c r="AG16" s="197"/>
      <c r="AH16" s="197"/>
    </row>
    <row r="17" spans="1:34" ht="18" customHeight="1">
      <c r="B17" s="150" t="s">
        <v>60</v>
      </c>
      <c r="C17" s="100">
        <f t="shared" ref="C17:AA17" si="9">+C18+C20</f>
        <v>39.699999999999996</v>
      </c>
      <c r="D17" s="100">
        <f t="shared" si="9"/>
        <v>47.4</v>
      </c>
      <c r="E17" s="100">
        <f t="shared" si="9"/>
        <v>248.1</v>
      </c>
      <c r="F17" s="100">
        <f t="shared" si="9"/>
        <v>197.3</v>
      </c>
      <c r="G17" s="100">
        <f t="shared" si="9"/>
        <v>76</v>
      </c>
      <c r="H17" s="100">
        <f t="shared" si="9"/>
        <v>36.200000000000003</v>
      </c>
      <c r="I17" s="100">
        <f t="shared" si="9"/>
        <v>14</v>
      </c>
      <c r="J17" s="100">
        <f t="shared" si="9"/>
        <v>199.70000000000002</v>
      </c>
      <c r="K17" s="100">
        <f t="shared" si="9"/>
        <v>194.20000000000002</v>
      </c>
      <c r="L17" s="100">
        <f t="shared" si="9"/>
        <v>227.5</v>
      </c>
      <c r="M17" s="100">
        <f t="shared" si="9"/>
        <v>11.8</v>
      </c>
      <c r="N17" s="100">
        <f t="shared" si="9"/>
        <v>7.6</v>
      </c>
      <c r="O17" s="100">
        <f t="shared" si="9"/>
        <v>1299.4999999999998</v>
      </c>
      <c r="P17" s="100">
        <f t="shared" si="9"/>
        <v>204.2</v>
      </c>
      <c r="Q17" s="100">
        <f t="shared" si="9"/>
        <v>167</v>
      </c>
      <c r="R17" s="100">
        <f t="shared" si="9"/>
        <v>8.5</v>
      </c>
      <c r="S17" s="100">
        <f t="shared" si="9"/>
        <v>68.5</v>
      </c>
      <c r="T17" s="100">
        <f t="shared" si="9"/>
        <v>323.5</v>
      </c>
      <c r="U17" s="100">
        <f t="shared" si="9"/>
        <v>19</v>
      </c>
      <c r="V17" s="100">
        <f t="shared" si="9"/>
        <v>118</v>
      </c>
      <c r="W17" s="100">
        <f t="shared" si="9"/>
        <v>288.5</v>
      </c>
      <c r="X17" s="100">
        <f t="shared" si="9"/>
        <v>7.5</v>
      </c>
      <c r="Y17" s="100">
        <f t="shared" si="9"/>
        <v>44.8</v>
      </c>
      <c r="Z17" s="100">
        <f t="shared" si="9"/>
        <v>459</v>
      </c>
      <c r="AA17" s="100">
        <f t="shared" si="9"/>
        <v>26</v>
      </c>
      <c r="AB17" s="100">
        <f>+AB18+AB20</f>
        <v>1734.5</v>
      </c>
      <c r="AC17" s="100">
        <f t="shared" si="4"/>
        <v>435.00000000000023</v>
      </c>
      <c r="AD17" s="100">
        <f t="shared" si="2"/>
        <v>33.47441323585997</v>
      </c>
      <c r="AF17" s="197"/>
      <c r="AG17" s="197"/>
      <c r="AH17" s="197"/>
    </row>
    <row r="18" spans="1:34" s="36" customFormat="1" ht="18" customHeight="1">
      <c r="B18" s="255" t="s">
        <v>123</v>
      </c>
      <c r="C18" s="171">
        <f>+C19</f>
        <v>35.4</v>
      </c>
      <c r="D18" s="171">
        <f t="shared" ref="D18:AA18" si="10">+D19</f>
        <v>33.9</v>
      </c>
      <c r="E18" s="171">
        <f t="shared" si="10"/>
        <v>3.4</v>
      </c>
      <c r="F18" s="171">
        <f t="shared" si="10"/>
        <v>3.9</v>
      </c>
      <c r="G18" s="171">
        <f t="shared" si="10"/>
        <v>2.2000000000000002</v>
      </c>
      <c r="H18" s="171">
        <f t="shared" si="10"/>
        <v>4.9000000000000004</v>
      </c>
      <c r="I18" s="171">
        <f t="shared" si="10"/>
        <v>6.6</v>
      </c>
      <c r="J18" s="171">
        <f t="shared" si="10"/>
        <v>2.8</v>
      </c>
      <c r="K18" s="171">
        <f t="shared" si="10"/>
        <v>18.899999999999999</v>
      </c>
      <c r="L18" s="171">
        <f t="shared" si="10"/>
        <v>0.4</v>
      </c>
      <c r="M18" s="171">
        <f t="shared" si="10"/>
        <v>0</v>
      </c>
      <c r="N18" s="171">
        <f t="shared" si="10"/>
        <v>0.8</v>
      </c>
      <c r="O18" s="171">
        <f t="shared" si="10"/>
        <v>113.2</v>
      </c>
      <c r="P18" s="171">
        <f t="shared" si="10"/>
        <v>2.2000000000000002</v>
      </c>
      <c r="Q18" s="171">
        <f t="shared" si="10"/>
        <v>28.5</v>
      </c>
      <c r="R18" s="171">
        <f t="shared" si="10"/>
        <v>0</v>
      </c>
      <c r="S18" s="171">
        <f t="shared" si="10"/>
        <v>20.8</v>
      </c>
      <c r="T18" s="171">
        <f t="shared" si="10"/>
        <v>6.6</v>
      </c>
      <c r="U18" s="171">
        <f t="shared" si="10"/>
        <v>7.4</v>
      </c>
      <c r="V18" s="171">
        <f t="shared" si="10"/>
        <v>6.2</v>
      </c>
      <c r="W18" s="171">
        <f t="shared" si="10"/>
        <v>52.7</v>
      </c>
      <c r="X18" s="171">
        <f t="shared" si="10"/>
        <v>7</v>
      </c>
      <c r="Y18" s="171">
        <f t="shared" si="10"/>
        <v>27.8</v>
      </c>
      <c r="Z18" s="171">
        <f t="shared" si="10"/>
        <v>17.5</v>
      </c>
      <c r="AA18" s="171">
        <f t="shared" si="10"/>
        <v>6.9</v>
      </c>
      <c r="AB18" s="171">
        <f>+AB19</f>
        <v>183.60000000000002</v>
      </c>
      <c r="AC18" s="172">
        <f t="shared" si="4"/>
        <v>70.40000000000002</v>
      </c>
      <c r="AD18" s="173">
        <v>0</v>
      </c>
      <c r="AF18" s="197"/>
      <c r="AG18" s="197"/>
      <c r="AH18" s="197"/>
    </row>
    <row r="19" spans="1:34" ht="18" customHeight="1">
      <c r="B19" s="256" t="s">
        <v>182</v>
      </c>
      <c r="C19" s="114">
        <f>+[1]PP!C72</f>
        <v>35.4</v>
      </c>
      <c r="D19" s="114">
        <f>+[1]PP!D72</f>
        <v>33.9</v>
      </c>
      <c r="E19" s="114">
        <f>+[1]PP!E72</f>
        <v>3.4</v>
      </c>
      <c r="F19" s="114">
        <f>+[1]PP!F72</f>
        <v>3.9</v>
      </c>
      <c r="G19" s="114">
        <f>+[1]PP!G72</f>
        <v>2.2000000000000002</v>
      </c>
      <c r="H19" s="114">
        <f>+[1]PP!H72</f>
        <v>4.9000000000000004</v>
      </c>
      <c r="I19" s="114">
        <f>+[1]PP!I72</f>
        <v>6.6</v>
      </c>
      <c r="J19" s="114">
        <f>+[1]PP!J72</f>
        <v>2.8</v>
      </c>
      <c r="K19" s="114">
        <f>+[1]PP!K72</f>
        <v>18.899999999999999</v>
      </c>
      <c r="L19" s="114">
        <f>+[1]PP!L72</f>
        <v>0.4</v>
      </c>
      <c r="M19" s="114">
        <f>+[1]PP!M72</f>
        <v>0</v>
      </c>
      <c r="N19" s="114">
        <f>+[1]PP!N72</f>
        <v>0.8</v>
      </c>
      <c r="O19" s="114">
        <f>SUM(C19:N19)</f>
        <v>113.2</v>
      </c>
      <c r="P19" s="114">
        <f>+[1]PP!P72</f>
        <v>2.2000000000000002</v>
      </c>
      <c r="Q19" s="114">
        <f>+[1]PP!Q72</f>
        <v>28.5</v>
      </c>
      <c r="R19" s="114">
        <f>+[1]PP!R72</f>
        <v>0</v>
      </c>
      <c r="S19" s="114">
        <f>+[1]PP!S72</f>
        <v>20.8</v>
      </c>
      <c r="T19" s="114">
        <f>+[1]PP!T72</f>
        <v>6.6</v>
      </c>
      <c r="U19" s="114">
        <f>+[1]PP!U72</f>
        <v>7.4</v>
      </c>
      <c r="V19" s="114">
        <f>+[1]PP!V72</f>
        <v>6.2</v>
      </c>
      <c r="W19" s="114">
        <f>+[1]PP!W72</f>
        <v>52.7</v>
      </c>
      <c r="X19" s="114">
        <f>+[1]PP!X72</f>
        <v>7</v>
      </c>
      <c r="Y19" s="114">
        <f>+[1]PP!Y72</f>
        <v>27.8</v>
      </c>
      <c r="Z19" s="114">
        <f>+[1]PP!Z72</f>
        <v>17.5</v>
      </c>
      <c r="AA19" s="114">
        <f>+[1]PP!AA72</f>
        <v>6.9</v>
      </c>
      <c r="AB19" s="114">
        <f>SUM(P19:AA19)</f>
        <v>183.60000000000002</v>
      </c>
      <c r="AC19" s="114">
        <f t="shared" si="4"/>
        <v>70.40000000000002</v>
      </c>
      <c r="AD19" s="257">
        <f t="shared" ref="AD19:AD29" si="11">+AC19/O19*100</f>
        <v>62.190812720848079</v>
      </c>
      <c r="AF19" s="197"/>
      <c r="AG19" s="197"/>
      <c r="AH19" s="197"/>
    </row>
    <row r="20" spans="1:34" ht="18" customHeight="1">
      <c r="B20" s="178" t="s">
        <v>183</v>
      </c>
      <c r="C20" s="114">
        <f>+[1]PP!C73</f>
        <v>4.3</v>
      </c>
      <c r="D20" s="114">
        <f>+[1]PP!D73</f>
        <v>13.5</v>
      </c>
      <c r="E20" s="114">
        <f>+[1]PP!E73</f>
        <v>244.7</v>
      </c>
      <c r="F20" s="114">
        <f>+[1]PP!F73</f>
        <v>193.4</v>
      </c>
      <c r="G20" s="114">
        <f>+[1]PP!G73</f>
        <v>73.8</v>
      </c>
      <c r="H20" s="114">
        <f>+[1]PP!H73</f>
        <v>31.3</v>
      </c>
      <c r="I20" s="114">
        <f>+[1]PP!I73</f>
        <v>7.4</v>
      </c>
      <c r="J20" s="114">
        <f>+[1]PP!J73</f>
        <v>196.9</v>
      </c>
      <c r="K20" s="114">
        <f>+[1]PP!K73</f>
        <v>175.3</v>
      </c>
      <c r="L20" s="114">
        <f>+[1]PP!L73</f>
        <v>227.1</v>
      </c>
      <c r="M20" s="114">
        <f>+[1]PP!M73</f>
        <v>11.8</v>
      </c>
      <c r="N20" s="114">
        <f>+[1]PP!N73</f>
        <v>6.8</v>
      </c>
      <c r="O20" s="114">
        <f>SUM(C20:N20)</f>
        <v>1186.2999999999997</v>
      </c>
      <c r="P20" s="114">
        <f>+[1]PP!P73</f>
        <v>202</v>
      </c>
      <c r="Q20" s="114">
        <f>+[1]PP!Q73</f>
        <v>138.5</v>
      </c>
      <c r="R20" s="114">
        <f>+[1]PP!R73</f>
        <v>8.5</v>
      </c>
      <c r="S20" s="114">
        <f>+[1]PP!S73</f>
        <v>47.7</v>
      </c>
      <c r="T20" s="114">
        <f>+[1]PP!T73</f>
        <v>316.89999999999998</v>
      </c>
      <c r="U20" s="114">
        <f>+[1]PP!U73</f>
        <v>11.6</v>
      </c>
      <c r="V20" s="114">
        <f>+[1]PP!V73</f>
        <v>111.8</v>
      </c>
      <c r="W20" s="114">
        <f>+[1]PP!W73</f>
        <v>235.8</v>
      </c>
      <c r="X20" s="114">
        <f>+[1]PP!X73</f>
        <v>0.5</v>
      </c>
      <c r="Y20" s="114">
        <f>+[1]PP!Y73</f>
        <v>17</v>
      </c>
      <c r="Z20" s="114">
        <f>+[1]PP!Z73</f>
        <v>441.5</v>
      </c>
      <c r="AA20" s="114">
        <f>+[1]PP!AA73</f>
        <v>19.100000000000001</v>
      </c>
      <c r="AB20" s="114">
        <f>SUM(P20:AA20)</f>
        <v>1550.8999999999999</v>
      </c>
      <c r="AC20" s="114">
        <f t="shared" si="4"/>
        <v>364.60000000000014</v>
      </c>
      <c r="AD20" s="257">
        <f t="shared" si="11"/>
        <v>30.734215628424533</v>
      </c>
      <c r="AF20" s="197"/>
      <c r="AG20" s="197"/>
      <c r="AH20" s="197"/>
    </row>
    <row r="21" spans="1:34" ht="18" customHeight="1">
      <c r="B21" s="150" t="s">
        <v>61</v>
      </c>
      <c r="C21" s="100">
        <f t="shared" ref="C21:AA21" si="12">SUM(C22:C22)</f>
        <v>1728.2</v>
      </c>
      <c r="D21" s="100">
        <f t="shared" si="12"/>
        <v>2911.6</v>
      </c>
      <c r="E21" s="100">
        <f t="shared" si="12"/>
        <v>2211.5</v>
      </c>
      <c r="F21" s="100">
        <f t="shared" si="12"/>
        <v>1793.3</v>
      </c>
      <c r="G21" s="100">
        <f t="shared" si="12"/>
        <v>2142.8000000000002</v>
      </c>
      <c r="H21" s="100">
        <f t="shared" si="12"/>
        <v>2818.8</v>
      </c>
      <c r="I21" s="100">
        <f t="shared" si="12"/>
        <v>2747.9</v>
      </c>
      <c r="J21" s="100">
        <f t="shared" si="12"/>
        <v>2136.3000000000002</v>
      </c>
      <c r="K21" s="100">
        <f t="shared" si="12"/>
        <v>1638.9</v>
      </c>
      <c r="L21" s="100">
        <f t="shared" si="12"/>
        <v>1638</v>
      </c>
      <c r="M21" s="100">
        <f t="shared" si="12"/>
        <v>2086.4</v>
      </c>
      <c r="N21" s="100">
        <f t="shared" si="12"/>
        <v>1295.5999999999999</v>
      </c>
      <c r="O21" s="100">
        <f t="shared" si="12"/>
        <v>25149.300000000003</v>
      </c>
      <c r="P21" s="100">
        <f t="shared" si="12"/>
        <v>2881.9</v>
      </c>
      <c r="Q21" s="100">
        <f t="shared" si="12"/>
        <v>2610</v>
      </c>
      <c r="R21" s="100">
        <f t="shared" si="12"/>
        <v>1912.5</v>
      </c>
      <c r="S21" s="100">
        <f t="shared" si="12"/>
        <v>2520.6</v>
      </c>
      <c r="T21" s="100">
        <f t="shared" si="12"/>
        <v>2067.8000000000002</v>
      </c>
      <c r="U21" s="100">
        <f t="shared" si="12"/>
        <v>1727.5</v>
      </c>
      <c r="V21" s="100">
        <f t="shared" si="12"/>
        <v>2189.1999999999998</v>
      </c>
      <c r="W21" s="100">
        <f t="shared" si="12"/>
        <v>2946.3</v>
      </c>
      <c r="X21" s="100">
        <f t="shared" si="12"/>
        <v>2281.1999999999998</v>
      </c>
      <c r="Y21" s="100">
        <f t="shared" si="12"/>
        <v>2327.6</v>
      </c>
      <c r="Z21" s="100">
        <f t="shared" si="12"/>
        <v>2139.1999999999998</v>
      </c>
      <c r="AA21" s="100">
        <f t="shared" si="12"/>
        <v>2454.8000000000002</v>
      </c>
      <c r="AB21" s="100">
        <f>SUM(AB22:AB22)</f>
        <v>28058.6</v>
      </c>
      <c r="AC21" s="100">
        <f t="shared" si="4"/>
        <v>2909.2999999999956</v>
      </c>
      <c r="AD21" s="100">
        <f t="shared" si="11"/>
        <v>11.568115215930444</v>
      </c>
      <c r="AF21" s="197"/>
      <c r="AG21" s="197"/>
      <c r="AH21" s="197"/>
    </row>
    <row r="22" spans="1:34" ht="18" customHeight="1">
      <c r="B22" s="178" t="s">
        <v>184</v>
      </c>
      <c r="C22" s="114">
        <f>+[1]PP!C77</f>
        <v>1728.2</v>
      </c>
      <c r="D22" s="114">
        <f>+[1]PP!D77</f>
        <v>2911.6</v>
      </c>
      <c r="E22" s="114">
        <f>+[1]PP!E77</f>
        <v>2211.5</v>
      </c>
      <c r="F22" s="114">
        <f>+[1]PP!F77</f>
        <v>1793.3</v>
      </c>
      <c r="G22" s="114">
        <f>+[1]PP!G77</f>
        <v>2142.8000000000002</v>
      </c>
      <c r="H22" s="114">
        <f>+[1]PP!H77</f>
        <v>2818.8</v>
      </c>
      <c r="I22" s="114">
        <f>+[1]PP!I77</f>
        <v>2747.9</v>
      </c>
      <c r="J22" s="114">
        <f>+[1]PP!J77</f>
        <v>2136.3000000000002</v>
      </c>
      <c r="K22" s="114">
        <f>+[1]PP!K77</f>
        <v>1638.9</v>
      </c>
      <c r="L22" s="114">
        <f>+[1]PP!L77</f>
        <v>1638</v>
      </c>
      <c r="M22" s="114">
        <f>+[1]PP!M77</f>
        <v>2086.4</v>
      </c>
      <c r="N22" s="114">
        <f>+[1]PP!N77</f>
        <v>1295.5999999999999</v>
      </c>
      <c r="O22" s="33">
        <f>SUM(C22:N22)</f>
        <v>25149.300000000003</v>
      </c>
      <c r="P22" s="114">
        <f>+[1]PP!P77</f>
        <v>2881.9</v>
      </c>
      <c r="Q22" s="114">
        <f>+[1]PP!Q77</f>
        <v>2610</v>
      </c>
      <c r="R22" s="114">
        <f>+[1]PP!R77</f>
        <v>1912.5</v>
      </c>
      <c r="S22" s="114">
        <f>+[1]PP!S77</f>
        <v>2520.6</v>
      </c>
      <c r="T22" s="114">
        <f>+[1]PP!T77</f>
        <v>2067.8000000000002</v>
      </c>
      <c r="U22" s="114">
        <f>+[1]PP!U77</f>
        <v>1727.5</v>
      </c>
      <c r="V22" s="114">
        <f>+[1]PP!V77</f>
        <v>2189.1999999999998</v>
      </c>
      <c r="W22" s="114">
        <f>+[1]PP!W77</f>
        <v>2946.3</v>
      </c>
      <c r="X22" s="114">
        <f>+[1]PP!X77</f>
        <v>2281.1999999999998</v>
      </c>
      <c r="Y22" s="114">
        <f>+[1]PP!Y77</f>
        <v>2327.6</v>
      </c>
      <c r="Z22" s="114">
        <f>+[1]PP!Z77</f>
        <v>2139.1999999999998</v>
      </c>
      <c r="AA22" s="114">
        <f>+[1]PP!AA77</f>
        <v>2454.8000000000002</v>
      </c>
      <c r="AB22" s="114">
        <f>SUM(P22:AA22)</f>
        <v>28058.6</v>
      </c>
      <c r="AC22" s="114">
        <f t="shared" si="4"/>
        <v>2909.2999999999956</v>
      </c>
      <c r="AD22" s="114">
        <f t="shared" si="11"/>
        <v>11.568115215930444</v>
      </c>
      <c r="AF22" s="197"/>
      <c r="AG22" s="197"/>
      <c r="AH22" s="197"/>
    </row>
    <row r="23" spans="1:34" ht="18" customHeight="1">
      <c r="B23" s="150" t="s">
        <v>64</v>
      </c>
      <c r="C23" s="100">
        <f t="shared" ref="C23:Q23" si="13">SUM(C24:C26)</f>
        <v>34.400000000000006</v>
      </c>
      <c r="D23" s="100">
        <f t="shared" si="13"/>
        <v>73.400000000000006</v>
      </c>
      <c r="E23" s="100">
        <f t="shared" si="13"/>
        <v>188.1</v>
      </c>
      <c r="F23" s="100">
        <f t="shared" si="13"/>
        <v>86.9</v>
      </c>
      <c r="G23" s="100">
        <f t="shared" si="13"/>
        <v>102.6</v>
      </c>
      <c r="H23" s="100">
        <f t="shared" si="13"/>
        <v>143.5</v>
      </c>
      <c r="I23" s="100">
        <f t="shared" si="13"/>
        <v>80.900000000000006</v>
      </c>
      <c r="J23" s="100">
        <f t="shared" si="13"/>
        <v>86.1</v>
      </c>
      <c r="K23" s="100">
        <f t="shared" si="13"/>
        <v>93.9</v>
      </c>
      <c r="L23" s="100">
        <f t="shared" si="13"/>
        <v>173.9</v>
      </c>
      <c r="M23" s="100">
        <f t="shared" si="13"/>
        <v>157</v>
      </c>
      <c r="N23" s="100">
        <f t="shared" si="13"/>
        <v>167.3</v>
      </c>
      <c r="O23" s="100">
        <f t="shared" si="13"/>
        <v>1388.0000000000002</v>
      </c>
      <c r="P23" s="100">
        <f t="shared" si="13"/>
        <v>199.8</v>
      </c>
      <c r="Q23" s="100">
        <f t="shared" si="13"/>
        <v>76.5</v>
      </c>
      <c r="R23" s="100">
        <f>SUM(R24:R26)</f>
        <v>78.8</v>
      </c>
      <c r="S23" s="100">
        <f>SUM(S24:S26)</f>
        <v>74.7</v>
      </c>
      <c r="T23" s="100">
        <f t="shared" ref="T23:AA23" si="14">SUM(T24:T26)</f>
        <v>141.4</v>
      </c>
      <c r="U23" s="100">
        <f t="shared" si="14"/>
        <v>74.8</v>
      </c>
      <c r="V23" s="100">
        <f t="shared" si="14"/>
        <v>136.6</v>
      </c>
      <c r="W23" s="100">
        <f t="shared" si="14"/>
        <v>122.6</v>
      </c>
      <c r="X23" s="100">
        <f t="shared" si="14"/>
        <v>86.8</v>
      </c>
      <c r="Y23" s="100">
        <f t="shared" si="14"/>
        <v>100.9</v>
      </c>
      <c r="Z23" s="100">
        <f t="shared" si="14"/>
        <v>124.29999999999998</v>
      </c>
      <c r="AA23" s="100">
        <f t="shared" si="14"/>
        <v>359.4</v>
      </c>
      <c r="AB23" s="100">
        <f>SUM(AB24:AB26)</f>
        <v>1576.6</v>
      </c>
      <c r="AC23" s="100">
        <f t="shared" si="4"/>
        <v>188.59999999999968</v>
      </c>
      <c r="AD23" s="100">
        <f t="shared" si="11"/>
        <v>13.587896253602279</v>
      </c>
      <c r="AE23" s="249"/>
      <c r="AF23" s="197"/>
      <c r="AG23" s="197"/>
      <c r="AH23" s="197"/>
    </row>
    <row r="24" spans="1:34" ht="18" customHeight="1">
      <c r="A24">
        <v>0</v>
      </c>
      <c r="B24" s="178" t="s">
        <v>185</v>
      </c>
      <c r="C24" s="153">
        <v>4.4000000000000004</v>
      </c>
      <c r="D24" s="153">
        <v>4.4000000000000004</v>
      </c>
      <c r="E24" s="153">
        <v>5.7</v>
      </c>
      <c r="F24" s="153">
        <v>4.5999999999999996</v>
      </c>
      <c r="G24" s="114">
        <v>5.7</v>
      </c>
      <c r="H24" s="33">
        <v>4.3</v>
      </c>
      <c r="I24" s="33">
        <v>3.8</v>
      </c>
      <c r="J24" s="33">
        <v>4.5</v>
      </c>
      <c r="K24" s="33">
        <v>3.7</v>
      </c>
      <c r="L24" s="33">
        <v>3.6</v>
      </c>
      <c r="M24" s="33">
        <v>3.3</v>
      </c>
      <c r="N24" s="33">
        <v>4.2</v>
      </c>
      <c r="O24" s="33">
        <f>SUM(C24:N24)</f>
        <v>52.2</v>
      </c>
      <c r="P24" s="114">
        <f>+[1]PP!P84</f>
        <v>3.4</v>
      </c>
      <c r="Q24" s="114">
        <f>+[1]PP!Q84</f>
        <v>3.8</v>
      </c>
      <c r="R24" s="114">
        <f>+[1]PP!R84</f>
        <v>4.8</v>
      </c>
      <c r="S24" s="114">
        <f>+[1]PP!S84</f>
        <v>3.5</v>
      </c>
      <c r="T24" s="114">
        <f>+[1]PP!T84</f>
        <v>4.5</v>
      </c>
      <c r="U24" s="114">
        <f>+[1]PP!U84</f>
        <v>3.5</v>
      </c>
      <c r="V24" s="114">
        <f>+[1]PP!V84</f>
        <v>3.7</v>
      </c>
      <c r="W24" s="114">
        <f>+[1]PP!W84</f>
        <v>3.8</v>
      </c>
      <c r="X24" s="114">
        <f>+[1]PP!X84</f>
        <v>3.5</v>
      </c>
      <c r="Y24" s="114">
        <f>+[1]PP!Y84</f>
        <v>4.5</v>
      </c>
      <c r="Z24" s="114">
        <f>+[1]PP!Z84</f>
        <v>3.6</v>
      </c>
      <c r="AA24" s="114">
        <f>+[1]PP!AA84</f>
        <v>3.8</v>
      </c>
      <c r="AB24" s="114">
        <f>SUM(P24:AA24)</f>
        <v>46.4</v>
      </c>
      <c r="AC24" s="114">
        <f t="shared" si="4"/>
        <v>-5.8000000000000043</v>
      </c>
      <c r="AD24" s="114">
        <f t="shared" si="11"/>
        <v>-11.11111111111112</v>
      </c>
      <c r="AE24" s="249"/>
      <c r="AF24" s="197"/>
      <c r="AG24" s="197"/>
      <c r="AH24" s="197"/>
    </row>
    <row r="25" spans="1:34" ht="18" customHeight="1">
      <c r="B25" s="178" t="s">
        <v>186</v>
      </c>
      <c r="C25" s="153">
        <v>23.3</v>
      </c>
      <c r="D25" s="153">
        <v>39.200000000000003</v>
      </c>
      <c r="E25" s="153">
        <v>164.1</v>
      </c>
      <c r="F25" s="153">
        <v>41.4</v>
      </c>
      <c r="G25" s="114">
        <v>59</v>
      </c>
      <c r="H25" s="33">
        <v>105.8</v>
      </c>
      <c r="I25" s="33">
        <v>43.6</v>
      </c>
      <c r="J25" s="33">
        <v>43.6</v>
      </c>
      <c r="K25" s="33">
        <v>68.7</v>
      </c>
      <c r="L25" s="33">
        <v>123.2</v>
      </c>
      <c r="M25" s="33">
        <v>128.1</v>
      </c>
      <c r="N25" s="33">
        <v>116</v>
      </c>
      <c r="O25" s="33">
        <f>SUM(C25:N25)</f>
        <v>956.00000000000011</v>
      </c>
      <c r="P25" s="114">
        <v>164.4</v>
      </c>
      <c r="Q25" s="114">
        <v>48.5</v>
      </c>
      <c r="R25" s="114">
        <v>49.9</v>
      </c>
      <c r="S25" s="114">
        <v>47.1</v>
      </c>
      <c r="T25" s="114">
        <v>110.2</v>
      </c>
      <c r="U25" s="114">
        <v>46.8</v>
      </c>
      <c r="V25" s="114">
        <v>103.5</v>
      </c>
      <c r="W25" s="114">
        <v>89.3</v>
      </c>
      <c r="X25" s="114">
        <v>58.9</v>
      </c>
      <c r="Y25" s="114">
        <v>63</v>
      </c>
      <c r="Z25" s="114">
        <v>102.6</v>
      </c>
      <c r="AA25" s="114">
        <v>289.89999999999998</v>
      </c>
      <c r="AB25" s="114">
        <f>SUM(P25:AA25)</f>
        <v>1174.0999999999999</v>
      </c>
      <c r="AC25" s="114">
        <f t="shared" si="4"/>
        <v>218.0999999999998</v>
      </c>
      <c r="AD25" s="114">
        <f t="shared" si="11"/>
        <v>22.813807531380728</v>
      </c>
      <c r="AE25" s="249"/>
      <c r="AF25" s="197"/>
      <c r="AG25" s="197"/>
      <c r="AH25" s="197"/>
    </row>
    <row r="26" spans="1:34" ht="18" customHeight="1">
      <c r="B26" s="178" t="s">
        <v>187</v>
      </c>
      <c r="C26" s="153">
        <v>6.7</v>
      </c>
      <c r="D26" s="153">
        <v>29.8</v>
      </c>
      <c r="E26" s="153">
        <v>18.3</v>
      </c>
      <c r="F26" s="153">
        <v>40.9</v>
      </c>
      <c r="G26" s="114">
        <v>37.9</v>
      </c>
      <c r="H26" s="33">
        <v>33.4</v>
      </c>
      <c r="I26" s="33">
        <v>33.5</v>
      </c>
      <c r="J26" s="33">
        <v>38</v>
      </c>
      <c r="K26" s="33">
        <v>21.5</v>
      </c>
      <c r="L26" s="33">
        <v>47.1</v>
      </c>
      <c r="M26" s="33">
        <v>25.6</v>
      </c>
      <c r="N26" s="33">
        <v>47.1</v>
      </c>
      <c r="O26" s="33">
        <f>SUM(C26:N26)</f>
        <v>379.80000000000007</v>
      </c>
      <c r="P26" s="114">
        <v>32</v>
      </c>
      <c r="Q26" s="114">
        <v>24.2</v>
      </c>
      <c r="R26" s="114">
        <v>24.1</v>
      </c>
      <c r="S26" s="114">
        <v>24.1</v>
      </c>
      <c r="T26" s="114">
        <v>26.7</v>
      </c>
      <c r="U26" s="114">
        <v>24.5</v>
      </c>
      <c r="V26" s="114">
        <v>29.4</v>
      </c>
      <c r="W26" s="114">
        <v>29.5</v>
      </c>
      <c r="X26" s="114">
        <v>24.4</v>
      </c>
      <c r="Y26" s="114">
        <v>33.4</v>
      </c>
      <c r="Z26" s="114">
        <v>18.100000000000001</v>
      </c>
      <c r="AA26" s="114">
        <v>65.7</v>
      </c>
      <c r="AB26" s="114">
        <f>SUM(P26:AA26)</f>
        <v>356.1</v>
      </c>
      <c r="AC26" s="114">
        <f t="shared" si="4"/>
        <v>-23.700000000000045</v>
      </c>
      <c r="AD26" s="114">
        <f t="shared" si="11"/>
        <v>-6.2401263823064879</v>
      </c>
      <c r="AE26" s="249"/>
      <c r="AF26" s="197"/>
      <c r="AG26" s="197"/>
      <c r="AH26" s="197"/>
    </row>
    <row r="27" spans="1:34" ht="18" customHeight="1">
      <c r="B27" s="158" t="s">
        <v>129</v>
      </c>
      <c r="C27" s="100">
        <f t="shared" ref="C27:AA27" si="15">+C28+C30</f>
        <v>92.6</v>
      </c>
      <c r="D27" s="100">
        <f t="shared" si="15"/>
        <v>74.400000000000006</v>
      </c>
      <c r="E27" s="100">
        <f t="shared" si="15"/>
        <v>72.2</v>
      </c>
      <c r="F27" s="100">
        <f t="shared" si="15"/>
        <v>71.099999999999994</v>
      </c>
      <c r="G27" s="100">
        <f t="shared" si="15"/>
        <v>78</v>
      </c>
      <c r="H27" s="100">
        <f t="shared" si="15"/>
        <v>80.5</v>
      </c>
      <c r="I27" s="100">
        <f t="shared" si="15"/>
        <v>86.1</v>
      </c>
      <c r="J27" s="100">
        <f t="shared" si="15"/>
        <v>75.099999999999994</v>
      </c>
      <c r="K27" s="100">
        <f t="shared" si="15"/>
        <v>76</v>
      </c>
      <c r="L27" s="100">
        <f t="shared" si="15"/>
        <v>82.9</v>
      </c>
      <c r="M27" s="100">
        <f t="shared" si="15"/>
        <v>70.8</v>
      </c>
      <c r="N27" s="100">
        <f t="shared" si="15"/>
        <v>74.900000000000006</v>
      </c>
      <c r="O27" s="100">
        <f t="shared" si="15"/>
        <v>934.59999999999991</v>
      </c>
      <c r="P27" s="100">
        <f t="shared" si="15"/>
        <v>101</v>
      </c>
      <c r="Q27" s="100">
        <f t="shared" si="15"/>
        <v>70.400000000000006</v>
      </c>
      <c r="R27" s="100">
        <f t="shared" si="15"/>
        <v>71</v>
      </c>
      <c r="S27" s="100">
        <f t="shared" si="15"/>
        <v>76.099999999999994</v>
      </c>
      <c r="T27" s="100">
        <f t="shared" si="15"/>
        <v>69.2</v>
      </c>
      <c r="U27" s="100">
        <f t="shared" si="15"/>
        <v>70.099999999999994</v>
      </c>
      <c r="V27" s="100">
        <f t="shared" si="15"/>
        <v>78</v>
      </c>
      <c r="W27" s="100">
        <f t="shared" si="15"/>
        <v>73.8</v>
      </c>
      <c r="X27" s="100">
        <f t="shared" si="15"/>
        <v>81.099999999999994</v>
      </c>
      <c r="Y27" s="100">
        <f t="shared" si="15"/>
        <v>82.4</v>
      </c>
      <c r="Z27" s="100">
        <f t="shared" si="15"/>
        <v>68.400000000000006</v>
      </c>
      <c r="AA27" s="100">
        <f t="shared" si="15"/>
        <v>73.519462020000006</v>
      </c>
      <c r="AB27" s="100">
        <f>+AB28+AB30</f>
        <v>915.01946201999988</v>
      </c>
      <c r="AC27" s="100">
        <f t="shared" si="4"/>
        <v>-19.580537980000031</v>
      </c>
      <c r="AD27" s="100">
        <f t="shared" si="11"/>
        <v>-2.0950714722876134</v>
      </c>
      <c r="AE27" s="249"/>
      <c r="AF27" s="197"/>
      <c r="AG27" s="197"/>
      <c r="AH27" s="197"/>
    </row>
    <row r="28" spans="1:34" ht="18" customHeight="1">
      <c r="B28" s="148" t="s">
        <v>69</v>
      </c>
      <c r="C28" s="172">
        <f t="shared" ref="C28:N28" si="16">+C29</f>
        <v>92.6</v>
      </c>
      <c r="D28" s="172">
        <f t="shared" si="16"/>
        <v>74.400000000000006</v>
      </c>
      <c r="E28" s="172">
        <f t="shared" si="16"/>
        <v>72.2</v>
      </c>
      <c r="F28" s="172">
        <f t="shared" si="16"/>
        <v>71.099999999999994</v>
      </c>
      <c r="G28" s="172">
        <f t="shared" si="16"/>
        <v>78</v>
      </c>
      <c r="H28" s="172">
        <f t="shared" si="16"/>
        <v>80.5</v>
      </c>
      <c r="I28" s="172">
        <f t="shared" si="16"/>
        <v>86.1</v>
      </c>
      <c r="J28" s="172">
        <f t="shared" si="16"/>
        <v>75.099999999999994</v>
      </c>
      <c r="K28" s="172">
        <f t="shared" si="16"/>
        <v>76</v>
      </c>
      <c r="L28" s="172">
        <f t="shared" si="16"/>
        <v>82.9</v>
      </c>
      <c r="M28" s="172">
        <f t="shared" si="16"/>
        <v>70.8</v>
      </c>
      <c r="N28" s="172">
        <f t="shared" si="16"/>
        <v>74.900000000000006</v>
      </c>
      <c r="O28" s="98">
        <f>SUM(C28:N28)</f>
        <v>934.59999999999991</v>
      </c>
      <c r="P28" s="172">
        <f>+P29</f>
        <v>101</v>
      </c>
      <c r="Q28" s="172">
        <f t="shared" ref="Q28:AA28" si="17">+Q29</f>
        <v>70.400000000000006</v>
      </c>
      <c r="R28" s="172">
        <f t="shared" si="17"/>
        <v>71</v>
      </c>
      <c r="S28" s="172">
        <f t="shared" si="17"/>
        <v>76.099999999999994</v>
      </c>
      <c r="T28" s="172">
        <f t="shared" si="17"/>
        <v>69.2</v>
      </c>
      <c r="U28" s="172">
        <f t="shared" si="17"/>
        <v>70.099999999999994</v>
      </c>
      <c r="V28" s="172">
        <f t="shared" si="17"/>
        <v>78</v>
      </c>
      <c r="W28" s="172">
        <f t="shared" si="17"/>
        <v>73.8</v>
      </c>
      <c r="X28" s="172">
        <f t="shared" si="17"/>
        <v>81.099999999999994</v>
      </c>
      <c r="Y28" s="172">
        <f t="shared" si="17"/>
        <v>82.4</v>
      </c>
      <c r="Z28" s="172">
        <f t="shared" si="17"/>
        <v>68.400000000000006</v>
      </c>
      <c r="AA28" s="172">
        <f t="shared" si="17"/>
        <v>73.5</v>
      </c>
      <c r="AB28" s="172">
        <f>SUM(P28:AA28)</f>
        <v>914.99999999999989</v>
      </c>
      <c r="AC28" s="100">
        <f t="shared" si="4"/>
        <v>-19.600000000000023</v>
      </c>
      <c r="AD28" s="172">
        <f t="shared" si="11"/>
        <v>-2.0971538626150252</v>
      </c>
      <c r="AE28" s="249"/>
      <c r="AF28" s="197"/>
      <c r="AG28" s="197"/>
      <c r="AH28" s="197"/>
    </row>
    <row r="29" spans="1:34" ht="18" customHeight="1">
      <c r="B29" s="258" t="s">
        <v>188</v>
      </c>
      <c r="C29" s="187">
        <f>+[1]PP!C96</f>
        <v>92.6</v>
      </c>
      <c r="D29" s="187">
        <f>+[1]PP!D96</f>
        <v>74.400000000000006</v>
      </c>
      <c r="E29" s="187">
        <f>+[1]PP!E96</f>
        <v>72.2</v>
      </c>
      <c r="F29" s="187">
        <f>+[1]PP!F96</f>
        <v>71.099999999999994</v>
      </c>
      <c r="G29" s="187">
        <f>+[1]PP!G96</f>
        <v>78</v>
      </c>
      <c r="H29" s="187">
        <f>+[1]PP!H96</f>
        <v>80.5</v>
      </c>
      <c r="I29" s="187">
        <f>+[1]PP!I96</f>
        <v>86.1</v>
      </c>
      <c r="J29" s="187">
        <f>+[1]PP!J96</f>
        <v>75.099999999999994</v>
      </c>
      <c r="K29" s="187">
        <f>+[1]PP!K96</f>
        <v>76</v>
      </c>
      <c r="L29" s="187">
        <f>+[1]PP!L96</f>
        <v>82.9</v>
      </c>
      <c r="M29" s="187">
        <f>+[1]PP!M96</f>
        <v>70.8</v>
      </c>
      <c r="N29" s="187">
        <f>+[1]PP!N96</f>
        <v>74.900000000000006</v>
      </c>
      <c r="O29" s="187">
        <f>+[1]PP!O96</f>
        <v>934.59999999999991</v>
      </c>
      <c r="P29" s="187">
        <f>+[1]PP!P96</f>
        <v>101</v>
      </c>
      <c r="Q29" s="187">
        <f>+[1]PP!Q96</f>
        <v>70.400000000000006</v>
      </c>
      <c r="R29" s="187">
        <f>+[1]PP!R96</f>
        <v>71</v>
      </c>
      <c r="S29" s="187">
        <f>+[1]PP!S96</f>
        <v>76.099999999999994</v>
      </c>
      <c r="T29" s="187">
        <f>+[1]PP!T96</f>
        <v>69.2</v>
      </c>
      <c r="U29" s="187">
        <f>+[1]PP!U96</f>
        <v>70.099999999999994</v>
      </c>
      <c r="V29" s="187">
        <f>+[1]PP!V96</f>
        <v>78</v>
      </c>
      <c r="W29" s="187">
        <f>+[1]PP!W96</f>
        <v>73.8</v>
      </c>
      <c r="X29" s="187">
        <f>+[1]PP!X96</f>
        <v>81.099999999999994</v>
      </c>
      <c r="Y29" s="187">
        <f>+[1]PP!Y96</f>
        <v>82.4</v>
      </c>
      <c r="Z29" s="187">
        <f>+[1]PP!Z96</f>
        <v>68.400000000000006</v>
      </c>
      <c r="AA29" s="187">
        <f>+[1]PP!AA96</f>
        <v>73.5</v>
      </c>
      <c r="AB29" s="187">
        <f>+[1]PP!AB96</f>
        <v>914.99999999999989</v>
      </c>
      <c r="AC29" s="187">
        <f t="shared" si="4"/>
        <v>-19.600000000000023</v>
      </c>
      <c r="AD29" s="187">
        <f t="shared" si="11"/>
        <v>-2.0971538626150252</v>
      </c>
      <c r="AF29" s="197"/>
      <c r="AG29" s="197"/>
      <c r="AH29" s="197"/>
    </row>
    <row r="30" spans="1:34" ht="18" customHeight="1">
      <c r="B30" s="148" t="s">
        <v>70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f>SUM(C30:N30)</f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f>19462.02/1000000</f>
        <v>1.946202E-2</v>
      </c>
      <c r="AB30" s="40">
        <f>SUM(P30:AA30)</f>
        <v>1.946202E-2</v>
      </c>
      <c r="AC30" s="259">
        <f t="shared" si="4"/>
        <v>1.946202E-2</v>
      </c>
      <c r="AD30" s="259">
        <v>0</v>
      </c>
      <c r="AF30" s="197"/>
      <c r="AG30" s="197"/>
      <c r="AH30" s="197"/>
    </row>
    <row r="31" spans="1:34" ht="21" customHeight="1">
      <c r="B31" s="260" t="s">
        <v>143</v>
      </c>
      <c r="C31" s="195">
        <f>+C8</f>
        <v>1907.7</v>
      </c>
      <c r="D31" s="195">
        <f>+D8</f>
        <v>3118.1000000000004</v>
      </c>
      <c r="E31" s="195">
        <f>+E8</f>
        <v>2738.9999999999995</v>
      </c>
      <c r="F31" s="195">
        <f t="shared" ref="F31:N31" si="18">+F8</f>
        <v>2158.5</v>
      </c>
      <c r="G31" s="195">
        <f t="shared" si="18"/>
        <v>2411.1</v>
      </c>
      <c r="H31" s="195">
        <f t="shared" si="18"/>
        <v>3092.7</v>
      </c>
      <c r="I31" s="195">
        <f t="shared" si="18"/>
        <v>2941.7000000000003</v>
      </c>
      <c r="J31" s="195">
        <f t="shared" si="18"/>
        <v>2508.1999999999998</v>
      </c>
      <c r="K31" s="195">
        <f t="shared" si="18"/>
        <v>2006.5000000000002</v>
      </c>
      <c r="L31" s="195">
        <f t="shared" si="18"/>
        <v>2137.1000000000004</v>
      </c>
      <c r="M31" s="195">
        <f t="shared" si="18"/>
        <v>2347.7000000000003</v>
      </c>
      <c r="N31" s="195">
        <f t="shared" si="18"/>
        <v>1563.1999999999998</v>
      </c>
      <c r="O31" s="195">
        <f>SUM(C31:N31)</f>
        <v>28931.5</v>
      </c>
      <c r="P31" s="195">
        <f t="shared" ref="P31:Z31" si="19">+P8</f>
        <v>3412.1</v>
      </c>
      <c r="Q31" s="195">
        <f t="shared" si="19"/>
        <v>2945</v>
      </c>
      <c r="R31" s="195">
        <f t="shared" si="19"/>
        <v>2090.6999999999998</v>
      </c>
      <c r="S31" s="195">
        <f t="shared" si="19"/>
        <v>2773.3999999999996</v>
      </c>
      <c r="T31" s="195">
        <f t="shared" si="19"/>
        <v>2620.9</v>
      </c>
      <c r="U31" s="195">
        <f t="shared" si="19"/>
        <v>1901.4999999999998</v>
      </c>
      <c r="V31" s="195">
        <f t="shared" si="19"/>
        <v>2534.1999999999998</v>
      </c>
      <c r="W31" s="195">
        <f t="shared" si="19"/>
        <v>3442.1000000000004</v>
      </c>
      <c r="X31" s="195">
        <f t="shared" si="19"/>
        <v>2465.7999999999997</v>
      </c>
      <c r="Y31" s="195">
        <f t="shared" si="19"/>
        <v>2566.5000000000005</v>
      </c>
      <c r="Z31" s="195">
        <f t="shared" si="19"/>
        <v>2800.6</v>
      </c>
      <c r="AA31" s="195">
        <f>+AA8</f>
        <v>2923.5194620200004</v>
      </c>
      <c r="AB31" s="195">
        <f>+AB8</f>
        <v>32476.319462019994</v>
      </c>
      <c r="AC31" s="195">
        <f t="shared" si="4"/>
        <v>3544.8194620199938</v>
      </c>
      <c r="AD31" s="196">
        <f>+AC31/O31*100</f>
        <v>12.252456533605219</v>
      </c>
      <c r="AF31" s="197"/>
      <c r="AG31" s="197"/>
      <c r="AH31" s="197"/>
    </row>
    <row r="32" spans="1:34" ht="21" customHeight="1">
      <c r="B32" s="261" t="s">
        <v>189</v>
      </c>
      <c r="C32" s="262">
        <v>0</v>
      </c>
      <c r="D32" s="262">
        <v>0</v>
      </c>
      <c r="E32" s="262">
        <v>0</v>
      </c>
      <c r="F32" s="262">
        <v>0</v>
      </c>
      <c r="G32" s="262">
        <v>0</v>
      </c>
      <c r="H32" s="262">
        <v>0</v>
      </c>
      <c r="I32" s="262">
        <v>0</v>
      </c>
      <c r="J32" s="262">
        <v>0</v>
      </c>
      <c r="K32" s="262">
        <v>0.1</v>
      </c>
      <c r="L32" s="262">
        <v>0.4</v>
      </c>
      <c r="M32" s="262">
        <v>0.1</v>
      </c>
      <c r="N32" s="262">
        <v>0.3</v>
      </c>
      <c r="O32" s="262">
        <f>SUM(C32:N32)</f>
        <v>0.89999999999999991</v>
      </c>
      <c r="P32" s="262">
        <v>0</v>
      </c>
      <c r="Q32" s="262">
        <v>0</v>
      </c>
      <c r="R32" s="262">
        <v>0.4</v>
      </c>
      <c r="S32" s="262">
        <v>0</v>
      </c>
      <c r="T32" s="262">
        <v>0.2</v>
      </c>
      <c r="U32" s="262">
        <v>0</v>
      </c>
      <c r="V32" s="262">
        <v>0.1</v>
      </c>
      <c r="W32" s="262">
        <v>2.2999999999999998</v>
      </c>
      <c r="X32" s="262">
        <v>0</v>
      </c>
      <c r="Y32" s="262">
        <v>0.3</v>
      </c>
      <c r="Z32" s="262">
        <v>0</v>
      </c>
      <c r="AA32" s="262">
        <v>1.5</v>
      </c>
      <c r="AB32" s="262">
        <f>SUM(P32:AA32)</f>
        <v>4.8</v>
      </c>
      <c r="AC32" s="226">
        <f t="shared" si="4"/>
        <v>3.9</v>
      </c>
      <c r="AD32" s="263">
        <v>0</v>
      </c>
      <c r="AF32" s="197"/>
    </row>
    <row r="33" spans="2:32" ht="21" customHeight="1">
      <c r="B33" s="264"/>
      <c r="C33" s="195">
        <f t="shared" ref="C33:AB33" si="20">+C32+C31</f>
        <v>1907.7</v>
      </c>
      <c r="D33" s="195">
        <f t="shared" si="20"/>
        <v>3118.1000000000004</v>
      </c>
      <c r="E33" s="195">
        <f t="shared" si="20"/>
        <v>2738.9999999999995</v>
      </c>
      <c r="F33" s="195">
        <f t="shared" si="20"/>
        <v>2158.5</v>
      </c>
      <c r="G33" s="195">
        <f t="shared" si="20"/>
        <v>2411.1</v>
      </c>
      <c r="H33" s="195">
        <f t="shared" si="20"/>
        <v>3092.7</v>
      </c>
      <c r="I33" s="195">
        <f t="shared" si="20"/>
        <v>2941.7000000000003</v>
      </c>
      <c r="J33" s="195">
        <f t="shared" si="20"/>
        <v>2508.1999999999998</v>
      </c>
      <c r="K33" s="195">
        <f t="shared" si="20"/>
        <v>2006.6000000000001</v>
      </c>
      <c r="L33" s="195">
        <f t="shared" si="20"/>
        <v>2137.5000000000005</v>
      </c>
      <c r="M33" s="195">
        <f t="shared" si="20"/>
        <v>2347.8000000000002</v>
      </c>
      <c r="N33" s="195">
        <f t="shared" si="20"/>
        <v>1563.4999999999998</v>
      </c>
      <c r="O33" s="195">
        <f t="shared" si="20"/>
        <v>28932.400000000001</v>
      </c>
      <c r="P33" s="195">
        <f t="shared" si="20"/>
        <v>3412.1</v>
      </c>
      <c r="Q33" s="195">
        <f t="shared" si="20"/>
        <v>2945</v>
      </c>
      <c r="R33" s="195">
        <f t="shared" si="20"/>
        <v>2091.1</v>
      </c>
      <c r="S33" s="195">
        <f t="shared" si="20"/>
        <v>2773.3999999999996</v>
      </c>
      <c r="T33" s="195">
        <f t="shared" si="20"/>
        <v>2621.1</v>
      </c>
      <c r="U33" s="195">
        <f t="shared" si="20"/>
        <v>1901.4999999999998</v>
      </c>
      <c r="V33" s="195">
        <f t="shared" si="20"/>
        <v>2534.2999999999997</v>
      </c>
      <c r="W33" s="195">
        <f t="shared" si="20"/>
        <v>3444.4000000000005</v>
      </c>
      <c r="X33" s="195">
        <f t="shared" si="20"/>
        <v>2465.7999999999997</v>
      </c>
      <c r="Y33" s="195">
        <f t="shared" si="20"/>
        <v>2566.8000000000006</v>
      </c>
      <c r="Z33" s="195">
        <f t="shared" si="20"/>
        <v>2800.6</v>
      </c>
      <c r="AA33" s="195">
        <f t="shared" si="20"/>
        <v>2925.0194620200004</v>
      </c>
      <c r="AB33" s="195">
        <f t="shared" si="20"/>
        <v>32481.119462019993</v>
      </c>
      <c r="AC33" s="195">
        <f t="shared" si="4"/>
        <v>3548.7194620199916</v>
      </c>
      <c r="AD33" s="265">
        <v>0</v>
      </c>
      <c r="AF33" s="197"/>
    </row>
    <row r="34" spans="2:32" ht="18" customHeight="1">
      <c r="B34" s="56" t="s">
        <v>79</v>
      </c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</row>
    <row r="35" spans="2:32" ht="13.5" customHeight="1">
      <c r="B35" s="61" t="s">
        <v>80</v>
      </c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</row>
    <row r="36" spans="2:32" ht="14.25" customHeight="1">
      <c r="B36" s="65" t="s">
        <v>175</v>
      </c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</row>
    <row r="37" spans="2:32">
      <c r="B37" s="69"/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69"/>
      <c r="AD37" s="69"/>
    </row>
    <row r="38" spans="2:32">
      <c r="B38" s="69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48"/>
      <c r="AC38" s="252"/>
      <c r="AD38" s="252"/>
    </row>
    <row r="39" spans="2:32" ht="15">
      <c r="B39" s="8" t="s">
        <v>179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2:32" ht="14.25">
      <c r="B40" s="9" t="s">
        <v>190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spans="2:32" ht="14.25">
      <c r="B41" s="9" t="s">
        <v>104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2:32" ht="18" customHeight="1">
      <c r="B42" s="91" t="s">
        <v>4</v>
      </c>
      <c r="C42" s="11">
        <v>2024</v>
      </c>
      <c r="D42" s="12"/>
      <c r="E42" s="12"/>
      <c r="F42" s="12"/>
      <c r="G42" s="12"/>
      <c r="H42" s="12"/>
      <c r="I42" s="12"/>
      <c r="J42" s="12"/>
      <c r="K42" s="12"/>
      <c r="L42" s="12"/>
      <c r="M42" s="13"/>
      <c r="N42" s="14"/>
      <c r="O42" s="91">
        <v>2024</v>
      </c>
      <c r="P42" s="11">
        <v>2024</v>
      </c>
      <c r="Q42" s="12"/>
      <c r="R42" s="12"/>
      <c r="S42" s="12"/>
      <c r="T42" s="12"/>
      <c r="U42" s="12"/>
      <c r="V42" s="12"/>
      <c r="W42" s="12"/>
      <c r="X42" s="12"/>
      <c r="Y42" s="12"/>
      <c r="Z42" s="13"/>
      <c r="AA42" s="14"/>
      <c r="AB42" s="266" t="s">
        <v>191</v>
      </c>
      <c r="AC42" s="11" t="s">
        <v>5</v>
      </c>
      <c r="AD42" s="13"/>
    </row>
    <row r="43" spans="2:32" ht="44.25" customHeight="1">
      <c r="B43" s="141"/>
      <c r="C43" s="142" t="s">
        <v>6</v>
      </c>
      <c r="D43" s="142" t="s">
        <v>7</v>
      </c>
      <c r="E43" s="142" t="s">
        <v>8</v>
      </c>
      <c r="F43" s="142" t="s">
        <v>9</v>
      </c>
      <c r="G43" s="142" t="s">
        <v>10</v>
      </c>
      <c r="H43" s="142" t="s">
        <v>11</v>
      </c>
      <c r="I43" s="142" t="s">
        <v>12</v>
      </c>
      <c r="J43" s="142" t="s">
        <v>13</v>
      </c>
      <c r="K43" s="142" t="s">
        <v>14</v>
      </c>
      <c r="L43" s="142" t="s">
        <v>15</v>
      </c>
      <c r="M43" s="142" t="s">
        <v>16</v>
      </c>
      <c r="N43" s="142" t="s">
        <v>17</v>
      </c>
      <c r="O43" s="141"/>
      <c r="P43" s="142" t="s">
        <v>6</v>
      </c>
      <c r="Q43" s="142" t="s">
        <v>7</v>
      </c>
      <c r="R43" s="142" t="s">
        <v>8</v>
      </c>
      <c r="S43" s="142" t="s">
        <v>9</v>
      </c>
      <c r="T43" s="142" t="s">
        <v>10</v>
      </c>
      <c r="U43" s="142" t="s">
        <v>11</v>
      </c>
      <c r="V43" s="142" t="s">
        <v>12</v>
      </c>
      <c r="W43" s="142" t="s">
        <v>13</v>
      </c>
      <c r="X43" s="142" t="s">
        <v>14</v>
      </c>
      <c r="Y43" s="142" t="s">
        <v>15</v>
      </c>
      <c r="Z43" s="142" t="s">
        <v>16</v>
      </c>
      <c r="AA43" s="142" t="s">
        <v>17</v>
      </c>
      <c r="AB43" s="267"/>
      <c r="AC43" s="143" t="s">
        <v>192</v>
      </c>
      <c r="AD43" s="144" t="s">
        <v>19</v>
      </c>
    </row>
    <row r="44" spans="2:32" ht="18" customHeight="1">
      <c r="B44" s="20" t="s">
        <v>20</v>
      </c>
      <c r="C44" s="21">
        <f t="shared" ref="C44:AA44" si="21">+C45+C51+C63</f>
        <v>3412.1</v>
      </c>
      <c r="D44" s="21">
        <f t="shared" si="21"/>
        <v>2945</v>
      </c>
      <c r="E44" s="21">
        <f t="shared" si="21"/>
        <v>2090.6999999999998</v>
      </c>
      <c r="F44" s="21">
        <f t="shared" si="21"/>
        <v>2773.3999999999996</v>
      </c>
      <c r="G44" s="21">
        <f t="shared" si="21"/>
        <v>2620.9</v>
      </c>
      <c r="H44" s="21">
        <f t="shared" si="21"/>
        <v>1901.4999999999998</v>
      </c>
      <c r="I44" s="21">
        <f t="shared" si="21"/>
        <v>2534.1999999999998</v>
      </c>
      <c r="J44" s="21">
        <f t="shared" si="21"/>
        <v>3442.1000000000004</v>
      </c>
      <c r="K44" s="21">
        <f t="shared" si="21"/>
        <v>2465.7999999999997</v>
      </c>
      <c r="L44" s="21">
        <f t="shared" si="21"/>
        <v>2566.5000000000005</v>
      </c>
      <c r="M44" s="21">
        <f t="shared" si="21"/>
        <v>2800.6</v>
      </c>
      <c r="N44" s="21">
        <f t="shared" si="21"/>
        <v>2923.5000000000005</v>
      </c>
      <c r="O44" s="21">
        <f>+O45+O51+O63</f>
        <v>32476.299999999996</v>
      </c>
      <c r="P44" s="21">
        <f t="shared" si="21"/>
        <v>2443.6106938800003</v>
      </c>
      <c r="Q44" s="21">
        <f t="shared" si="21"/>
        <v>2227.4712690200004</v>
      </c>
      <c r="R44" s="21">
        <f t="shared" si="21"/>
        <v>2087.8044432600004</v>
      </c>
      <c r="S44" s="21">
        <f t="shared" si="21"/>
        <v>2362.0307496500004</v>
      </c>
      <c r="T44" s="21">
        <f t="shared" si="21"/>
        <v>2492.41635438</v>
      </c>
      <c r="U44" s="21">
        <f t="shared" si="21"/>
        <v>2036.08191173</v>
      </c>
      <c r="V44" s="21">
        <f t="shared" si="21"/>
        <v>2306.36190481423</v>
      </c>
      <c r="W44" s="21">
        <f t="shared" si="21"/>
        <v>2242.7161557597101</v>
      </c>
      <c r="X44" s="21">
        <f t="shared" si="21"/>
        <v>2329.9716526229881</v>
      </c>
      <c r="Y44" s="21">
        <f t="shared" si="21"/>
        <v>2224.2165847248302</v>
      </c>
      <c r="Z44" s="21">
        <f t="shared" si="21"/>
        <v>2270.9846934106195</v>
      </c>
      <c r="AA44" s="21">
        <f t="shared" si="21"/>
        <v>2305.2828796653398</v>
      </c>
      <c r="AB44" s="21">
        <f>+AB45+AB51+AB63</f>
        <v>27328.949292917721</v>
      </c>
      <c r="AC44" s="21">
        <f t="shared" ref="AC44:AC67" si="22">+O44-AB44</f>
        <v>5147.3507070822743</v>
      </c>
      <c r="AD44" s="21">
        <f t="shared" ref="AD44:AD65" si="23">+O44/AB44*100</f>
        <v>118.83479182427334</v>
      </c>
      <c r="AE44" s="268"/>
      <c r="AF44" s="269"/>
    </row>
    <row r="45" spans="2:32" ht="18" customHeight="1">
      <c r="B45" s="147" t="s">
        <v>21</v>
      </c>
      <c r="C45" s="40">
        <f t="shared" ref="C45:R48" si="24">+C46</f>
        <v>25.2</v>
      </c>
      <c r="D45" s="40">
        <f t="shared" si="24"/>
        <v>21.1</v>
      </c>
      <c r="E45" s="40">
        <f t="shared" si="24"/>
        <v>19.899999999999999</v>
      </c>
      <c r="F45" s="40">
        <f t="shared" si="24"/>
        <v>33.5</v>
      </c>
      <c r="G45" s="40">
        <f t="shared" si="24"/>
        <v>19</v>
      </c>
      <c r="H45" s="40">
        <f t="shared" si="24"/>
        <v>10.1</v>
      </c>
      <c r="I45" s="40">
        <f t="shared" si="24"/>
        <v>12.4</v>
      </c>
      <c r="J45" s="40">
        <f t="shared" si="24"/>
        <v>10.9</v>
      </c>
      <c r="K45" s="40">
        <f t="shared" si="24"/>
        <v>9.1999999999999993</v>
      </c>
      <c r="L45" s="40">
        <f t="shared" si="24"/>
        <v>10.8</v>
      </c>
      <c r="M45" s="40">
        <f t="shared" si="24"/>
        <v>9.6999999999999993</v>
      </c>
      <c r="N45" s="40">
        <f t="shared" si="24"/>
        <v>9.8000000000000007</v>
      </c>
      <c r="O45" s="40">
        <f>+O46</f>
        <v>191.6</v>
      </c>
      <c r="P45" s="40">
        <f t="shared" ref="P45:AA48" si="25">+P46</f>
        <v>13.9</v>
      </c>
      <c r="Q45" s="40">
        <f t="shared" si="25"/>
        <v>12.22602</v>
      </c>
      <c r="R45" s="40">
        <f t="shared" si="25"/>
        <v>20.652127</v>
      </c>
      <c r="S45" s="40">
        <f t="shared" si="25"/>
        <v>10.775912</v>
      </c>
      <c r="T45" s="40">
        <f t="shared" si="25"/>
        <v>12.652602</v>
      </c>
      <c r="U45" s="40">
        <f t="shared" si="25"/>
        <v>14.823656</v>
      </c>
      <c r="V45" s="40">
        <f t="shared" si="25"/>
        <v>13.898441999999999</v>
      </c>
      <c r="W45" s="40">
        <f t="shared" si="25"/>
        <v>15.034383999999999</v>
      </c>
      <c r="X45" s="40">
        <f t="shared" si="25"/>
        <v>16.584182999999999</v>
      </c>
      <c r="Y45" s="40">
        <f t="shared" si="25"/>
        <v>12.495260999999999</v>
      </c>
      <c r="Z45" s="40">
        <f t="shared" si="25"/>
        <v>14.775522</v>
      </c>
      <c r="AA45" s="40">
        <f t="shared" si="25"/>
        <v>16.655874000000001</v>
      </c>
      <c r="AB45" s="40">
        <f>+AB46</f>
        <v>174.473983</v>
      </c>
      <c r="AC45" s="40">
        <f t="shared" si="22"/>
        <v>17.12601699999999</v>
      </c>
      <c r="AD45" s="40">
        <f t="shared" si="23"/>
        <v>109.81579987200728</v>
      </c>
      <c r="AE45" s="268"/>
      <c r="AF45" s="269"/>
    </row>
    <row r="46" spans="2:32" ht="18" customHeight="1">
      <c r="B46" s="147" t="s">
        <v>87</v>
      </c>
      <c r="C46" s="40">
        <f t="shared" si="24"/>
        <v>25.2</v>
      </c>
      <c r="D46" s="40">
        <f t="shared" si="24"/>
        <v>21.1</v>
      </c>
      <c r="E46" s="40">
        <f t="shared" si="24"/>
        <v>19.899999999999999</v>
      </c>
      <c r="F46" s="40">
        <f t="shared" si="24"/>
        <v>33.5</v>
      </c>
      <c r="G46" s="40">
        <f t="shared" si="24"/>
        <v>19</v>
      </c>
      <c r="H46" s="40">
        <f t="shared" si="24"/>
        <v>10.1</v>
      </c>
      <c r="I46" s="40">
        <f t="shared" si="24"/>
        <v>12.4</v>
      </c>
      <c r="J46" s="40">
        <f t="shared" si="24"/>
        <v>10.9</v>
      </c>
      <c r="K46" s="40">
        <f t="shared" si="24"/>
        <v>9.1999999999999993</v>
      </c>
      <c r="L46" s="40">
        <f t="shared" si="24"/>
        <v>10.8</v>
      </c>
      <c r="M46" s="40">
        <f t="shared" si="24"/>
        <v>9.6999999999999993</v>
      </c>
      <c r="N46" s="40">
        <f t="shared" si="24"/>
        <v>9.8000000000000007</v>
      </c>
      <c r="O46" s="40">
        <f>+O47</f>
        <v>191.6</v>
      </c>
      <c r="P46" s="40">
        <f t="shared" si="25"/>
        <v>13.9</v>
      </c>
      <c r="Q46" s="40">
        <f t="shared" si="25"/>
        <v>12.22602</v>
      </c>
      <c r="R46" s="40">
        <f t="shared" si="25"/>
        <v>20.652127</v>
      </c>
      <c r="S46" s="40">
        <f t="shared" si="25"/>
        <v>10.775912</v>
      </c>
      <c r="T46" s="40">
        <f t="shared" si="25"/>
        <v>12.652602</v>
      </c>
      <c r="U46" s="40">
        <f t="shared" si="25"/>
        <v>14.823656</v>
      </c>
      <c r="V46" s="40">
        <f t="shared" si="25"/>
        <v>13.898441999999999</v>
      </c>
      <c r="W46" s="40">
        <f t="shared" si="25"/>
        <v>15.034383999999999</v>
      </c>
      <c r="X46" s="40">
        <f t="shared" si="25"/>
        <v>16.584182999999999</v>
      </c>
      <c r="Y46" s="40">
        <f t="shared" si="25"/>
        <v>12.495260999999999</v>
      </c>
      <c r="Z46" s="40">
        <f t="shared" si="25"/>
        <v>14.775522</v>
      </c>
      <c r="AA46" s="40">
        <f t="shared" si="25"/>
        <v>16.655874000000001</v>
      </c>
      <c r="AB46" s="40">
        <f>+AB47</f>
        <v>174.473983</v>
      </c>
      <c r="AC46" s="40">
        <f t="shared" si="22"/>
        <v>17.12601699999999</v>
      </c>
      <c r="AD46" s="40">
        <f t="shared" si="23"/>
        <v>109.81579987200728</v>
      </c>
      <c r="AE46" s="268"/>
      <c r="AF46" s="269"/>
    </row>
    <row r="47" spans="2:32" ht="18" customHeight="1">
      <c r="B47" s="148" t="s">
        <v>108</v>
      </c>
      <c r="C47" s="40">
        <f>+C48+C50</f>
        <v>25.2</v>
      </c>
      <c r="D47" s="100">
        <f t="shared" si="24"/>
        <v>21.1</v>
      </c>
      <c r="E47" s="100">
        <f t="shared" si="24"/>
        <v>19.899999999999999</v>
      </c>
      <c r="F47" s="100">
        <f t="shared" si="24"/>
        <v>33.5</v>
      </c>
      <c r="G47" s="100">
        <f t="shared" si="24"/>
        <v>19</v>
      </c>
      <c r="H47" s="100">
        <f t="shared" si="24"/>
        <v>10.1</v>
      </c>
      <c r="I47" s="100">
        <f t="shared" si="24"/>
        <v>12.4</v>
      </c>
      <c r="J47" s="100">
        <f t="shared" si="24"/>
        <v>10.9</v>
      </c>
      <c r="K47" s="100">
        <f t="shared" si="24"/>
        <v>9.1999999999999993</v>
      </c>
      <c r="L47" s="100">
        <f t="shared" si="24"/>
        <v>10.8</v>
      </c>
      <c r="M47" s="100">
        <f t="shared" si="24"/>
        <v>9.6999999999999993</v>
      </c>
      <c r="N47" s="100">
        <f t="shared" si="24"/>
        <v>9.8000000000000007</v>
      </c>
      <c r="O47" s="100">
        <f>+O48</f>
        <v>191.6</v>
      </c>
      <c r="P47" s="40">
        <f t="shared" si="24"/>
        <v>13.9</v>
      </c>
      <c r="Q47" s="100">
        <f t="shared" si="24"/>
        <v>12.22602</v>
      </c>
      <c r="R47" s="100">
        <f t="shared" si="24"/>
        <v>20.652127</v>
      </c>
      <c r="S47" s="100">
        <f t="shared" si="25"/>
        <v>10.775912</v>
      </c>
      <c r="T47" s="100">
        <f t="shared" si="25"/>
        <v>12.652602</v>
      </c>
      <c r="U47" s="100">
        <f t="shared" si="25"/>
        <v>14.823656</v>
      </c>
      <c r="V47" s="100">
        <f t="shared" si="25"/>
        <v>13.898441999999999</v>
      </c>
      <c r="W47" s="100">
        <f t="shared" si="25"/>
        <v>15.034383999999999</v>
      </c>
      <c r="X47" s="100">
        <f t="shared" si="25"/>
        <v>16.584182999999999</v>
      </c>
      <c r="Y47" s="100">
        <f t="shared" si="25"/>
        <v>12.495260999999999</v>
      </c>
      <c r="Z47" s="100">
        <f t="shared" si="25"/>
        <v>14.775522</v>
      </c>
      <c r="AA47" s="100">
        <f t="shared" si="25"/>
        <v>16.655874000000001</v>
      </c>
      <c r="AB47" s="100">
        <f>+AB48</f>
        <v>174.473983</v>
      </c>
      <c r="AC47" s="100">
        <f t="shared" si="22"/>
        <v>17.12601699999999</v>
      </c>
      <c r="AD47" s="100">
        <f t="shared" si="23"/>
        <v>109.81579987200728</v>
      </c>
      <c r="AE47" s="268"/>
      <c r="AF47" s="269"/>
    </row>
    <row r="48" spans="2:32" ht="18" customHeight="1">
      <c r="B48" s="150" t="s">
        <v>109</v>
      </c>
      <c r="C48" s="40">
        <f>+C49</f>
        <v>25.2</v>
      </c>
      <c r="D48" s="40">
        <f t="shared" si="24"/>
        <v>21.1</v>
      </c>
      <c r="E48" s="40">
        <f t="shared" si="24"/>
        <v>19.899999999999999</v>
      </c>
      <c r="F48" s="40">
        <f t="shared" si="24"/>
        <v>33.5</v>
      </c>
      <c r="G48" s="40">
        <f t="shared" si="24"/>
        <v>19</v>
      </c>
      <c r="H48" s="40">
        <f t="shared" si="24"/>
        <v>10.1</v>
      </c>
      <c r="I48" s="40">
        <f t="shared" si="24"/>
        <v>12.4</v>
      </c>
      <c r="J48" s="40">
        <f t="shared" si="24"/>
        <v>10.9</v>
      </c>
      <c r="K48" s="40">
        <f t="shared" si="24"/>
        <v>9.1999999999999993</v>
      </c>
      <c r="L48" s="40">
        <f t="shared" si="24"/>
        <v>10.8</v>
      </c>
      <c r="M48" s="40">
        <f t="shared" si="24"/>
        <v>9.6999999999999993</v>
      </c>
      <c r="N48" s="40">
        <f t="shared" si="24"/>
        <v>9.8000000000000007</v>
      </c>
      <c r="O48" s="40">
        <f>+O49</f>
        <v>191.6</v>
      </c>
      <c r="P48" s="40">
        <f t="shared" si="24"/>
        <v>13.9</v>
      </c>
      <c r="Q48" s="40">
        <f t="shared" si="24"/>
        <v>12.22602</v>
      </c>
      <c r="R48" s="40">
        <f t="shared" si="24"/>
        <v>20.652127</v>
      </c>
      <c r="S48" s="40">
        <f t="shared" si="25"/>
        <v>10.775912</v>
      </c>
      <c r="T48" s="40">
        <f t="shared" si="25"/>
        <v>12.652602</v>
      </c>
      <c r="U48" s="40">
        <f t="shared" si="25"/>
        <v>14.823656</v>
      </c>
      <c r="V48" s="40">
        <f t="shared" si="25"/>
        <v>13.898441999999999</v>
      </c>
      <c r="W48" s="40">
        <f t="shared" si="25"/>
        <v>15.034383999999999</v>
      </c>
      <c r="X48" s="40">
        <f t="shared" si="25"/>
        <v>16.584182999999999</v>
      </c>
      <c r="Y48" s="40">
        <f t="shared" si="25"/>
        <v>12.495260999999999</v>
      </c>
      <c r="Z48" s="40">
        <f t="shared" si="25"/>
        <v>14.775522</v>
      </c>
      <c r="AA48" s="40">
        <f t="shared" si="25"/>
        <v>16.655874000000001</v>
      </c>
      <c r="AB48" s="40">
        <f>+AB49</f>
        <v>174.473983</v>
      </c>
      <c r="AC48" s="40">
        <f t="shared" si="22"/>
        <v>17.12601699999999</v>
      </c>
      <c r="AD48" s="40">
        <f t="shared" si="23"/>
        <v>109.81579987200728</v>
      </c>
      <c r="AE48" s="268"/>
      <c r="AF48" s="269"/>
    </row>
    <row r="49" spans="2:32" ht="18" customHeight="1">
      <c r="B49" s="29" t="s">
        <v>180</v>
      </c>
      <c r="C49" s="33">
        <f t="shared" ref="C49:I50" si="26">+P13</f>
        <v>25.2</v>
      </c>
      <c r="D49" s="33">
        <f t="shared" si="26"/>
        <v>21.1</v>
      </c>
      <c r="E49" s="33">
        <f t="shared" si="26"/>
        <v>19.899999999999999</v>
      </c>
      <c r="F49" s="33">
        <f t="shared" si="26"/>
        <v>33.5</v>
      </c>
      <c r="G49" s="33">
        <f t="shared" si="26"/>
        <v>19</v>
      </c>
      <c r="H49" s="33">
        <f t="shared" si="26"/>
        <v>10.1</v>
      </c>
      <c r="I49" s="33">
        <f t="shared" si="26"/>
        <v>12.4</v>
      </c>
      <c r="J49" s="33">
        <f>+W13</f>
        <v>10.9</v>
      </c>
      <c r="K49" s="33">
        <f>+X13</f>
        <v>9.1999999999999993</v>
      </c>
      <c r="L49" s="33">
        <f t="shared" ref="L49:N50" si="27">+Y13</f>
        <v>10.8</v>
      </c>
      <c r="M49" s="33">
        <f t="shared" si="27"/>
        <v>9.6999999999999993</v>
      </c>
      <c r="N49" s="33">
        <f t="shared" si="27"/>
        <v>9.8000000000000007</v>
      </c>
      <c r="O49" s="33">
        <f>+AB13</f>
        <v>191.6</v>
      </c>
      <c r="P49" s="33">
        <v>13.9</v>
      </c>
      <c r="Q49" s="33">
        <v>12.22602</v>
      </c>
      <c r="R49" s="33">
        <v>20.652127</v>
      </c>
      <c r="S49" s="33">
        <v>10.775912</v>
      </c>
      <c r="T49" s="33">
        <v>12.652602</v>
      </c>
      <c r="U49" s="33">
        <v>14.823656</v>
      </c>
      <c r="V49" s="33">
        <v>13.898441999999999</v>
      </c>
      <c r="W49" s="33">
        <v>15.034383999999999</v>
      </c>
      <c r="X49" s="33">
        <v>16.584182999999999</v>
      </c>
      <c r="Y49" s="33">
        <v>12.495260999999999</v>
      </c>
      <c r="Z49" s="33">
        <v>14.775522</v>
      </c>
      <c r="AA49" s="33">
        <v>16.655874000000001</v>
      </c>
      <c r="AB49" s="33">
        <f>SUM(P49:AA49)</f>
        <v>174.473983</v>
      </c>
      <c r="AC49" s="33">
        <f t="shared" si="22"/>
        <v>17.12601699999999</v>
      </c>
      <c r="AD49" s="33">
        <f t="shared" si="23"/>
        <v>109.81579987200728</v>
      </c>
      <c r="AE49" s="268"/>
      <c r="AF49" s="269"/>
    </row>
    <row r="50" spans="2:32" ht="18" customHeight="1">
      <c r="B50" s="205" t="s">
        <v>181</v>
      </c>
      <c r="C50" s="33">
        <f>+P14</f>
        <v>0</v>
      </c>
      <c r="D50" s="33">
        <f t="shared" si="26"/>
        <v>0</v>
      </c>
      <c r="E50" s="33">
        <f t="shared" si="26"/>
        <v>0</v>
      </c>
      <c r="F50" s="33">
        <f>+S14</f>
        <v>0</v>
      </c>
      <c r="G50" s="33">
        <f>+T14</f>
        <v>0</v>
      </c>
      <c r="H50" s="33">
        <f>+U14</f>
        <v>0</v>
      </c>
      <c r="I50" s="33">
        <f>+V14</f>
        <v>0</v>
      </c>
      <c r="J50" s="33">
        <f>+W14</f>
        <v>0</v>
      </c>
      <c r="K50" s="33">
        <f>+X14</f>
        <v>0</v>
      </c>
      <c r="L50" s="33">
        <f t="shared" si="27"/>
        <v>0</v>
      </c>
      <c r="M50" s="33">
        <f t="shared" si="27"/>
        <v>0</v>
      </c>
      <c r="N50" s="33">
        <f t="shared" si="27"/>
        <v>0</v>
      </c>
      <c r="O50" s="33">
        <f>+AB14</f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  <c r="AA50" s="33">
        <v>0</v>
      </c>
      <c r="AB50" s="33">
        <f>SUM(P50:AA50)</f>
        <v>0</v>
      </c>
      <c r="AC50" s="33">
        <f t="shared" si="22"/>
        <v>0</v>
      </c>
      <c r="AD50" s="222">
        <v>0</v>
      </c>
      <c r="AE50" s="268"/>
      <c r="AF50" s="269"/>
    </row>
    <row r="51" spans="2:32" ht="18" customHeight="1">
      <c r="B51" s="158" t="s">
        <v>122</v>
      </c>
      <c r="C51" s="40">
        <f t="shared" ref="C51:AA51" si="28">+C52+C59</f>
        <v>3285.9</v>
      </c>
      <c r="D51" s="40">
        <f t="shared" si="28"/>
        <v>2853.5</v>
      </c>
      <c r="E51" s="40">
        <f t="shared" si="28"/>
        <v>1999.8</v>
      </c>
      <c r="F51" s="40">
        <f t="shared" si="28"/>
        <v>2663.7999999999997</v>
      </c>
      <c r="G51" s="40">
        <f t="shared" si="28"/>
        <v>2532.7000000000003</v>
      </c>
      <c r="H51" s="40">
        <f t="shared" si="28"/>
        <v>1821.3</v>
      </c>
      <c r="I51" s="40">
        <f t="shared" si="28"/>
        <v>2443.7999999999997</v>
      </c>
      <c r="J51" s="40">
        <f t="shared" si="28"/>
        <v>3357.4</v>
      </c>
      <c r="K51" s="40">
        <f t="shared" si="28"/>
        <v>2375.5</v>
      </c>
      <c r="L51" s="40">
        <f t="shared" si="28"/>
        <v>2473.3000000000002</v>
      </c>
      <c r="M51" s="40">
        <f t="shared" si="28"/>
        <v>2722.5</v>
      </c>
      <c r="N51" s="40">
        <f t="shared" si="28"/>
        <v>2840.2000000000003</v>
      </c>
      <c r="O51" s="40">
        <f>+O52+O59</f>
        <v>31369.699999999997</v>
      </c>
      <c r="P51" s="40">
        <f t="shared" si="28"/>
        <v>2328.7052009600002</v>
      </c>
      <c r="Q51" s="40">
        <f t="shared" si="28"/>
        <v>2144.8482345900002</v>
      </c>
      <c r="R51" s="40">
        <f t="shared" si="28"/>
        <v>1996.1335407400002</v>
      </c>
      <c r="S51" s="40">
        <f t="shared" si="28"/>
        <v>2275.1834314700004</v>
      </c>
      <c r="T51" s="40">
        <f t="shared" si="28"/>
        <v>2410.60168608</v>
      </c>
      <c r="U51" s="40">
        <f t="shared" si="28"/>
        <v>1951.13517882</v>
      </c>
      <c r="V51" s="40">
        <f t="shared" si="28"/>
        <v>2196.47764745423</v>
      </c>
      <c r="W51" s="40">
        <f t="shared" si="28"/>
        <v>2141.25725820971</v>
      </c>
      <c r="X51" s="40">
        <f t="shared" si="28"/>
        <v>2206.1753453929882</v>
      </c>
      <c r="Y51" s="40">
        <f t="shared" si="28"/>
        <v>2127.5970696948302</v>
      </c>
      <c r="Z51" s="40">
        <f t="shared" si="28"/>
        <v>2169.0555956006197</v>
      </c>
      <c r="AA51" s="40">
        <f t="shared" si="28"/>
        <v>2199.6184568853396</v>
      </c>
      <c r="AB51" s="40">
        <f>+AB52+AB59</f>
        <v>26146.788645897723</v>
      </c>
      <c r="AC51" s="40">
        <f t="shared" si="22"/>
        <v>5222.9113541022743</v>
      </c>
      <c r="AD51" s="40">
        <f t="shared" si="23"/>
        <v>119.97534544236169</v>
      </c>
      <c r="AE51" s="268"/>
      <c r="AF51" s="269"/>
    </row>
    <row r="52" spans="2:32" ht="18" customHeight="1">
      <c r="B52" s="150" t="s">
        <v>59</v>
      </c>
      <c r="C52" s="40">
        <f t="shared" ref="C52:AA52" si="29">+C53+C57</f>
        <v>3086.1</v>
      </c>
      <c r="D52" s="100">
        <f t="shared" si="29"/>
        <v>2777</v>
      </c>
      <c r="E52" s="100">
        <f t="shared" si="29"/>
        <v>1921</v>
      </c>
      <c r="F52" s="100">
        <f t="shared" si="29"/>
        <v>2589.1</v>
      </c>
      <c r="G52" s="100">
        <f t="shared" si="29"/>
        <v>2391.3000000000002</v>
      </c>
      <c r="H52" s="100">
        <f t="shared" si="29"/>
        <v>1746.5</v>
      </c>
      <c r="I52" s="100">
        <f t="shared" si="29"/>
        <v>2307.1999999999998</v>
      </c>
      <c r="J52" s="100">
        <f t="shared" si="29"/>
        <v>3234.8</v>
      </c>
      <c r="K52" s="100">
        <f t="shared" si="29"/>
        <v>2288.6999999999998</v>
      </c>
      <c r="L52" s="100">
        <f t="shared" si="29"/>
        <v>2372.4</v>
      </c>
      <c r="M52" s="100">
        <f t="shared" si="29"/>
        <v>2598.1999999999998</v>
      </c>
      <c r="N52" s="100">
        <f t="shared" si="29"/>
        <v>2480.8000000000002</v>
      </c>
      <c r="O52" s="98">
        <f>+O53+O57</f>
        <v>29793.1</v>
      </c>
      <c r="P52" s="40">
        <f t="shared" si="29"/>
        <v>2129.01045256</v>
      </c>
      <c r="Q52" s="100">
        <f t="shared" si="29"/>
        <v>2068.4318374100003</v>
      </c>
      <c r="R52" s="100">
        <f t="shared" si="29"/>
        <v>1917.3531565000001</v>
      </c>
      <c r="S52" s="100">
        <f t="shared" si="29"/>
        <v>2200.5001940000002</v>
      </c>
      <c r="T52" s="100">
        <f t="shared" si="29"/>
        <v>2269.1840910999999</v>
      </c>
      <c r="U52" s="100">
        <f t="shared" si="29"/>
        <v>1876.28719546</v>
      </c>
      <c r="V52" s="100">
        <f t="shared" si="29"/>
        <v>2072.16264188896</v>
      </c>
      <c r="W52" s="100">
        <f t="shared" si="29"/>
        <v>2027.4275830000001</v>
      </c>
      <c r="X52" s="100">
        <f t="shared" si="29"/>
        <v>2115.1561605591801</v>
      </c>
      <c r="Y52" s="100">
        <f t="shared" si="29"/>
        <v>2026.68837915223</v>
      </c>
      <c r="Z52" s="100">
        <f t="shared" si="29"/>
        <v>2080.7962915480798</v>
      </c>
      <c r="AA52" s="100">
        <f t="shared" si="29"/>
        <v>2102.7643837003798</v>
      </c>
      <c r="AB52" s="100">
        <f>+AB53+AB57</f>
        <v>24885.762366878833</v>
      </c>
      <c r="AC52" s="100">
        <f t="shared" si="22"/>
        <v>4907.3376331211657</v>
      </c>
      <c r="AD52" s="100">
        <f t="shared" si="23"/>
        <v>119.71945870403584</v>
      </c>
      <c r="AE52" s="268"/>
      <c r="AF52" s="269"/>
    </row>
    <row r="53" spans="2:32" ht="18" customHeight="1">
      <c r="B53" s="169" t="s">
        <v>60</v>
      </c>
      <c r="C53" s="100">
        <f t="shared" ref="C53:AA53" si="30">+C54+C56</f>
        <v>204.2</v>
      </c>
      <c r="D53" s="100">
        <f t="shared" si="30"/>
        <v>167</v>
      </c>
      <c r="E53" s="100">
        <f t="shared" si="30"/>
        <v>8.5</v>
      </c>
      <c r="F53" s="100">
        <f t="shared" si="30"/>
        <v>68.5</v>
      </c>
      <c r="G53" s="100">
        <f t="shared" si="30"/>
        <v>323.5</v>
      </c>
      <c r="H53" s="100">
        <f t="shared" si="30"/>
        <v>19</v>
      </c>
      <c r="I53" s="100">
        <f t="shared" si="30"/>
        <v>118</v>
      </c>
      <c r="J53" s="100">
        <f t="shared" si="30"/>
        <v>288.5</v>
      </c>
      <c r="K53" s="100">
        <f t="shared" si="30"/>
        <v>7.5</v>
      </c>
      <c r="L53" s="100">
        <f t="shared" si="30"/>
        <v>44.8</v>
      </c>
      <c r="M53" s="100">
        <f t="shared" si="30"/>
        <v>459</v>
      </c>
      <c r="N53" s="100">
        <f t="shared" si="30"/>
        <v>26</v>
      </c>
      <c r="O53" s="100">
        <f>+O54+O56</f>
        <v>1734.5</v>
      </c>
      <c r="P53" s="100">
        <f t="shared" si="30"/>
        <v>204.21045255999999</v>
      </c>
      <c r="Q53" s="100">
        <f t="shared" si="30"/>
        <v>142.61234941000001</v>
      </c>
      <c r="R53" s="100">
        <f t="shared" si="30"/>
        <v>8.5125025000000001</v>
      </c>
      <c r="S53" s="100">
        <f t="shared" si="30"/>
        <v>51.881134000000003</v>
      </c>
      <c r="T53" s="100">
        <f t="shared" si="30"/>
        <v>323.51864010000003</v>
      </c>
      <c r="U53" s="100">
        <f t="shared" si="30"/>
        <v>19.00537546</v>
      </c>
      <c r="V53" s="100">
        <f t="shared" si="30"/>
        <v>62.194947888960002</v>
      </c>
      <c r="W53" s="100">
        <f t="shared" si="30"/>
        <v>33.365597999999999</v>
      </c>
      <c r="X53" s="100">
        <f t="shared" si="30"/>
        <v>62.980865679179999</v>
      </c>
      <c r="Y53" s="100">
        <f t="shared" si="30"/>
        <v>61.296646152230004</v>
      </c>
      <c r="Z53" s="100">
        <f t="shared" si="30"/>
        <v>21.547385548080001</v>
      </c>
      <c r="AA53" s="100">
        <f t="shared" si="30"/>
        <v>44.004384700379994</v>
      </c>
      <c r="AB53" s="100">
        <f>+AB54+AB56</f>
        <v>1035.13028199883</v>
      </c>
      <c r="AC53" s="100">
        <f t="shared" si="22"/>
        <v>699.36971800116999</v>
      </c>
      <c r="AD53" s="100">
        <f t="shared" si="23"/>
        <v>167.5634487912663</v>
      </c>
      <c r="AE53" s="268"/>
      <c r="AF53" s="269"/>
    </row>
    <row r="54" spans="2:32" ht="18" customHeight="1">
      <c r="B54" s="170" t="s">
        <v>123</v>
      </c>
      <c r="C54" s="171">
        <f t="shared" ref="C54:AA54" si="31">+C55</f>
        <v>2.2000000000000002</v>
      </c>
      <c r="D54" s="171">
        <f t="shared" si="31"/>
        <v>28.5</v>
      </c>
      <c r="E54" s="171">
        <f t="shared" si="31"/>
        <v>0</v>
      </c>
      <c r="F54" s="171">
        <f t="shared" si="31"/>
        <v>20.8</v>
      </c>
      <c r="G54" s="171">
        <f t="shared" si="31"/>
        <v>6.6</v>
      </c>
      <c r="H54" s="171">
        <f t="shared" si="31"/>
        <v>7.4</v>
      </c>
      <c r="I54" s="171">
        <f t="shared" si="31"/>
        <v>6.2</v>
      </c>
      <c r="J54" s="171">
        <f t="shared" si="31"/>
        <v>52.7</v>
      </c>
      <c r="K54" s="171">
        <f t="shared" si="31"/>
        <v>7</v>
      </c>
      <c r="L54" s="171">
        <f t="shared" si="31"/>
        <v>27.8</v>
      </c>
      <c r="M54" s="171">
        <f t="shared" si="31"/>
        <v>17.5</v>
      </c>
      <c r="N54" s="171">
        <f t="shared" si="31"/>
        <v>6.9</v>
      </c>
      <c r="O54" s="171">
        <f>+O55</f>
        <v>183.60000000000002</v>
      </c>
      <c r="P54" s="171">
        <f t="shared" si="31"/>
        <v>2.19486092</v>
      </c>
      <c r="Q54" s="171">
        <f t="shared" si="31"/>
        <v>4.167211</v>
      </c>
      <c r="R54" s="171">
        <f t="shared" si="31"/>
        <v>0</v>
      </c>
      <c r="S54" s="171">
        <f t="shared" si="31"/>
        <v>4.1662540000000003</v>
      </c>
      <c r="T54" s="171">
        <f t="shared" si="31"/>
        <v>6.58470947</v>
      </c>
      <c r="U54" s="171">
        <f t="shared" si="31"/>
        <v>7.4172554599999998</v>
      </c>
      <c r="V54" s="171">
        <f t="shared" si="31"/>
        <v>5.9643131500000006</v>
      </c>
      <c r="W54" s="171">
        <f t="shared" si="31"/>
        <v>4.7582199999999997</v>
      </c>
      <c r="X54" s="171">
        <f t="shared" si="31"/>
        <v>4.906212</v>
      </c>
      <c r="Y54" s="171">
        <f t="shared" si="31"/>
        <v>5.5295480000000001</v>
      </c>
      <c r="Z54" s="171">
        <f t="shared" si="31"/>
        <v>5.5890620000000002</v>
      </c>
      <c r="AA54" s="171">
        <f t="shared" si="31"/>
        <v>5.1957599999999999</v>
      </c>
      <c r="AB54" s="171">
        <f>+AB55</f>
        <v>56.473405999999997</v>
      </c>
      <c r="AC54" s="171">
        <f t="shared" si="22"/>
        <v>127.12659400000003</v>
      </c>
      <c r="AD54" s="100">
        <f t="shared" si="23"/>
        <v>325.10877774930032</v>
      </c>
      <c r="AE54" s="268"/>
      <c r="AF54" s="269"/>
    </row>
    <row r="55" spans="2:32" ht="18" customHeight="1">
      <c r="B55" s="270" t="s">
        <v>182</v>
      </c>
      <c r="C55" s="114">
        <f t="shared" ref="C55:J56" si="32">+P19</f>
        <v>2.2000000000000002</v>
      </c>
      <c r="D55" s="114">
        <f t="shared" si="32"/>
        <v>28.5</v>
      </c>
      <c r="E55" s="114">
        <f t="shared" si="32"/>
        <v>0</v>
      </c>
      <c r="F55" s="114">
        <f t="shared" si="32"/>
        <v>20.8</v>
      </c>
      <c r="G55" s="114">
        <f t="shared" si="32"/>
        <v>6.6</v>
      </c>
      <c r="H55" s="114">
        <f t="shared" si="32"/>
        <v>7.4</v>
      </c>
      <c r="I55" s="114">
        <f t="shared" si="32"/>
        <v>6.2</v>
      </c>
      <c r="J55" s="114">
        <f t="shared" si="32"/>
        <v>52.7</v>
      </c>
      <c r="K55" s="114">
        <f>+X19</f>
        <v>7</v>
      </c>
      <c r="L55" s="114">
        <f t="shared" ref="L55:N56" si="33">+Y19</f>
        <v>27.8</v>
      </c>
      <c r="M55" s="114">
        <f t="shared" si="33"/>
        <v>17.5</v>
      </c>
      <c r="N55" s="114">
        <f t="shared" si="33"/>
        <v>6.9</v>
      </c>
      <c r="O55" s="114">
        <f>SUM(C55:N55)</f>
        <v>183.60000000000002</v>
      </c>
      <c r="P55" s="114">
        <v>2.19486092</v>
      </c>
      <c r="Q55" s="114">
        <v>4.167211</v>
      </c>
      <c r="R55" s="114">
        <v>0</v>
      </c>
      <c r="S55" s="114">
        <v>4.1662540000000003</v>
      </c>
      <c r="T55" s="114">
        <v>6.58470947</v>
      </c>
      <c r="U55" s="114">
        <v>7.4172554599999998</v>
      </c>
      <c r="V55" s="114">
        <v>5.9643131500000006</v>
      </c>
      <c r="W55" s="114">
        <v>4.7582199999999997</v>
      </c>
      <c r="X55" s="114">
        <v>4.906212</v>
      </c>
      <c r="Y55" s="114">
        <v>5.5295480000000001</v>
      </c>
      <c r="Z55" s="114">
        <v>5.5890620000000002</v>
      </c>
      <c r="AA55" s="114">
        <v>5.1957599999999999</v>
      </c>
      <c r="AB55" s="114">
        <f>SUM(P55:AA55)</f>
        <v>56.473405999999997</v>
      </c>
      <c r="AC55" s="114">
        <f t="shared" si="22"/>
        <v>127.12659400000003</v>
      </c>
      <c r="AD55" s="114">
        <f t="shared" si="23"/>
        <v>325.10877774930032</v>
      </c>
      <c r="AE55" s="268"/>
      <c r="AF55" s="269"/>
    </row>
    <row r="56" spans="2:32" ht="18" customHeight="1">
      <c r="B56" s="175" t="s">
        <v>183</v>
      </c>
      <c r="C56" s="114">
        <f t="shared" si="32"/>
        <v>202</v>
      </c>
      <c r="D56" s="114">
        <f t="shared" si="32"/>
        <v>138.5</v>
      </c>
      <c r="E56" s="114">
        <f t="shared" si="32"/>
        <v>8.5</v>
      </c>
      <c r="F56" s="114">
        <f>+S20</f>
        <v>47.7</v>
      </c>
      <c r="G56" s="114">
        <f>+T20</f>
        <v>316.89999999999998</v>
      </c>
      <c r="H56" s="114">
        <f>+U20</f>
        <v>11.6</v>
      </c>
      <c r="I56" s="114">
        <f>+V20</f>
        <v>111.8</v>
      </c>
      <c r="J56" s="114">
        <f>+W20</f>
        <v>235.8</v>
      </c>
      <c r="K56" s="114">
        <f>+X20</f>
        <v>0.5</v>
      </c>
      <c r="L56" s="114">
        <f t="shared" si="33"/>
        <v>17</v>
      </c>
      <c r="M56" s="114">
        <f t="shared" si="33"/>
        <v>441.5</v>
      </c>
      <c r="N56" s="114">
        <f t="shared" si="33"/>
        <v>19.100000000000001</v>
      </c>
      <c r="O56" s="33">
        <f>SUM(C56:N56)</f>
        <v>1550.8999999999999</v>
      </c>
      <c r="P56" s="114">
        <v>202.01559164</v>
      </c>
      <c r="Q56" s="114">
        <v>138.44513841</v>
      </c>
      <c r="R56" s="114">
        <v>8.5125025000000001</v>
      </c>
      <c r="S56" s="114">
        <v>47.714880000000001</v>
      </c>
      <c r="T56" s="114">
        <v>316.93393063000002</v>
      </c>
      <c r="U56" s="114">
        <v>11.58812</v>
      </c>
      <c r="V56" s="114">
        <v>56.230634738959999</v>
      </c>
      <c r="W56" s="114">
        <v>28.607378000000001</v>
      </c>
      <c r="X56" s="114">
        <v>58.074653679179995</v>
      </c>
      <c r="Y56" s="114">
        <v>55.767098152230005</v>
      </c>
      <c r="Z56" s="114">
        <v>15.958323548079999</v>
      </c>
      <c r="AA56" s="114">
        <v>38.808624700379994</v>
      </c>
      <c r="AB56" s="114">
        <f>SUM(P56:AA56)</f>
        <v>978.65687599882995</v>
      </c>
      <c r="AC56" s="114">
        <f t="shared" si="22"/>
        <v>572.24312400116992</v>
      </c>
      <c r="AD56" s="114">
        <f t="shared" si="23"/>
        <v>158.47229381770103</v>
      </c>
      <c r="AE56" s="268"/>
      <c r="AF56" s="269"/>
    </row>
    <row r="57" spans="2:32" ht="18" customHeight="1">
      <c r="B57" s="169" t="s">
        <v>61</v>
      </c>
      <c r="C57" s="100">
        <f t="shared" ref="C57:AA57" si="34">SUM(C58:C58)</f>
        <v>2881.9</v>
      </c>
      <c r="D57" s="100">
        <f t="shared" si="34"/>
        <v>2610</v>
      </c>
      <c r="E57" s="100">
        <f t="shared" si="34"/>
        <v>1912.5</v>
      </c>
      <c r="F57" s="100">
        <f t="shared" si="34"/>
        <v>2520.6</v>
      </c>
      <c r="G57" s="100">
        <f t="shared" si="34"/>
        <v>2067.8000000000002</v>
      </c>
      <c r="H57" s="100">
        <f t="shared" si="34"/>
        <v>1727.5</v>
      </c>
      <c r="I57" s="100">
        <f t="shared" si="34"/>
        <v>2189.1999999999998</v>
      </c>
      <c r="J57" s="100">
        <f t="shared" si="34"/>
        <v>2946.3</v>
      </c>
      <c r="K57" s="100">
        <f t="shared" si="34"/>
        <v>2281.1999999999998</v>
      </c>
      <c r="L57" s="100">
        <f t="shared" si="34"/>
        <v>2327.6</v>
      </c>
      <c r="M57" s="100">
        <f t="shared" si="34"/>
        <v>2139.1999999999998</v>
      </c>
      <c r="N57" s="100">
        <f t="shared" si="34"/>
        <v>2454.8000000000002</v>
      </c>
      <c r="O57" s="100">
        <f>SUM(O58:O58)</f>
        <v>28058.6</v>
      </c>
      <c r="P57" s="100">
        <f t="shared" si="34"/>
        <v>1924.8</v>
      </c>
      <c r="Q57" s="100">
        <f t="shared" si="34"/>
        <v>1925.8194880000001</v>
      </c>
      <c r="R57" s="100">
        <f t="shared" si="34"/>
        <v>1908.8406540000001</v>
      </c>
      <c r="S57" s="100">
        <f t="shared" si="34"/>
        <v>2148.61906</v>
      </c>
      <c r="T57" s="100">
        <f t="shared" si="34"/>
        <v>1945.6654510000001</v>
      </c>
      <c r="U57" s="100">
        <f t="shared" si="34"/>
        <v>1857.2818199999999</v>
      </c>
      <c r="V57" s="100">
        <f t="shared" si="34"/>
        <v>2009.9676939999999</v>
      </c>
      <c r="W57" s="100">
        <f t="shared" si="34"/>
        <v>1994.061985</v>
      </c>
      <c r="X57" s="100">
        <f t="shared" si="34"/>
        <v>2052.1752948799999</v>
      </c>
      <c r="Y57" s="100">
        <f t="shared" si="34"/>
        <v>1965.3917329999999</v>
      </c>
      <c r="Z57" s="100">
        <f t="shared" si="34"/>
        <v>2059.2489059999998</v>
      </c>
      <c r="AA57" s="100">
        <f t="shared" si="34"/>
        <v>2058.7599989999999</v>
      </c>
      <c r="AB57" s="100">
        <f>SUM(AB58:AB58)</f>
        <v>23850.632084880002</v>
      </c>
      <c r="AC57" s="100">
        <f t="shared" si="22"/>
        <v>4207.9679151199962</v>
      </c>
      <c r="AD57" s="100">
        <f t="shared" si="23"/>
        <v>117.64300375832646</v>
      </c>
      <c r="AE57" s="268"/>
      <c r="AF57" s="269"/>
    </row>
    <row r="58" spans="2:32" ht="18" customHeight="1">
      <c r="B58" s="175" t="s">
        <v>184</v>
      </c>
      <c r="C58" s="114">
        <f t="shared" ref="C58:I58" si="35">+P22</f>
        <v>2881.9</v>
      </c>
      <c r="D58" s="114">
        <f t="shared" si="35"/>
        <v>2610</v>
      </c>
      <c r="E58" s="114">
        <f t="shared" si="35"/>
        <v>1912.5</v>
      </c>
      <c r="F58" s="114">
        <f t="shared" si="35"/>
        <v>2520.6</v>
      </c>
      <c r="G58" s="114">
        <f t="shared" si="35"/>
        <v>2067.8000000000002</v>
      </c>
      <c r="H58" s="114">
        <f t="shared" si="35"/>
        <v>1727.5</v>
      </c>
      <c r="I58" s="114">
        <f t="shared" si="35"/>
        <v>2189.1999999999998</v>
      </c>
      <c r="J58" s="114">
        <f>+W22</f>
        <v>2946.3</v>
      </c>
      <c r="K58" s="114">
        <f>+X22</f>
        <v>2281.1999999999998</v>
      </c>
      <c r="L58" s="114">
        <f t="shared" ref="L58:N58" si="36">+Y22</f>
        <v>2327.6</v>
      </c>
      <c r="M58" s="114">
        <f t="shared" si="36"/>
        <v>2139.1999999999998</v>
      </c>
      <c r="N58" s="114">
        <f t="shared" si="36"/>
        <v>2454.8000000000002</v>
      </c>
      <c r="O58" s="33">
        <f>SUM(C58:N58)</f>
        <v>28058.6</v>
      </c>
      <c r="P58" s="114">
        <v>1924.8</v>
      </c>
      <c r="Q58" s="114">
        <v>1925.8194880000001</v>
      </c>
      <c r="R58" s="114">
        <v>1908.8406540000001</v>
      </c>
      <c r="S58" s="114">
        <v>2148.61906</v>
      </c>
      <c r="T58" s="114">
        <v>1945.6654510000001</v>
      </c>
      <c r="U58" s="114">
        <v>1857.2818199999999</v>
      </c>
      <c r="V58" s="114">
        <v>2009.9676939999999</v>
      </c>
      <c r="W58" s="114">
        <v>1994.061985</v>
      </c>
      <c r="X58" s="114">
        <v>2052.1752948799999</v>
      </c>
      <c r="Y58" s="114">
        <v>1965.3917329999999</v>
      </c>
      <c r="Z58" s="114">
        <v>2059.2489059999998</v>
      </c>
      <c r="AA58" s="114">
        <v>2058.7599989999999</v>
      </c>
      <c r="AB58" s="114">
        <f>SUM(P58:AA58)</f>
        <v>23850.632084880002</v>
      </c>
      <c r="AC58" s="114">
        <f t="shared" si="22"/>
        <v>4207.9679151199962</v>
      </c>
      <c r="AD58" s="114">
        <f t="shared" si="23"/>
        <v>117.64300375832646</v>
      </c>
      <c r="AE58" s="268"/>
      <c r="AF58" s="269"/>
    </row>
    <row r="59" spans="2:32" ht="18" customHeight="1">
      <c r="B59" s="169" t="s">
        <v>64</v>
      </c>
      <c r="C59" s="100">
        <f t="shared" ref="C59:AA59" si="37">SUM(C60:C62)</f>
        <v>199.8</v>
      </c>
      <c r="D59" s="100">
        <f t="shared" si="37"/>
        <v>76.5</v>
      </c>
      <c r="E59" s="100">
        <f t="shared" si="37"/>
        <v>78.8</v>
      </c>
      <c r="F59" s="100">
        <f t="shared" si="37"/>
        <v>74.7</v>
      </c>
      <c r="G59" s="100">
        <f t="shared" si="37"/>
        <v>141.4</v>
      </c>
      <c r="H59" s="100">
        <f t="shared" si="37"/>
        <v>74.8</v>
      </c>
      <c r="I59" s="100">
        <f t="shared" si="37"/>
        <v>136.6</v>
      </c>
      <c r="J59" s="100">
        <f t="shared" si="37"/>
        <v>122.6</v>
      </c>
      <c r="K59" s="100">
        <f t="shared" si="37"/>
        <v>86.8</v>
      </c>
      <c r="L59" s="100">
        <f t="shared" si="37"/>
        <v>100.9</v>
      </c>
      <c r="M59" s="100">
        <f t="shared" si="37"/>
        <v>124.29999999999998</v>
      </c>
      <c r="N59" s="100">
        <f t="shared" si="37"/>
        <v>359.4</v>
      </c>
      <c r="O59" s="100">
        <f>SUM(O60:O62)</f>
        <v>1576.6</v>
      </c>
      <c r="P59" s="100">
        <f t="shared" si="37"/>
        <v>199.69474839999998</v>
      </c>
      <c r="Q59" s="100">
        <f>SUM(Q60:Q62)</f>
        <v>76.41639717999999</v>
      </c>
      <c r="R59" s="100">
        <f t="shared" ref="R59:S59" si="38">SUM(R60:R62)</f>
        <v>78.780384240000004</v>
      </c>
      <c r="S59" s="100">
        <f t="shared" si="38"/>
        <v>74.683237470000009</v>
      </c>
      <c r="T59" s="100">
        <f t="shared" si="37"/>
        <v>141.41759497999999</v>
      </c>
      <c r="U59" s="100">
        <f t="shared" si="37"/>
        <v>74.847983360000001</v>
      </c>
      <c r="V59" s="100">
        <f t="shared" si="37"/>
        <v>124.31500556527001</v>
      </c>
      <c r="W59" s="100">
        <f t="shared" si="37"/>
        <v>113.82967520971</v>
      </c>
      <c r="X59" s="100">
        <f t="shared" si="37"/>
        <v>91.019184833807998</v>
      </c>
      <c r="Y59" s="100">
        <f t="shared" si="37"/>
        <v>100.9086905426</v>
      </c>
      <c r="Z59" s="100">
        <f t="shared" si="37"/>
        <v>88.259304052540003</v>
      </c>
      <c r="AA59" s="100">
        <f t="shared" si="37"/>
        <v>96.854073184960001</v>
      </c>
      <c r="AB59" s="100">
        <f>SUM(AB60:AB62)</f>
        <v>1261.0262790188881</v>
      </c>
      <c r="AC59" s="100">
        <f t="shared" si="22"/>
        <v>315.57372098111182</v>
      </c>
      <c r="AD59" s="100">
        <f t="shared" si="23"/>
        <v>125.02515024719681</v>
      </c>
      <c r="AE59" s="268"/>
      <c r="AF59" s="269"/>
    </row>
    <row r="60" spans="2:32" ht="18" customHeight="1">
      <c r="B60" s="175" t="s">
        <v>185</v>
      </c>
      <c r="C60" s="114">
        <f t="shared" ref="C60:N62" si="39">+P24</f>
        <v>3.4</v>
      </c>
      <c r="D60" s="114">
        <f t="shared" si="39"/>
        <v>3.8</v>
      </c>
      <c r="E60" s="114">
        <f t="shared" si="39"/>
        <v>4.8</v>
      </c>
      <c r="F60" s="114">
        <f t="shared" si="39"/>
        <v>3.5</v>
      </c>
      <c r="G60" s="114">
        <f t="shared" si="39"/>
        <v>4.5</v>
      </c>
      <c r="H60" s="114">
        <f t="shared" si="39"/>
        <v>3.5</v>
      </c>
      <c r="I60" s="114">
        <f t="shared" si="39"/>
        <v>3.7</v>
      </c>
      <c r="J60" s="114">
        <f t="shared" si="39"/>
        <v>3.8</v>
      </c>
      <c r="K60" s="114">
        <f t="shared" si="39"/>
        <v>3.5</v>
      </c>
      <c r="L60" s="114">
        <f t="shared" si="39"/>
        <v>4.5</v>
      </c>
      <c r="M60" s="114">
        <f t="shared" si="39"/>
        <v>3.6</v>
      </c>
      <c r="N60" s="114">
        <f t="shared" si="39"/>
        <v>3.8</v>
      </c>
      <c r="O60" s="114">
        <f>SUM(C60:N60)</f>
        <v>46.4</v>
      </c>
      <c r="P60" s="114">
        <v>3.3552639399999999</v>
      </c>
      <c r="Q60" s="114">
        <v>3.7481286800000002</v>
      </c>
      <c r="R60" s="114">
        <v>4.8343721999999998</v>
      </c>
      <c r="S60" s="114">
        <v>3.4828825000000001</v>
      </c>
      <c r="T60" s="114">
        <v>4.4776789900000002</v>
      </c>
      <c r="U60" s="114">
        <v>3.5164664999999999</v>
      </c>
      <c r="V60" s="114">
        <v>5.5531228652700007</v>
      </c>
      <c r="W60" s="114">
        <v>5.3322307097100001</v>
      </c>
      <c r="X60" s="114">
        <v>5.9174258338080001</v>
      </c>
      <c r="Y60" s="114">
        <v>5.3228015426000006</v>
      </c>
      <c r="Z60" s="114">
        <v>5.3973560525400002</v>
      </c>
      <c r="AA60" s="114">
        <v>5.5493571849599999</v>
      </c>
      <c r="AB60" s="114">
        <f>SUM(P60:AA60)</f>
        <v>56.48708699888801</v>
      </c>
      <c r="AC60" s="114">
        <f t="shared" si="22"/>
        <v>-10.087086998888012</v>
      </c>
      <c r="AD60" s="114">
        <f t="shared" si="23"/>
        <v>82.142667404522768</v>
      </c>
      <c r="AE60" s="268"/>
      <c r="AF60" s="269"/>
    </row>
    <row r="61" spans="2:32" ht="18" customHeight="1">
      <c r="B61" s="175" t="s">
        <v>186</v>
      </c>
      <c r="C61" s="114">
        <f t="shared" si="39"/>
        <v>164.4</v>
      </c>
      <c r="D61" s="114">
        <f t="shared" si="39"/>
        <v>48.5</v>
      </c>
      <c r="E61" s="114">
        <f t="shared" si="39"/>
        <v>49.9</v>
      </c>
      <c r="F61" s="114">
        <f t="shared" si="39"/>
        <v>47.1</v>
      </c>
      <c r="G61" s="114">
        <f t="shared" si="39"/>
        <v>110.2</v>
      </c>
      <c r="H61" s="114">
        <f t="shared" si="39"/>
        <v>46.8</v>
      </c>
      <c r="I61" s="114">
        <f t="shared" si="39"/>
        <v>103.5</v>
      </c>
      <c r="J61" s="114">
        <f t="shared" si="39"/>
        <v>89.3</v>
      </c>
      <c r="K61" s="114">
        <f t="shared" si="39"/>
        <v>58.9</v>
      </c>
      <c r="L61" s="114">
        <f t="shared" si="39"/>
        <v>63</v>
      </c>
      <c r="M61" s="114">
        <f t="shared" si="39"/>
        <v>102.6</v>
      </c>
      <c r="N61" s="114">
        <f t="shared" si="39"/>
        <v>289.89999999999998</v>
      </c>
      <c r="O61" s="114">
        <f>SUM(C61:N61)</f>
        <v>1174.0999999999999</v>
      </c>
      <c r="P61" s="114">
        <v>164.3536603</v>
      </c>
      <c r="Q61" s="114">
        <v>48.507105179999996</v>
      </c>
      <c r="R61" s="114">
        <v>49.824772100000004</v>
      </c>
      <c r="S61" s="114">
        <v>47.079115030000004</v>
      </c>
      <c r="T61" s="114">
        <v>110.20040911</v>
      </c>
      <c r="U61" s="114">
        <v>46.822449799999994</v>
      </c>
      <c r="V61" s="114">
        <v>53.058911000000002</v>
      </c>
      <c r="W61" s="114">
        <v>77.194384499999998</v>
      </c>
      <c r="X61" s="114">
        <v>64.389860999999996</v>
      </c>
      <c r="Y61" s="114">
        <v>72.556358000000003</v>
      </c>
      <c r="Z61" s="114">
        <v>54.240329000000003</v>
      </c>
      <c r="AA61" s="114">
        <v>70.790485000000004</v>
      </c>
      <c r="AB61" s="114">
        <f>SUM(P61:AA61)</f>
        <v>859.01784001999999</v>
      </c>
      <c r="AC61" s="114">
        <f t="shared" si="22"/>
        <v>315.08215997999991</v>
      </c>
      <c r="AD61" s="114">
        <f t="shared" si="23"/>
        <v>136.67934998563754</v>
      </c>
      <c r="AE61" s="268"/>
      <c r="AF61" s="269"/>
    </row>
    <row r="62" spans="2:32" ht="18" customHeight="1">
      <c r="B62" s="175" t="s">
        <v>187</v>
      </c>
      <c r="C62" s="114">
        <f t="shared" si="39"/>
        <v>32</v>
      </c>
      <c r="D62" s="114">
        <f t="shared" si="39"/>
        <v>24.2</v>
      </c>
      <c r="E62" s="114">
        <f t="shared" si="39"/>
        <v>24.1</v>
      </c>
      <c r="F62" s="114">
        <f t="shared" si="39"/>
        <v>24.1</v>
      </c>
      <c r="G62" s="114">
        <f t="shared" si="39"/>
        <v>26.7</v>
      </c>
      <c r="H62" s="114">
        <f t="shared" si="39"/>
        <v>24.5</v>
      </c>
      <c r="I62" s="114">
        <f t="shared" si="39"/>
        <v>29.4</v>
      </c>
      <c r="J62" s="114">
        <f t="shared" si="39"/>
        <v>29.5</v>
      </c>
      <c r="K62" s="114">
        <f t="shared" si="39"/>
        <v>24.4</v>
      </c>
      <c r="L62" s="114">
        <f t="shared" si="39"/>
        <v>33.4</v>
      </c>
      <c r="M62" s="114">
        <f t="shared" si="39"/>
        <v>18.100000000000001</v>
      </c>
      <c r="N62" s="114">
        <f t="shared" si="39"/>
        <v>65.7</v>
      </c>
      <c r="O62" s="114">
        <f>SUM(C62:N62)</f>
        <v>356.1</v>
      </c>
      <c r="P62" s="114">
        <v>31.98582416</v>
      </c>
      <c r="Q62" s="114">
        <v>24.16116332</v>
      </c>
      <c r="R62" s="114">
        <v>24.121239940000002</v>
      </c>
      <c r="S62" s="114">
        <v>24.121239940000002</v>
      </c>
      <c r="T62" s="114">
        <v>26.73950688</v>
      </c>
      <c r="U62" s="114">
        <v>24.50906706</v>
      </c>
      <c r="V62" s="114">
        <v>65.702971700000006</v>
      </c>
      <c r="W62" s="114">
        <v>31.303059999999999</v>
      </c>
      <c r="X62" s="114">
        <v>20.711898000000001</v>
      </c>
      <c r="Y62" s="114">
        <v>23.029530999999999</v>
      </c>
      <c r="Z62" s="114">
        <v>28.621618999999999</v>
      </c>
      <c r="AA62" s="114">
        <v>20.514230999999999</v>
      </c>
      <c r="AB62" s="114">
        <f>SUM(P62:AA62)</f>
        <v>345.52135200000004</v>
      </c>
      <c r="AC62" s="114">
        <f t="shared" si="22"/>
        <v>10.578647999999987</v>
      </c>
      <c r="AD62" s="114">
        <f t="shared" si="23"/>
        <v>103.06164812645211</v>
      </c>
      <c r="AE62" s="268"/>
      <c r="AF62" s="269"/>
    </row>
    <row r="63" spans="2:32" ht="18" customHeight="1">
      <c r="B63" s="158" t="s">
        <v>129</v>
      </c>
      <c r="C63" s="100">
        <f t="shared" ref="C63:AA63" si="40">+C64+C66</f>
        <v>101</v>
      </c>
      <c r="D63" s="100">
        <f t="shared" si="40"/>
        <v>70.400000000000006</v>
      </c>
      <c r="E63" s="100">
        <f t="shared" si="40"/>
        <v>71</v>
      </c>
      <c r="F63" s="100">
        <f t="shared" si="40"/>
        <v>76.099999999999994</v>
      </c>
      <c r="G63" s="100">
        <f t="shared" si="40"/>
        <v>69.2</v>
      </c>
      <c r="H63" s="100">
        <f t="shared" si="40"/>
        <v>70.099999999999994</v>
      </c>
      <c r="I63" s="100">
        <f t="shared" si="40"/>
        <v>78</v>
      </c>
      <c r="J63" s="100">
        <f t="shared" si="40"/>
        <v>73.8</v>
      </c>
      <c r="K63" s="100">
        <f t="shared" si="40"/>
        <v>81.099999999999994</v>
      </c>
      <c r="L63" s="100">
        <f t="shared" si="40"/>
        <v>82.4</v>
      </c>
      <c r="M63" s="100">
        <f t="shared" si="40"/>
        <v>68.400000000000006</v>
      </c>
      <c r="N63" s="100">
        <f t="shared" si="40"/>
        <v>73.5</v>
      </c>
      <c r="O63" s="100">
        <f>+O64+O66</f>
        <v>914.99999999999989</v>
      </c>
      <c r="P63" s="100">
        <f t="shared" si="40"/>
        <v>101.00549291999999</v>
      </c>
      <c r="Q63" s="100">
        <f t="shared" si="40"/>
        <v>70.397014430000013</v>
      </c>
      <c r="R63" s="100">
        <f t="shared" si="40"/>
        <v>71.018775519999991</v>
      </c>
      <c r="S63" s="100">
        <f t="shared" si="40"/>
        <v>76.071406180000011</v>
      </c>
      <c r="T63" s="100">
        <f t="shared" si="40"/>
        <v>69.162066299999992</v>
      </c>
      <c r="U63" s="100">
        <f t="shared" si="40"/>
        <v>70.123076909999995</v>
      </c>
      <c r="V63" s="100">
        <f t="shared" si="40"/>
        <v>95.985815360000004</v>
      </c>
      <c r="W63" s="100">
        <f t="shared" si="40"/>
        <v>86.424513550000015</v>
      </c>
      <c r="X63" s="100">
        <f t="shared" si="40"/>
        <v>107.21212423</v>
      </c>
      <c r="Y63" s="100">
        <f t="shared" si="40"/>
        <v>84.124254030000003</v>
      </c>
      <c r="Z63" s="100">
        <f t="shared" si="40"/>
        <v>87.153575810000007</v>
      </c>
      <c r="AA63" s="100">
        <f t="shared" si="40"/>
        <v>89.008548780000012</v>
      </c>
      <c r="AB63" s="100">
        <f>+AB64+AB66</f>
        <v>1007.68666402</v>
      </c>
      <c r="AC63" s="100">
        <f t="shared" si="22"/>
        <v>-92.68666402000008</v>
      </c>
      <c r="AD63" s="100">
        <f t="shared" si="23"/>
        <v>90.802035262604164</v>
      </c>
      <c r="AE63" s="268"/>
      <c r="AF63" s="269"/>
    </row>
    <row r="64" spans="2:32" ht="18" customHeight="1">
      <c r="B64" s="148" t="s">
        <v>69</v>
      </c>
      <c r="C64" s="172">
        <f t="shared" ref="C64:N64" si="41">+C65</f>
        <v>101</v>
      </c>
      <c r="D64" s="172">
        <f t="shared" si="41"/>
        <v>70.400000000000006</v>
      </c>
      <c r="E64" s="172">
        <f t="shared" si="41"/>
        <v>71</v>
      </c>
      <c r="F64" s="172">
        <f t="shared" si="41"/>
        <v>76.099999999999994</v>
      </c>
      <c r="G64" s="172">
        <f t="shared" si="41"/>
        <v>69.2</v>
      </c>
      <c r="H64" s="172">
        <f t="shared" si="41"/>
        <v>70.099999999999994</v>
      </c>
      <c r="I64" s="172">
        <f t="shared" si="41"/>
        <v>78</v>
      </c>
      <c r="J64" s="172">
        <f t="shared" si="41"/>
        <v>73.8</v>
      </c>
      <c r="K64" s="172">
        <f t="shared" si="41"/>
        <v>81.099999999999994</v>
      </c>
      <c r="L64" s="172">
        <f t="shared" si="41"/>
        <v>82.4</v>
      </c>
      <c r="M64" s="172">
        <f t="shared" si="41"/>
        <v>68.400000000000006</v>
      </c>
      <c r="N64" s="172">
        <f t="shared" si="41"/>
        <v>73.5</v>
      </c>
      <c r="O64" s="98">
        <f>SUM(C64:N64)</f>
        <v>914.99999999999989</v>
      </c>
      <c r="P64" s="172">
        <f t="shared" ref="P64:AA64" si="42">+P65</f>
        <v>101.00549291999999</v>
      </c>
      <c r="Q64" s="172">
        <f t="shared" si="42"/>
        <v>70.397014430000013</v>
      </c>
      <c r="R64" s="172">
        <f t="shared" si="42"/>
        <v>71.018775519999991</v>
      </c>
      <c r="S64" s="172">
        <f t="shared" si="42"/>
        <v>76.071406180000011</v>
      </c>
      <c r="T64" s="172">
        <f t="shared" si="42"/>
        <v>69.162066299999992</v>
      </c>
      <c r="U64" s="172">
        <f t="shared" si="42"/>
        <v>70.123076909999995</v>
      </c>
      <c r="V64" s="172">
        <f t="shared" si="42"/>
        <v>95.985815360000004</v>
      </c>
      <c r="W64" s="172">
        <f t="shared" si="42"/>
        <v>86.424513550000015</v>
      </c>
      <c r="X64" s="172">
        <f t="shared" si="42"/>
        <v>107.21212423</v>
      </c>
      <c r="Y64" s="172">
        <f t="shared" si="42"/>
        <v>84.124254030000003</v>
      </c>
      <c r="Z64" s="172">
        <f t="shared" si="42"/>
        <v>87.153575810000007</v>
      </c>
      <c r="AA64" s="172">
        <f t="shared" si="42"/>
        <v>88.989086760000006</v>
      </c>
      <c r="AB64" s="172">
        <f>SUM(P64:AA64)</f>
        <v>1007.667202</v>
      </c>
      <c r="AC64" s="172">
        <f t="shared" si="22"/>
        <v>-92.667202000000088</v>
      </c>
      <c r="AD64" s="172">
        <f t="shared" si="23"/>
        <v>90.80378900731553</v>
      </c>
      <c r="AE64" s="268"/>
      <c r="AF64" s="269"/>
    </row>
    <row r="65" spans="2:32" ht="18" customHeight="1">
      <c r="B65" s="258" t="s">
        <v>188</v>
      </c>
      <c r="C65" s="187">
        <f t="shared" ref="C65:I65" si="43">+P29</f>
        <v>101</v>
      </c>
      <c r="D65" s="187">
        <f t="shared" si="43"/>
        <v>70.400000000000006</v>
      </c>
      <c r="E65" s="187">
        <f t="shared" si="43"/>
        <v>71</v>
      </c>
      <c r="F65" s="187">
        <f t="shared" si="43"/>
        <v>76.099999999999994</v>
      </c>
      <c r="G65" s="187">
        <f t="shared" si="43"/>
        <v>69.2</v>
      </c>
      <c r="H65" s="187">
        <f t="shared" si="43"/>
        <v>70.099999999999994</v>
      </c>
      <c r="I65" s="187">
        <f t="shared" si="43"/>
        <v>78</v>
      </c>
      <c r="J65" s="187">
        <f>+W29</f>
        <v>73.8</v>
      </c>
      <c r="K65" s="187">
        <f>+X29</f>
        <v>81.099999999999994</v>
      </c>
      <c r="L65" s="187">
        <f t="shared" ref="L65:N65" si="44">+Y29</f>
        <v>82.4</v>
      </c>
      <c r="M65" s="187">
        <f t="shared" si="44"/>
        <v>68.400000000000006</v>
      </c>
      <c r="N65" s="187">
        <f t="shared" si="44"/>
        <v>73.5</v>
      </c>
      <c r="O65" s="187">
        <f>SUM(C65:N65)</f>
        <v>914.99999999999989</v>
      </c>
      <c r="P65" s="187">
        <v>101.00549291999999</v>
      </c>
      <c r="Q65" s="187">
        <v>70.397014430000013</v>
      </c>
      <c r="R65" s="187">
        <v>71.018775519999991</v>
      </c>
      <c r="S65" s="187">
        <v>76.071406180000011</v>
      </c>
      <c r="T65" s="187">
        <v>69.162066299999992</v>
      </c>
      <c r="U65" s="187">
        <v>70.123076909999995</v>
      </c>
      <c r="V65" s="187">
        <v>95.985815360000004</v>
      </c>
      <c r="W65" s="187">
        <v>86.424513550000015</v>
      </c>
      <c r="X65" s="187">
        <v>107.21212423</v>
      </c>
      <c r="Y65" s="187">
        <v>84.124254030000003</v>
      </c>
      <c r="Z65" s="187">
        <v>87.153575810000007</v>
      </c>
      <c r="AA65" s="187">
        <v>88.989086760000006</v>
      </c>
      <c r="AB65" s="114">
        <f>SUM(P65:AA65)</f>
        <v>1007.667202</v>
      </c>
      <c r="AC65" s="114">
        <f t="shared" si="22"/>
        <v>-92.667202000000088</v>
      </c>
      <c r="AD65" s="114">
        <f t="shared" si="23"/>
        <v>90.80378900731553</v>
      </c>
      <c r="AE65" s="268"/>
      <c r="AF65" s="269"/>
    </row>
    <row r="66" spans="2:32" ht="18" customHeight="1">
      <c r="B66" s="148" t="s">
        <v>70</v>
      </c>
      <c r="C66" s="40">
        <f>+C30</f>
        <v>0</v>
      </c>
      <c r="D66" s="40">
        <f t="shared" ref="D66:J66" si="45">+P30</f>
        <v>0</v>
      </c>
      <c r="E66" s="40">
        <f t="shared" si="45"/>
        <v>0</v>
      </c>
      <c r="F66" s="40">
        <f t="shared" si="45"/>
        <v>0</v>
      </c>
      <c r="G66" s="40">
        <f t="shared" si="45"/>
        <v>0</v>
      </c>
      <c r="H66" s="40">
        <f t="shared" si="45"/>
        <v>0</v>
      </c>
      <c r="I66" s="40">
        <f t="shared" si="45"/>
        <v>0</v>
      </c>
      <c r="J66" s="40">
        <f t="shared" si="45"/>
        <v>0</v>
      </c>
      <c r="K66" s="40">
        <f>+V30</f>
        <v>0</v>
      </c>
      <c r="L66" s="40">
        <f t="shared" ref="L66:N66" si="46">+V30</f>
        <v>0</v>
      </c>
      <c r="M66" s="40">
        <f t="shared" si="46"/>
        <v>0</v>
      </c>
      <c r="N66" s="40">
        <f t="shared" si="46"/>
        <v>0</v>
      </c>
      <c r="O66" s="40">
        <f>SUM(C66:N66)</f>
        <v>0</v>
      </c>
      <c r="P66" s="40">
        <f>+P30</f>
        <v>0</v>
      </c>
      <c r="Q66" s="40">
        <f t="shared" ref="Q66:AA66" si="47">+Q30</f>
        <v>0</v>
      </c>
      <c r="R66" s="40">
        <f t="shared" si="47"/>
        <v>0</v>
      </c>
      <c r="S66" s="40">
        <f t="shared" si="47"/>
        <v>0</v>
      </c>
      <c r="T66" s="40">
        <f t="shared" si="47"/>
        <v>0</v>
      </c>
      <c r="U66" s="40">
        <f t="shared" si="47"/>
        <v>0</v>
      </c>
      <c r="V66" s="40">
        <f t="shared" si="47"/>
        <v>0</v>
      </c>
      <c r="W66" s="40">
        <f t="shared" si="47"/>
        <v>0</v>
      </c>
      <c r="X66" s="40">
        <f t="shared" si="47"/>
        <v>0</v>
      </c>
      <c r="Y66" s="40">
        <f t="shared" si="47"/>
        <v>0</v>
      </c>
      <c r="Z66" s="40">
        <f t="shared" si="47"/>
        <v>0</v>
      </c>
      <c r="AA66" s="40">
        <f t="shared" si="47"/>
        <v>1.946202E-2</v>
      </c>
      <c r="AB66" s="40">
        <f>SUM(P66:AA66)</f>
        <v>1.946202E-2</v>
      </c>
      <c r="AC66" s="40">
        <f t="shared" si="22"/>
        <v>-1.946202E-2</v>
      </c>
      <c r="AD66" s="40">
        <v>0</v>
      </c>
      <c r="AE66" s="268"/>
      <c r="AF66" s="269"/>
    </row>
    <row r="67" spans="2:32" ht="18" customHeight="1">
      <c r="B67" s="260" t="s">
        <v>143</v>
      </c>
      <c r="C67" s="195">
        <f t="shared" ref="C67:AB67" si="48">+C44</f>
        <v>3412.1</v>
      </c>
      <c r="D67" s="195">
        <f t="shared" si="48"/>
        <v>2945</v>
      </c>
      <c r="E67" s="195">
        <f t="shared" si="48"/>
        <v>2090.6999999999998</v>
      </c>
      <c r="F67" s="195">
        <f t="shared" si="48"/>
        <v>2773.3999999999996</v>
      </c>
      <c r="G67" s="195">
        <f t="shared" si="48"/>
        <v>2620.9</v>
      </c>
      <c r="H67" s="195">
        <f t="shared" si="48"/>
        <v>1901.4999999999998</v>
      </c>
      <c r="I67" s="195">
        <f t="shared" si="48"/>
        <v>2534.1999999999998</v>
      </c>
      <c r="J67" s="195">
        <f t="shared" si="48"/>
        <v>3442.1000000000004</v>
      </c>
      <c r="K67" s="195">
        <f t="shared" si="48"/>
        <v>2465.7999999999997</v>
      </c>
      <c r="L67" s="195">
        <f t="shared" si="48"/>
        <v>2566.5000000000005</v>
      </c>
      <c r="M67" s="195">
        <f t="shared" si="48"/>
        <v>2800.6</v>
      </c>
      <c r="N67" s="195">
        <f t="shared" si="48"/>
        <v>2923.5000000000005</v>
      </c>
      <c r="O67" s="195">
        <f t="shared" si="48"/>
        <v>32476.299999999996</v>
      </c>
      <c r="P67" s="195">
        <f t="shared" si="48"/>
        <v>2443.6106938800003</v>
      </c>
      <c r="Q67" s="195">
        <f t="shared" si="48"/>
        <v>2227.4712690200004</v>
      </c>
      <c r="R67" s="195">
        <f t="shared" si="48"/>
        <v>2087.8044432600004</v>
      </c>
      <c r="S67" s="195">
        <f t="shared" si="48"/>
        <v>2362.0307496500004</v>
      </c>
      <c r="T67" s="195">
        <f t="shared" si="48"/>
        <v>2492.41635438</v>
      </c>
      <c r="U67" s="195">
        <f t="shared" si="48"/>
        <v>2036.08191173</v>
      </c>
      <c r="V67" s="195">
        <f t="shared" si="48"/>
        <v>2306.36190481423</v>
      </c>
      <c r="W67" s="195">
        <f t="shared" si="48"/>
        <v>2242.7161557597101</v>
      </c>
      <c r="X67" s="195">
        <f t="shared" si="48"/>
        <v>2329.9716526229881</v>
      </c>
      <c r="Y67" s="195">
        <f t="shared" si="48"/>
        <v>2224.2165847248302</v>
      </c>
      <c r="Z67" s="195">
        <f t="shared" si="48"/>
        <v>2270.9846934106195</v>
      </c>
      <c r="AA67" s="195">
        <f t="shared" si="48"/>
        <v>2305.2828796653398</v>
      </c>
      <c r="AB67" s="195">
        <f t="shared" si="48"/>
        <v>27328.949292917721</v>
      </c>
      <c r="AC67" s="195">
        <f t="shared" si="22"/>
        <v>5147.3507070822743</v>
      </c>
      <c r="AD67" s="195">
        <f>+O67/AB67*100</f>
        <v>118.83479182427334</v>
      </c>
      <c r="AE67" s="268"/>
      <c r="AF67" s="269"/>
    </row>
    <row r="68" spans="2:32">
      <c r="B68" s="56" t="s">
        <v>79</v>
      </c>
      <c r="P68" s="248"/>
      <c r="Q68" s="248"/>
      <c r="R68" s="248"/>
      <c r="S68" s="248"/>
      <c r="T68" s="248"/>
      <c r="U68" s="248"/>
      <c r="V68" s="248"/>
      <c r="W68" s="248"/>
      <c r="X68" s="248"/>
      <c r="Y68" s="248"/>
      <c r="Z68" s="248"/>
      <c r="AA68" s="248"/>
      <c r="AB68" s="248"/>
      <c r="AC68" s="248"/>
      <c r="AE68" s="268"/>
    </row>
    <row r="69" spans="2:32">
      <c r="B69" s="61" t="s">
        <v>80</v>
      </c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</row>
    <row r="70" spans="2:32">
      <c r="B70" s="65" t="s">
        <v>175</v>
      </c>
      <c r="C70" s="249"/>
      <c r="D70" s="249"/>
      <c r="E70" s="249"/>
      <c r="F70" s="249"/>
      <c r="G70" s="249"/>
      <c r="H70" s="249"/>
      <c r="I70" s="249"/>
      <c r="J70" s="249"/>
      <c r="K70" s="249"/>
      <c r="L70" s="249"/>
      <c r="M70" s="249"/>
      <c r="N70" s="249"/>
      <c r="O70" s="249"/>
      <c r="P70" s="271"/>
      <c r="Q70" s="271"/>
      <c r="R70" s="271"/>
      <c r="S70" s="271"/>
      <c r="T70" s="271"/>
      <c r="U70" s="271"/>
      <c r="V70" s="271"/>
      <c r="W70" s="271"/>
      <c r="X70" s="271"/>
      <c r="Y70" s="271"/>
      <c r="Z70" s="271"/>
      <c r="AA70" s="271"/>
      <c r="AB70" s="271"/>
      <c r="AC70" s="248"/>
    </row>
    <row r="71" spans="2:32">
      <c r="B71" s="69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69"/>
      <c r="AD71" s="69"/>
    </row>
    <row r="72" spans="2:32"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272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69"/>
      <c r="AC72" s="69"/>
      <c r="AD72" s="69"/>
    </row>
    <row r="73" spans="2:32"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272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69"/>
      <c r="AC73" s="69"/>
      <c r="AD73" s="69"/>
    </row>
    <row r="74" spans="2:32"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272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69"/>
      <c r="AC74" s="69"/>
      <c r="AD74" s="69"/>
    </row>
    <row r="75" spans="2:32"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272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69"/>
      <c r="AC75" s="69"/>
      <c r="AD75" s="69"/>
    </row>
    <row r="76" spans="2:32"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272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69"/>
      <c r="AC76" s="69"/>
      <c r="AD76" s="69"/>
    </row>
    <row r="77" spans="2:32"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272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69"/>
      <c r="AC77" s="69"/>
      <c r="AD77" s="69"/>
    </row>
    <row r="78" spans="2:32"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69"/>
      <c r="AC78" s="69"/>
      <c r="AD78" s="69"/>
    </row>
    <row r="79" spans="2:32"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69"/>
      <c r="AC79" s="69"/>
      <c r="AD79" s="69"/>
    </row>
    <row r="80" spans="2:32"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69"/>
      <c r="AC80" s="69"/>
      <c r="AD80" s="69"/>
    </row>
    <row r="81" spans="2:30"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69"/>
      <c r="AC81" s="69"/>
      <c r="AD81" s="69"/>
    </row>
    <row r="82" spans="2:30"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69"/>
      <c r="AC82" s="69"/>
      <c r="AD82" s="69"/>
    </row>
    <row r="83" spans="2:30"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69"/>
      <c r="AC83" s="69"/>
      <c r="AD83" s="69"/>
    </row>
    <row r="84" spans="2:30"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69"/>
      <c r="AC84" s="69"/>
      <c r="AD84" s="69"/>
    </row>
    <row r="85" spans="2:30"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69"/>
      <c r="AC85" s="69"/>
      <c r="AD85" s="69"/>
    </row>
    <row r="86" spans="2:30"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69"/>
      <c r="AC86" s="69"/>
      <c r="AD86" s="69"/>
    </row>
    <row r="87" spans="2:30"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69"/>
      <c r="AC87" s="69"/>
      <c r="AD87" s="69"/>
    </row>
    <row r="88" spans="2:30"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69"/>
      <c r="AC88" s="69"/>
      <c r="AD88" s="69"/>
    </row>
    <row r="89" spans="2:30"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69"/>
      <c r="AC89" s="69"/>
      <c r="AD89" s="69"/>
    </row>
    <row r="90" spans="2:30"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69"/>
      <c r="AC90" s="69"/>
      <c r="AD90" s="69"/>
    </row>
    <row r="91" spans="2:30"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69"/>
      <c r="AC91" s="69"/>
      <c r="AD91" s="69"/>
    </row>
    <row r="92" spans="2:30"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69"/>
      <c r="AC92" s="69"/>
      <c r="AD92" s="69"/>
    </row>
    <row r="93" spans="2:30"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69"/>
      <c r="AC93" s="69"/>
      <c r="AD93" s="69"/>
    </row>
    <row r="94" spans="2:30"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69"/>
      <c r="AC94" s="69"/>
      <c r="AD94" s="69"/>
    </row>
    <row r="95" spans="2:30"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69"/>
      <c r="AC95" s="69"/>
      <c r="AD95" s="69"/>
    </row>
    <row r="96" spans="2:30"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69"/>
      <c r="AC96" s="69"/>
      <c r="AD96" s="69"/>
    </row>
    <row r="97" spans="2:30"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69"/>
      <c r="AC97" s="69"/>
      <c r="AD97" s="69"/>
    </row>
    <row r="98" spans="2:30"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69"/>
      <c r="AC98" s="69"/>
      <c r="AD98" s="69"/>
    </row>
    <row r="99" spans="2:30"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69"/>
      <c r="AC99" s="69"/>
      <c r="AD99" s="69"/>
    </row>
    <row r="100" spans="2:30"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69"/>
      <c r="AC100" s="69"/>
      <c r="AD100" s="69"/>
    </row>
    <row r="101" spans="2:30"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69"/>
      <c r="AC101" s="69"/>
      <c r="AD101" s="69"/>
    </row>
    <row r="102" spans="2:30"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69"/>
      <c r="AC102" s="69"/>
      <c r="AD102" s="69"/>
    </row>
    <row r="103" spans="2:30"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69"/>
      <c r="AC103" s="69"/>
      <c r="AD103" s="69"/>
    </row>
    <row r="104" spans="2:30"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69"/>
      <c r="AC104" s="69"/>
      <c r="AD104" s="69"/>
    </row>
    <row r="105" spans="2:30"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69"/>
      <c r="AC105" s="69"/>
      <c r="AD105" s="69"/>
    </row>
    <row r="106" spans="2:30"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69"/>
      <c r="AC106" s="69"/>
      <c r="AD106" s="69"/>
    </row>
    <row r="107" spans="2:30"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69"/>
      <c r="AC107" s="69"/>
      <c r="AD107" s="69"/>
    </row>
    <row r="108" spans="2:30"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69"/>
      <c r="AC108" s="69"/>
      <c r="AD108" s="69"/>
    </row>
    <row r="109" spans="2:30"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69"/>
      <c r="AC109" s="69"/>
      <c r="AD109" s="69"/>
    </row>
    <row r="110" spans="2:30"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69"/>
      <c r="AC110" s="69"/>
      <c r="AD110" s="69"/>
    </row>
    <row r="111" spans="2:30"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69"/>
      <c r="AC111" s="69"/>
      <c r="AD111" s="69"/>
    </row>
    <row r="112" spans="2:30"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69"/>
      <c r="AC112" s="69"/>
      <c r="AD112" s="69"/>
    </row>
    <row r="113" spans="2:30"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69"/>
      <c r="AC113" s="69"/>
      <c r="AD113" s="69"/>
    </row>
    <row r="114" spans="2:30"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69"/>
      <c r="AC114" s="69"/>
      <c r="AD114" s="69"/>
    </row>
    <row r="115" spans="2:30"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69"/>
      <c r="AC115" s="69"/>
      <c r="AD115" s="69"/>
    </row>
    <row r="116" spans="2:30"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69"/>
      <c r="AC116" s="69"/>
      <c r="AD116" s="69"/>
    </row>
    <row r="117" spans="2:30"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69"/>
      <c r="AC117" s="69"/>
      <c r="AD117" s="69"/>
    </row>
    <row r="118" spans="2:30"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69"/>
      <c r="AC118" s="69"/>
      <c r="AD118" s="69"/>
    </row>
    <row r="119" spans="2:30"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69"/>
      <c r="AC119" s="69"/>
      <c r="AD119" s="69"/>
    </row>
    <row r="120" spans="2:30"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69"/>
      <c r="AC120" s="69"/>
      <c r="AD120" s="69"/>
    </row>
    <row r="121" spans="2:30"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69"/>
      <c r="AC121" s="69"/>
      <c r="AD121" s="69"/>
    </row>
    <row r="122" spans="2:30"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69"/>
      <c r="AC122" s="69"/>
      <c r="AD122" s="69"/>
    </row>
    <row r="123" spans="2:30"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69"/>
      <c r="AC123" s="69"/>
      <c r="AD123" s="69"/>
    </row>
    <row r="124" spans="2:30"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69"/>
      <c r="AC124" s="69"/>
      <c r="AD124" s="69"/>
    </row>
    <row r="125" spans="2:30"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69"/>
      <c r="AC125" s="69"/>
      <c r="AD125" s="69"/>
    </row>
    <row r="126" spans="2:30"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69"/>
      <c r="AC126" s="69"/>
      <c r="AD126" s="69"/>
    </row>
    <row r="127" spans="2:30"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69"/>
      <c r="AC127" s="69"/>
      <c r="AD127" s="69"/>
    </row>
    <row r="128" spans="2:30"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69"/>
      <c r="AC128" s="69"/>
      <c r="AD128" s="69"/>
    </row>
    <row r="129" spans="2:30"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69"/>
      <c r="AC129" s="69"/>
      <c r="AD129" s="69"/>
    </row>
    <row r="130" spans="2:30"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69"/>
      <c r="AC130" s="69"/>
      <c r="AD130" s="69"/>
    </row>
    <row r="131" spans="2:30"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69"/>
      <c r="AC131" s="69"/>
      <c r="AD131" s="69"/>
    </row>
    <row r="132" spans="2:30"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69"/>
      <c r="AC132" s="69"/>
      <c r="AD132" s="69"/>
    </row>
    <row r="133" spans="2:30"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69"/>
      <c r="AC133" s="69"/>
      <c r="AD133" s="69"/>
    </row>
    <row r="134" spans="2:30"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69"/>
      <c r="AC134" s="69"/>
      <c r="AD134" s="69"/>
    </row>
    <row r="135" spans="2:30"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69"/>
      <c r="AC135" s="69"/>
      <c r="AD135" s="69"/>
    </row>
    <row r="136" spans="2:30"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69"/>
      <c r="AC136" s="69"/>
      <c r="AD136" s="69"/>
    </row>
    <row r="137" spans="2:30"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69"/>
      <c r="AC137" s="69"/>
      <c r="AD137" s="69"/>
    </row>
    <row r="138" spans="2:30"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69"/>
      <c r="AC138" s="69"/>
      <c r="AD138" s="69"/>
    </row>
    <row r="139" spans="2:30"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69"/>
      <c r="AC139" s="69"/>
      <c r="AD139" s="69"/>
    </row>
    <row r="140" spans="2:30"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69"/>
      <c r="AC140" s="69"/>
      <c r="AD140" s="69"/>
    </row>
    <row r="141" spans="2:30"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69"/>
      <c r="AC141" s="69"/>
      <c r="AD141" s="69"/>
    </row>
    <row r="142" spans="2:30"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69"/>
      <c r="AC142" s="69"/>
      <c r="AD142" s="69"/>
    </row>
    <row r="143" spans="2:30"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69"/>
      <c r="AC143" s="69"/>
      <c r="AD143" s="69"/>
    </row>
    <row r="144" spans="2:30"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69"/>
      <c r="AC144" s="69"/>
      <c r="AD144" s="69"/>
    </row>
    <row r="145" spans="2:30"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69"/>
      <c r="AC145" s="69"/>
      <c r="AD145" s="69"/>
    </row>
    <row r="146" spans="2:30"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69"/>
      <c r="AC146" s="69"/>
      <c r="AD146" s="69"/>
    </row>
    <row r="147" spans="2:30"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69"/>
      <c r="AC147" s="69"/>
      <c r="AD147" s="69"/>
    </row>
    <row r="148" spans="2:30"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69"/>
      <c r="AC148" s="69"/>
      <c r="AD148" s="69"/>
    </row>
    <row r="149" spans="2:30"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69"/>
      <c r="AC149" s="69"/>
      <c r="AD149" s="69"/>
    </row>
    <row r="150" spans="2:30"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69"/>
      <c r="AC150" s="69"/>
      <c r="AD150" s="69"/>
    </row>
    <row r="151" spans="2:30"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69"/>
      <c r="AC151" s="69"/>
      <c r="AD151" s="69"/>
    </row>
    <row r="152" spans="2:30"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69"/>
      <c r="AC152" s="69"/>
      <c r="AD152" s="69"/>
    </row>
    <row r="153" spans="2:30"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69"/>
      <c r="AC153" s="69"/>
      <c r="AD153" s="69"/>
    </row>
    <row r="154" spans="2:30"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69"/>
      <c r="AC154" s="69"/>
      <c r="AD154" s="69"/>
    </row>
    <row r="155" spans="2:30"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69"/>
      <c r="AC155" s="69"/>
      <c r="AD155" s="69"/>
    </row>
    <row r="156" spans="2:30"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69"/>
      <c r="AC156" s="69"/>
      <c r="AD156" s="69"/>
    </row>
    <row r="157" spans="2:30"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69"/>
      <c r="AC157" s="69"/>
      <c r="AD157" s="69"/>
    </row>
    <row r="158" spans="2:30"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69"/>
      <c r="AC158" s="69"/>
      <c r="AD158" s="69"/>
    </row>
    <row r="159" spans="2:30"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69"/>
      <c r="AC159" s="69"/>
      <c r="AD159" s="69"/>
    </row>
    <row r="160" spans="2:30"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69"/>
      <c r="AC160" s="69"/>
      <c r="AD160" s="69"/>
    </row>
    <row r="161" spans="2:30"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69"/>
      <c r="AC161" s="69"/>
      <c r="AD161" s="69"/>
    </row>
    <row r="162" spans="2:30"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69"/>
      <c r="AC162" s="69"/>
      <c r="AD162" s="69"/>
    </row>
    <row r="163" spans="2:30"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69"/>
      <c r="AC163" s="69"/>
      <c r="AD163" s="69"/>
    </row>
    <row r="164" spans="2:30"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69"/>
      <c r="AC164" s="69"/>
      <c r="AD164" s="69"/>
    </row>
    <row r="165" spans="2:30"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69"/>
      <c r="AC165" s="69"/>
      <c r="AD165" s="69"/>
    </row>
    <row r="166" spans="2:30"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69"/>
      <c r="AC166" s="69"/>
      <c r="AD166" s="69"/>
    </row>
    <row r="167" spans="2:30"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69"/>
      <c r="AC167" s="69"/>
      <c r="AD167" s="69"/>
    </row>
    <row r="168" spans="2:30"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69"/>
      <c r="AC168" s="69"/>
      <c r="AD168" s="69"/>
    </row>
    <row r="169" spans="2:30"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69"/>
      <c r="AC169" s="69"/>
      <c r="AD169" s="69"/>
    </row>
    <row r="170" spans="2:30"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69"/>
      <c r="AC170" s="69"/>
      <c r="AD170" s="69"/>
    </row>
    <row r="171" spans="2:30"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69"/>
      <c r="AC171" s="69"/>
      <c r="AD171" s="69"/>
    </row>
    <row r="172" spans="2:30"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69"/>
      <c r="AC172" s="69"/>
      <c r="AD172" s="69"/>
    </row>
    <row r="173" spans="2:30"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69"/>
      <c r="AC173" s="69"/>
      <c r="AD173" s="69"/>
    </row>
    <row r="174" spans="2:30"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69"/>
      <c r="AC174" s="69"/>
      <c r="AD174" s="69"/>
    </row>
    <row r="175" spans="2:30"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69"/>
      <c r="AC175" s="69"/>
      <c r="AD175" s="69"/>
    </row>
    <row r="176" spans="2:30"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69"/>
      <c r="AC176" s="69"/>
      <c r="AD176" s="69"/>
    </row>
    <row r="177" spans="2:30"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69"/>
      <c r="AC177" s="69"/>
      <c r="AD177" s="69"/>
    </row>
    <row r="178" spans="2:30"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69"/>
      <c r="AC178" s="69"/>
      <c r="AD178" s="69"/>
    </row>
    <row r="179" spans="2:30"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69"/>
      <c r="AC179" s="69"/>
      <c r="AD179" s="69"/>
    </row>
    <row r="180" spans="2:30"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69"/>
      <c r="AC180" s="69"/>
      <c r="AD180" s="69"/>
    </row>
    <row r="181" spans="2:30"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69"/>
      <c r="AC181" s="69"/>
      <c r="AD181" s="69"/>
    </row>
    <row r="182" spans="2:30"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69"/>
      <c r="AC182" s="69"/>
      <c r="AD182" s="69"/>
    </row>
    <row r="183" spans="2:30"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69"/>
      <c r="AC183" s="69"/>
      <c r="AD183" s="69"/>
    </row>
    <row r="184" spans="2:30"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69"/>
      <c r="AC184" s="69"/>
      <c r="AD184" s="69"/>
    </row>
    <row r="185" spans="2:30"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69"/>
      <c r="AC185" s="69"/>
      <c r="AD185" s="69"/>
    </row>
    <row r="186" spans="2:30"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69"/>
      <c r="AC186" s="69"/>
      <c r="AD186" s="69"/>
    </row>
    <row r="187" spans="2:30"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69"/>
      <c r="AC187" s="69"/>
      <c r="AD187" s="69"/>
    </row>
    <row r="188" spans="2:30"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69"/>
      <c r="AC188" s="69"/>
      <c r="AD188" s="69"/>
    </row>
    <row r="189" spans="2:30"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69"/>
      <c r="AC189" s="69"/>
      <c r="AD189" s="69"/>
    </row>
    <row r="190" spans="2:30"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69"/>
      <c r="AC190" s="69"/>
      <c r="AD190" s="69"/>
    </row>
    <row r="191" spans="2:30"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69"/>
      <c r="AC191" s="69"/>
      <c r="AD191" s="69"/>
    </row>
    <row r="192" spans="2:30"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69"/>
      <c r="AC192" s="69"/>
      <c r="AD192" s="69"/>
    </row>
    <row r="193" spans="2:30"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69"/>
      <c r="AC193" s="69"/>
      <c r="AD193" s="69"/>
    </row>
    <row r="194" spans="2:30"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69"/>
      <c r="AC194" s="69"/>
      <c r="AD194" s="69"/>
    </row>
    <row r="195" spans="2:30"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69"/>
      <c r="AC195" s="69"/>
      <c r="AD195" s="69"/>
    </row>
    <row r="196" spans="2:30"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69"/>
      <c r="AC196" s="69"/>
      <c r="AD196" s="69"/>
    </row>
    <row r="197" spans="2:30"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  <c r="AB197" s="69"/>
      <c r="AC197" s="69"/>
      <c r="AD197" s="69"/>
    </row>
    <row r="198" spans="2:30"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  <c r="AB198" s="69"/>
      <c r="AC198" s="69"/>
      <c r="AD198" s="69"/>
    </row>
    <row r="199" spans="2:30"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69"/>
      <c r="AC199" s="69"/>
      <c r="AD199" s="69"/>
    </row>
    <row r="200" spans="2:30"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  <c r="AB200" s="69"/>
      <c r="AC200" s="69"/>
      <c r="AD200" s="69"/>
    </row>
    <row r="201" spans="2:30"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  <c r="AB201" s="69"/>
      <c r="AC201" s="69"/>
      <c r="AD201" s="69"/>
    </row>
    <row r="202" spans="2:30"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  <c r="AB202" s="69"/>
      <c r="AC202" s="69"/>
      <c r="AD202" s="69"/>
    </row>
    <row r="203" spans="2:30"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  <c r="AB203" s="69"/>
      <c r="AC203" s="69"/>
      <c r="AD203" s="69"/>
    </row>
    <row r="204" spans="2:30"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  <c r="AB204" s="69"/>
      <c r="AC204" s="69"/>
      <c r="AD204" s="69"/>
    </row>
    <row r="205" spans="2:30"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69"/>
      <c r="AC205" s="69"/>
      <c r="AD205" s="69"/>
    </row>
    <row r="206" spans="2:30"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  <c r="AB206" s="69"/>
      <c r="AC206" s="69"/>
      <c r="AD206" s="69"/>
    </row>
    <row r="207" spans="2:30"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  <c r="AB207" s="69"/>
      <c r="AC207" s="69"/>
      <c r="AD207" s="69"/>
    </row>
    <row r="208" spans="2:30"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  <c r="AB208" s="69"/>
      <c r="AC208" s="69"/>
      <c r="AD208" s="69"/>
    </row>
    <row r="209" spans="2:30"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  <c r="AB209" s="69"/>
      <c r="AC209" s="69"/>
      <c r="AD209" s="69"/>
    </row>
    <row r="210" spans="2:30"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69"/>
      <c r="AC210" s="69"/>
      <c r="AD210" s="69"/>
    </row>
    <row r="211" spans="2:30"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69"/>
      <c r="AC211" s="69"/>
      <c r="AD211" s="69"/>
    </row>
    <row r="212" spans="2:30"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  <c r="AB212" s="69"/>
      <c r="AC212" s="69"/>
      <c r="AD212" s="69"/>
    </row>
    <row r="213" spans="2:30"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  <c r="AB213" s="69"/>
      <c r="AC213" s="69"/>
      <c r="AD213" s="69"/>
    </row>
    <row r="214" spans="2:30"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  <c r="AB214" s="69"/>
      <c r="AC214" s="69"/>
      <c r="AD214" s="69"/>
    </row>
    <row r="215" spans="2:30"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  <c r="AB215" s="69"/>
      <c r="AC215" s="69"/>
      <c r="AD215" s="69"/>
    </row>
    <row r="216" spans="2:30"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  <c r="AB216" s="69"/>
      <c r="AC216" s="69"/>
      <c r="AD216" s="69"/>
    </row>
    <row r="217" spans="2:30"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  <c r="AB217" s="69"/>
      <c r="AC217" s="69"/>
      <c r="AD217" s="69"/>
    </row>
    <row r="218" spans="2:30"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69"/>
      <c r="AC218" s="69"/>
      <c r="AD218" s="69"/>
    </row>
    <row r="219" spans="2:30"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69"/>
      <c r="AC219" s="69"/>
      <c r="AD219" s="69"/>
    </row>
    <row r="220" spans="2:30"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69"/>
      <c r="AC220" s="69"/>
      <c r="AD220" s="69"/>
    </row>
    <row r="221" spans="2:30"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69"/>
      <c r="AC221" s="69"/>
      <c r="AD221" s="69"/>
    </row>
    <row r="222" spans="2:30"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69"/>
      <c r="AC222" s="69"/>
      <c r="AD222" s="69"/>
    </row>
    <row r="223" spans="2:30"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69"/>
      <c r="AC223" s="69"/>
      <c r="AD223" s="69"/>
    </row>
    <row r="224" spans="2:30"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69"/>
      <c r="AC224" s="69"/>
      <c r="AD224" s="69"/>
    </row>
    <row r="225" spans="2:30"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69"/>
      <c r="AC225" s="69"/>
      <c r="AD225" s="69"/>
    </row>
    <row r="226" spans="2:30"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69"/>
      <c r="AC226" s="69"/>
      <c r="AD226" s="69"/>
    </row>
    <row r="227" spans="2:30"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  <c r="AB227" s="69"/>
      <c r="AC227" s="69"/>
      <c r="AD227" s="69"/>
    </row>
    <row r="228" spans="2:30"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  <c r="AB228" s="69"/>
      <c r="AC228" s="69"/>
      <c r="AD228" s="69"/>
    </row>
    <row r="229" spans="2:30"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  <c r="AB229" s="69"/>
      <c r="AC229" s="69"/>
      <c r="AD229" s="69"/>
    </row>
    <row r="230" spans="2:30"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69"/>
      <c r="AC230" s="69"/>
      <c r="AD230" s="69"/>
    </row>
    <row r="231" spans="2:30"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  <c r="AB231" s="69"/>
      <c r="AC231" s="69"/>
      <c r="AD231" s="69"/>
    </row>
    <row r="232" spans="2:30"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69"/>
      <c r="AC232" s="69"/>
      <c r="AD232" s="69"/>
    </row>
    <row r="233" spans="2:30"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69"/>
      <c r="AC233" s="69"/>
      <c r="AD233" s="69"/>
    </row>
    <row r="234" spans="2:30"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  <c r="AB234" s="69"/>
      <c r="AC234" s="69"/>
      <c r="AD234" s="69"/>
    </row>
    <row r="235" spans="2:30"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  <c r="AB235" s="69"/>
      <c r="AC235" s="69"/>
      <c r="AD235" s="69"/>
    </row>
    <row r="236" spans="2:30"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  <c r="AB236" s="69"/>
      <c r="AC236" s="69"/>
      <c r="AD236" s="69"/>
    </row>
    <row r="237" spans="2:30"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  <c r="AB237" s="69"/>
      <c r="AC237" s="69"/>
      <c r="AD237" s="69"/>
    </row>
    <row r="238" spans="2:30"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  <c r="AB238" s="69"/>
      <c r="AC238" s="69"/>
      <c r="AD238" s="69"/>
    </row>
    <row r="239" spans="2:30"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  <c r="AB239" s="69"/>
      <c r="AC239" s="69"/>
      <c r="AD239" s="69"/>
    </row>
    <row r="240" spans="2:30"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  <c r="AB240" s="69"/>
      <c r="AC240" s="69"/>
      <c r="AD240" s="69"/>
    </row>
    <row r="241" spans="2:30"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  <c r="AB241" s="69"/>
      <c r="AC241" s="69"/>
      <c r="AD241" s="69"/>
    </row>
    <row r="242" spans="2:30"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  <c r="AB242" s="69"/>
      <c r="AC242" s="69"/>
      <c r="AD242" s="69"/>
    </row>
    <row r="243" spans="2:30"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  <c r="AB243" s="69"/>
      <c r="AC243" s="69"/>
      <c r="AD243" s="69"/>
    </row>
    <row r="244" spans="2:30"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  <c r="AB244" s="69"/>
      <c r="AC244" s="69"/>
      <c r="AD244" s="69"/>
    </row>
    <row r="245" spans="2:30"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  <c r="AB245" s="69"/>
      <c r="AC245" s="69"/>
      <c r="AD245" s="69"/>
    </row>
    <row r="246" spans="2:30"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69"/>
      <c r="AC246" s="69"/>
      <c r="AD246" s="69"/>
    </row>
    <row r="247" spans="2:30"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  <c r="AB247" s="69"/>
      <c r="AC247" s="69"/>
      <c r="AD247" s="69"/>
    </row>
    <row r="248" spans="2:30"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  <c r="AB248" s="69"/>
      <c r="AC248" s="69"/>
      <c r="AD248" s="69"/>
    </row>
    <row r="249" spans="2:30"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69"/>
      <c r="AC249" s="69"/>
      <c r="AD249" s="69"/>
    </row>
    <row r="250" spans="2:30"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  <c r="AB250" s="69"/>
      <c r="AC250" s="69"/>
      <c r="AD250" s="69"/>
    </row>
    <row r="251" spans="2:30"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  <c r="AB251" s="69"/>
      <c r="AC251" s="69"/>
      <c r="AD251" s="69"/>
    </row>
    <row r="252" spans="2:30"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  <c r="AB252" s="69"/>
      <c r="AC252" s="69"/>
      <c r="AD252" s="69"/>
    </row>
    <row r="253" spans="2:30"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  <c r="AB253" s="69"/>
      <c r="AC253" s="69"/>
      <c r="AD253" s="69"/>
    </row>
    <row r="254" spans="2:30"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  <c r="AB254" s="69"/>
      <c r="AC254" s="69"/>
      <c r="AD254" s="69"/>
    </row>
    <row r="255" spans="2:30"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/>
      <c r="AB255" s="69"/>
      <c r="AC255" s="69"/>
      <c r="AD255" s="69"/>
    </row>
    <row r="256" spans="2:30"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  <c r="AB256" s="69"/>
      <c r="AC256" s="69"/>
      <c r="AD256" s="69"/>
    </row>
    <row r="257" spans="2:30"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  <c r="AB257" s="69"/>
      <c r="AC257" s="69"/>
      <c r="AD257" s="69"/>
    </row>
    <row r="258" spans="2:30"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69"/>
      <c r="AC258" s="69"/>
      <c r="AD258" s="69"/>
    </row>
    <row r="259" spans="2:30"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/>
      <c r="AB259" s="69"/>
      <c r="AC259" s="69"/>
      <c r="AD259" s="69"/>
    </row>
    <row r="260" spans="2:30"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  <c r="AB260" s="69"/>
      <c r="AC260" s="69"/>
      <c r="AD260" s="69"/>
    </row>
    <row r="261" spans="2:30"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  <c r="AB261" s="69"/>
      <c r="AC261" s="69"/>
      <c r="AD261" s="69"/>
    </row>
    <row r="262" spans="2:30"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/>
      <c r="AB262" s="69"/>
      <c r="AC262" s="69"/>
      <c r="AD262" s="69"/>
    </row>
    <row r="263" spans="2:30"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  <c r="AA263" s="70"/>
      <c r="AB263" s="69"/>
      <c r="AC263" s="69"/>
      <c r="AD263" s="69"/>
    </row>
    <row r="264" spans="2:30"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/>
      <c r="AB264" s="69"/>
      <c r="AC264" s="69"/>
      <c r="AD264" s="69"/>
    </row>
    <row r="265" spans="2:30"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  <c r="AB265" s="69"/>
      <c r="AC265" s="69"/>
      <c r="AD265" s="69"/>
    </row>
    <row r="266" spans="2:30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3"/>
      <c r="AC266" s="3"/>
      <c r="AD266" s="3"/>
    </row>
    <row r="267" spans="2:30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3"/>
      <c r="AC267" s="3"/>
      <c r="AD267" s="3"/>
    </row>
    <row r="268" spans="2:30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3"/>
      <c r="AC268" s="3"/>
      <c r="AD268" s="3"/>
    </row>
    <row r="269" spans="2:30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3"/>
      <c r="AC269" s="3"/>
      <c r="AD269" s="3"/>
    </row>
    <row r="270" spans="2:30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3"/>
      <c r="AC270" s="3"/>
      <c r="AD270" s="3"/>
    </row>
    <row r="271" spans="2:30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3"/>
      <c r="AC271" s="3"/>
      <c r="AD271" s="3"/>
    </row>
    <row r="272" spans="2:30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3"/>
      <c r="AC272" s="3"/>
      <c r="AD272" s="3"/>
    </row>
    <row r="273" spans="2:30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3"/>
      <c r="AC273" s="3"/>
      <c r="AD273" s="3"/>
    </row>
  </sheetData>
  <mergeCells count="19">
    <mergeCell ref="B39:AD39"/>
    <mergeCell ref="B40:AD40"/>
    <mergeCell ref="B41:AD41"/>
    <mergeCell ref="B42:B43"/>
    <mergeCell ref="C42:M42"/>
    <mergeCell ref="O42:O43"/>
    <mergeCell ref="P42:Z42"/>
    <mergeCell ref="AB42:AB43"/>
    <mergeCell ref="AC42:AD42"/>
    <mergeCell ref="B1:AD1"/>
    <mergeCell ref="B3:AD3"/>
    <mergeCell ref="B4:AD4"/>
    <mergeCell ref="B5:AD5"/>
    <mergeCell ref="B6:B7"/>
    <mergeCell ref="C6:M6"/>
    <mergeCell ref="O6:O7"/>
    <mergeCell ref="P6:Z6"/>
    <mergeCell ref="AB6:AB7"/>
    <mergeCell ref="AC6:AD6"/>
  </mergeCells>
  <printOptions horizontalCentered="1"/>
  <pageMargins left="0" right="0" top="0.39370078740157483" bottom="0.39370078740157483" header="0" footer="0"/>
  <pageSetup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DGII</vt:lpstr>
      <vt:lpstr>DGA</vt:lpstr>
      <vt:lpstr>TESORERIA </vt:lpstr>
      <vt:lpstr>cut presupuestaria</vt:lpstr>
      <vt:lpstr>'cut presupuestaria'!Área_de_impresión</vt:lpstr>
      <vt:lpstr>DGA!Área_de_impresión</vt:lpstr>
      <vt:lpstr>DGII!Área_de_impresión</vt:lpstr>
      <vt:lpstr>'TESORERIA '!Área_de_impresión</vt:lpstr>
      <vt:lpstr>'cut presupuestaria'!Títulos_a_imprimir</vt:lpstr>
      <vt:lpstr>DGII!Títulos_a_imprimir</vt:lpstr>
      <vt:lpstr>'TESORERIA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2025-03-03T16:54:17Z</dcterms:created>
  <dcterms:modified xsi:type="dcterms:W3CDTF">2025-03-03T16:58:23Z</dcterms:modified>
</cp:coreProperties>
</file>