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perez\Desktop\2023\INGRESOS PARA INTERNET 2023\"/>
    </mc:Choice>
  </mc:AlternateContent>
  <xr:revisionPtr revIDLastSave="0" documentId="13_ncr:1_{ED397D01-FDB0-4005-BB41-F79FB7B0C4F8}" xr6:coauthVersionLast="47" xr6:coauthVersionMax="47" xr10:uidLastSave="{00000000-0000-0000-0000-000000000000}"/>
  <bookViews>
    <workbookView xWindow="-120" yWindow="-120" windowWidth="29040" windowHeight="15840" xr2:uid="{60670EBD-A45A-43B4-8E2B-3FF1F3131552}"/>
  </bookViews>
  <sheets>
    <sheet name="PP" sheetId="1" r:id="rId1"/>
  </sheets>
  <externalReferences>
    <externalReference r:id="rId2"/>
    <externalReference r:id="rId3"/>
  </externalReferences>
  <definedNames>
    <definedName name="_________ROS1">#N/A</definedName>
    <definedName name="_________ROS2">#N/A</definedName>
    <definedName name="_________ROS3">#N/A</definedName>
    <definedName name="_________ROS4">#N/A</definedName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PP!$B$6:$X$137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xlnm.Print_Titles" localSheetId="0">PP!$1:$7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71" i="1" l="1"/>
  <c r="W171" i="1"/>
  <c r="V171" i="1"/>
  <c r="U171" i="1"/>
  <c r="T171" i="1"/>
  <c r="S171" i="1"/>
  <c r="R171" i="1"/>
  <c r="Q171" i="1"/>
  <c r="P171" i="1"/>
  <c r="O171" i="1"/>
  <c r="N171" i="1"/>
  <c r="X170" i="1"/>
  <c r="W170" i="1"/>
  <c r="V170" i="1"/>
  <c r="U170" i="1"/>
  <c r="T170" i="1"/>
  <c r="S170" i="1"/>
  <c r="R170" i="1"/>
  <c r="Q170" i="1"/>
  <c r="P170" i="1"/>
  <c r="O170" i="1"/>
  <c r="N170" i="1"/>
  <c r="X169" i="1"/>
  <c r="W169" i="1"/>
  <c r="V169" i="1"/>
  <c r="U169" i="1"/>
  <c r="T169" i="1"/>
  <c r="S169" i="1"/>
  <c r="R169" i="1"/>
  <c r="Q169" i="1"/>
  <c r="P169" i="1"/>
  <c r="O169" i="1"/>
  <c r="N169" i="1"/>
  <c r="W137" i="1"/>
  <c r="V137" i="1"/>
  <c r="U137" i="1"/>
  <c r="T137" i="1"/>
  <c r="S137" i="1"/>
  <c r="R137" i="1"/>
  <c r="Q137" i="1"/>
  <c r="P137" i="1"/>
  <c r="O137" i="1"/>
  <c r="N137" i="1"/>
  <c r="L137" i="1"/>
  <c r="K137" i="1"/>
  <c r="J137" i="1"/>
  <c r="I137" i="1"/>
  <c r="H137" i="1"/>
  <c r="G137" i="1"/>
  <c r="F137" i="1"/>
  <c r="E137" i="1"/>
  <c r="D137" i="1"/>
  <c r="M137" i="1" s="1"/>
  <c r="C137" i="1"/>
  <c r="Y135" i="1"/>
  <c r="Z135" i="1" s="1"/>
  <c r="X135" i="1"/>
  <c r="M135" i="1"/>
  <c r="X134" i="1"/>
  <c r="Y134" i="1" s="1"/>
  <c r="Z134" i="1" s="1"/>
  <c r="M134" i="1"/>
  <c r="X133" i="1"/>
  <c r="Y133" i="1" s="1"/>
  <c r="Z133" i="1" s="1"/>
  <c r="M133" i="1"/>
  <c r="Y132" i="1"/>
  <c r="Z132" i="1" s="1"/>
  <c r="X132" i="1"/>
  <c r="M132" i="1"/>
  <c r="Y131" i="1"/>
  <c r="X131" i="1"/>
  <c r="M131" i="1"/>
  <c r="X130" i="1"/>
  <c r="Y130" i="1" s="1"/>
  <c r="Z130" i="1" s="1"/>
  <c r="M130" i="1"/>
  <c r="M129" i="1" s="1"/>
  <c r="W129" i="1"/>
  <c r="V129" i="1"/>
  <c r="U129" i="1"/>
  <c r="T129" i="1"/>
  <c r="S129" i="1"/>
  <c r="R129" i="1"/>
  <c r="Q129" i="1"/>
  <c r="P129" i="1"/>
  <c r="O129" i="1"/>
  <c r="N129" i="1"/>
  <c r="L129" i="1"/>
  <c r="K129" i="1"/>
  <c r="J129" i="1"/>
  <c r="I129" i="1"/>
  <c r="H129" i="1"/>
  <c r="G129" i="1"/>
  <c r="F129" i="1"/>
  <c r="E129" i="1"/>
  <c r="D129" i="1"/>
  <c r="C129" i="1"/>
  <c r="Y127" i="1"/>
  <c r="Z127" i="1" s="1"/>
  <c r="X127" i="1"/>
  <c r="M127" i="1"/>
  <c r="X126" i="1"/>
  <c r="Y126" i="1" s="1"/>
  <c r="M126" i="1"/>
  <c r="Y125" i="1"/>
  <c r="X125" i="1"/>
  <c r="M125" i="1"/>
  <c r="X124" i="1"/>
  <c r="Y124" i="1" s="1"/>
  <c r="W124" i="1"/>
  <c r="V124" i="1"/>
  <c r="V120" i="1" s="1"/>
  <c r="U124" i="1"/>
  <c r="T124" i="1"/>
  <c r="S124" i="1"/>
  <c r="R124" i="1"/>
  <c r="R120" i="1" s="1"/>
  <c r="Q124" i="1"/>
  <c r="P124" i="1"/>
  <c r="P120" i="1" s="1"/>
  <c r="O124" i="1"/>
  <c r="N124" i="1"/>
  <c r="M124" i="1"/>
  <c r="L124" i="1"/>
  <c r="L120" i="1" s="1"/>
  <c r="K124" i="1"/>
  <c r="J124" i="1"/>
  <c r="J120" i="1" s="1"/>
  <c r="I124" i="1"/>
  <c r="H124" i="1"/>
  <c r="G124" i="1"/>
  <c r="F124" i="1"/>
  <c r="F120" i="1" s="1"/>
  <c r="E124" i="1"/>
  <c r="D124" i="1"/>
  <c r="D120" i="1" s="1"/>
  <c r="C124" i="1"/>
  <c r="X123" i="1"/>
  <c r="Y123" i="1" s="1"/>
  <c r="M123" i="1"/>
  <c r="Y122" i="1"/>
  <c r="Z122" i="1" s="1"/>
  <c r="X122" i="1"/>
  <c r="X121" i="1" s="1"/>
  <c r="M122" i="1"/>
  <c r="W121" i="1"/>
  <c r="W120" i="1" s="1"/>
  <c r="V121" i="1"/>
  <c r="U121" i="1"/>
  <c r="T121" i="1"/>
  <c r="S121" i="1"/>
  <c r="R121" i="1"/>
  <c r="Q121" i="1"/>
  <c r="P121" i="1"/>
  <c r="O121" i="1"/>
  <c r="N121" i="1"/>
  <c r="M121" i="1"/>
  <c r="L121" i="1"/>
  <c r="K121" i="1"/>
  <c r="K120" i="1" s="1"/>
  <c r="J121" i="1"/>
  <c r="I121" i="1"/>
  <c r="H121" i="1"/>
  <c r="G121" i="1"/>
  <c r="F121" i="1"/>
  <c r="E121" i="1"/>
  <c r="E120" i="1" s="1"/>
  <c r="D121" i="1"/>
  <c r="C121" i="1"/>
  <c r="U120" i="1"/>
  <c r="T120" i="1"/>
  <c r="S120" i="1"/>
  <c r="Q120" i="1"/>
  <c r="O120" i="1"/>
  <c r="N120" i="1"/>
  <c r="M120" i="1"/>
  <c r="I120" i="1"/>
  <c r="H120" i="1"/>
  <c r="G120" i="1"/>
  <c r="C120" i="1"/>
  <c r="X119" i="1"/>
  <c r="M119" i="1"/>
  <c r="Y119" i="1" s="1"/>
  <c r="Z119" i="1" s="1"/>
  <c r="Y118" i="1"/>
  <c r="X118" i="1"/>
  <c r="M118" i="1"/>
  <c r="X117" i="1"/>
  <c r="W117" i="1"/>
  <c r="V117" i="1"/>
  <c r="U117" i="1"/>
  <c r="T117" i="1"/>
  <c r="S117" i="1"/>
  <c r="R117" i="1"/>
  <c r="Q117" i="1"/>
  <c r="P117" i="1"/>
  <c r="O117" i="1"/>
  <c r="N117" i="1"/>
  <c r="L117" i="1"/>
  <c r="K117" i="1"/>
  <c r="J117" i="1"/>
  <c r="I117" i="1"/>
  <c r="H117" i="1"/>
  <c r="G117" i="1"/>
  <c r="F117" i="1"/>
  <c r="E117" i="1"/>
  <c r="D117" i="1"/>
  <c r="C117" i="1"/>
  <c r="X116" i="1"/>
  <c r="Y116" i="1" s="1"/>
  <c r="Z116" i="1" s="1"/>
  <c r="M116" i="1"/>
  <c r="X115" i="1"/>
  <c r="M115" i="1"/>
  <c r="W114" i="1"/>
  <c r="V114" i="1"/>
  <c r="V112" i="1" s="1"/>
  <c r="V109" i="1" s="1"/>
  <c r="U114" i="1"/>
  <c r="T114" i="1"/>
  <c r="T112" i="1" s="1"/>
  <c r="S114" i="1"/>
  <c r="R114" i="1"/>
  <c r="Q114" i="1"/>
  <c r="P114" i="1"/>
  <c r="P112" i="1" s="1"/>
  <c r="P109" i="1" s="1"/>
  <c r="O114" i="1"/>
  <c r="N114" i="1"/>
  <c r="N112" i="1" s="1"/>
  <c r="M114" i="1"/>
  <c r="L114" i="1"/>
  <c r="K114" i="1"/>
  <c r="J114" i="1"/>
  <c r="J112" i="1" s="1"/>
  <c r="J109" i="1" s="1"/>
  <c r="I114" i="1"/>
  <c r="H114" i="1"/>
  <c r="H112" i="1" s="1"/>
  <c r="G114" i="1"/>
  <c r="F114" i="1"/>
  <c r="E114" i="1"/>
  <c r="D114" i="1"/>
  <c r="D112" i="1" s="1"/>
  <c r="D109" i="1" s="1"/>
  <c r="D105" i="1" s="1"/>
  <c r="C114" i="1"/>
  <c r="C112" i="1" s="1"/>
  <c r="C109" i="1" s="1"/>
  <c r="Y113" i="1"/>
  <c r="X113" i="1"/>
  <c r="M113" i="1"/>
  <c r="W112" i="1"/>
  <c r="W109" i="1" s="1"/>
  <c r="U112" i="1"/>
  <c r="S112" i="1"/>
  <c r="R112" i="1"/>
  <c r="R109" i="1" s="1"/>
  <c r="R105" i="1" s="1"/>
  <c r="Q112" i="1"/>
  <c r="Q109" i="1" s="1"/>
  <c r="O112" i="1"/>
  <c r="L112" i="1"/>
  <c r="L109" i="1" s="1"/>
  <c r="L105" i="1" s="1"/>
  <c r="K112" i="1"/>
  <c r="K109" i="1" s="1"/>
  <c r="I112" i="1"/>
  <c r="G112" i="1"/>
  <c r="F112" i="1"/>
  <c r="F109" i="1" s="1"/>
  <c r="E112" i="1"/>
  <c r="E109" i="1" s="1"/>
  <c r="X111" i="1"/>
  <c r="X110" i="1" s="1"/>
  <c r="M111" i="1"/>
  <c r="W110" i="1"/>
  <c r="V110" i="1"/>
  <c r="U110" i="1"/>
  <c r="T110" i="1"/>
  <c r="T109" i="1" s="1"/>
  <c r="T105" i="1" s="1"/>
  <c r="S110" i="1"/>
  <c r="R110" i="1"/>
  <c r="Q110" i="1"/>
  <c r="P110" i="1"/>
  <c r="O110" i="1"/>
  <c r="N110" i="1"/>
  <c r="M110" i="1"/>
  <c r="L110" i="1"/>
  <c r="K110" i="1"/>
  <c r="J110" i="1"/>
  <c r="I110" i="1"/>
  <c r="H110" i="1"/>
  <c r="H109" i="1" s="1"/>
  <c r="H105" i="1" s="1"/>
  <c r="G110" i="1"/>
  <c r="F110" i="1"/>
  <c r="E110" i="1"/>
  <c r="D110" i="1"/>
  <c r="C110" i="1"/>
  <c r="U109" i="1"/>
  <c r="S109" i="1"/>
  <c r="S105" i="1" s="1"/>
  <c r="O109" i="1"/>
  <c r="N109" i="1"/>
  <c r="N105" i="1" s="1"/>
  <c r="I109" i="1"/>
  <c r="G109" i="1"/>
  <c r="G105" i="1" s="1"/>
  <c r="Y108" i="1"/>
  <c r="Z108" i="1" s="1"/>
  <c r="X108" i="1"/>
  <c r="M108" i="1"/>
  <c r="X107" i="1"/>
  <c r="M107" i="1"/>
  <c r="M106" i="1" s="1"/>
  <c r="W106" i="1"/>
  <c r="V106" i="1"/>
  <c r="V105" i="1" s="1"/>
  <c r="U106" i="1"/>
  <c r="T106" i="1"/>
  <c r="S106" i="1"/>
  <c r="R106" i="1"/>
  <c r="Q106" i="1"/>
  <c r="P106" i="1"/>
  <c r="P105" i="1" s="1"/>
  <c r="O106" i="1"/>
  <c r="N106" i="1"/>
  <c r="L106" i="1"/>
  <c r="K106" i="1"/>
  <c r="J106" i="1"/>
  <c r="J105" i="1" s="1"/>
  <c r="I106" i="1"/>
  <c r="I105" i="1" s="1"/>
  <c r="H106" i="1"/>
  <c r="G106" i="1"/>
  <c r="F106" i="1"/>
  <c r="F105" i="1" s="1"/>
  <c r="E106" i="1"/>
  <c r="D106" i="1"/>
  <c r="C106" i="1"/>
  <c r="U105" i="1"/>
  <c r="O105" i="1"/>
  <c r="C105" i="1"/>
  <c r="X104" i="1"/>
  <c r="Y104" i="1" s="1"/>
  <c r="Z104" i="1" s="1"/>
  <c r="M104" i="1"/>
  <c r="Z102" i="1"/>
  <c r="Y102" i="1"/>
  <c r="X102" i="1"/>
  <c r="M102" i="1"/>
  <c r="X101" i="1"/>
  <c r="M101" i="1"/>
  <c r="Y101" i="1" s="1"/>
  <c r="X100" i="1"/>
  <c r="M100" i="1"/>
  <c r="M99" i="1" s="1"/>
  <c r="M98" i="1" s="1"/>
  <c r="X99" i="1"/>
  <c r="Y99" i="1" s="1"/>
  <c r="Z99" i="1" s="1"/>
  <c r="W99" i="1"/>
  <c r="V99" i="1"/>
  <c r="U99" i="1"/>
  <c r="U98" i="1" s="1"/>
  <c r="T99" i="1"/>
  <c r="S99" i="1"/>
  <c r="R99" i="1"/>
  <c r="R98" i="1" s="1"/>
  <c r="Q99" i="1"/>
  <c r="P99" i="1"/>
  <c r="O99" i="1"/>
  <c r="O98" i="1" s="1"/>
  <c r="N99" i="1"/>
  <c r="L99" i="1"/>
  <c r="L98" i="1" s="1"/>
  <c r="K99" i="1"/>
  <c r="J99" i="1"/>
  <c r="I99" i="1"/>
  <c r="I98" i="1" s="1"/>
  <c r="H99" i="1"/>
  <c r="G99" i="1"/>
  <c r="F99" i="1"/>
  <c r="F98" i="1" s="1"/>
  <c r="E99" i="1"/>
  <c r="D99" i="1"/>
  <c r="C99" i="1"/>
  <c r="C98" i="1" s="1"/>
  <c r="W98" i="1"/>
  <c r="V98" i="1"/>
  <c r="T98" i="1"/>
  <c r="S98" i="1"/>
  <c r="Q98" i="1"/>
  <c r="P98" i="1"/>
  <c r="N98" i="1"/>
  <c r="K98" i="1"/>
  <c r="J98" i="1"/>
  <c r="H98" i="1"/>
  <c r="G98" i="1"/>
  <c r="E98" i="1"/>
  <c r="D98" i="1"/>
  <c r="X97" i="1"/>
  <c r="Y97" i="1" s="1"/>
  <c r="Z97" i="1" s="1"/>
  <c r="M97" i="1"/>
  <c r="X96" i="1"/>
  <c r="Y96" i="1" s="1"/>
  <c r="M96" i="1"/>
  <c r="Y95" i="1"/>
  <c r="Z95" i="1" s="1"/>
  <c r="X95" i="1"/>
  <c r="M95" i="1"/>
  <c r="X94" i="1"/>
  <c r="Y94" i="1" s="1"/>
  <c r="Z94" i="1" s="1"/>
  <c r="M94" i="1"/>
  <c r="W93" i="1"/>
  <c r="W84" i="1" s="1"/>
  <c r="V93" i="1"/>
  <c r="V84" i="1" s="1"/>
  <c r="U93" i="1"/>
  <c r="T93" i="1"/>
  <c r="S93" i="1"/>
  <c r="R93" i="1"/>
  <c r="Q93" i="1"/>
  <c r="Q84" i="1" s="1"/>
  <c r="P93" i="1"/>
  <c r="P84" i="1" s="1"/>
  <c r="O93" i="1"/>
  <c r="X93" i="1" s="1"/>
  <c r="N93" i="1"/>
  <c r="L93" i="1"/>
  <c r="K93" i="1"/>
  <c r="K84" i="1" s="1"/>
  <c r="J93" i="1"/>
  <c r="J84" i="1" s="1"/>
  <c r="I93" i="1"/>
  <c r="H93" i="1"/>
  <c r="G93" i="1"/>
  <c r="F93" i="1"/>
  <c r="E93" i="1"/>
  <c r="E84" i="1" s="1"/>
  <c r="D93" i="1"/>
  <c r="D84" i="1" s="1"/>
  <c r="C93" i="1"/>
  <c r="X92" i="1"/>
  <c r="Y92" i="1" s="1"/>
  <c r="Z92" i="1" s="1"/>
  <c r="M92" i="1"/>
  <c r="Y91" i="1"/>
  <c r="Z91" i="1" s="1"/>
  <c r="X91" i="1"/>
  <c r="M91" i="1"/>
  <c r="X90" i="1"/>
  <c r="Y90" i="1" s="1"/>
  <c r="Z90" i="1" s="1"/>
  <c r="M90" i="1"/>
  <c r="X89" i="1"/>
  <c r="M89" i="1"/>
  <c r="X88" i="1"/>
  <c r="X85" i="1" s="1"/>
  <c r="M88" i="1"/>
  <c r="X87" i="1"/>
  <c r="M87" i="1"/>
  <c r="Y87" i="1" s="1"/>
  <c r="Z87" i="1" s="1"/>
  <c r="X86" i="1"/>
  <c r="M86" i="1"/>
  <c r="M85" i="1" s="1"/>
  <c r="W85" i="1"/>
  <c r="V85" i="1"/>
  <c r="U85" i="1"/>
  <c r="U84" i="1" s="1"/>
  <c r="T85" i="1"/>
  <c r="S85" i="1"/>
  <c r="S84" i="1" s="1"/>
  <c r="R85" i="1"/>
  <c r="Q85" i="1"/>
  <c r="P85" i="1"/>
  <c r="O85" i="1"/>
  <c r="N85" i="1"/>
  <c r="L85" i="1"/>
  <c r="K85" i="1"/>
  <c r="J85" i="1"/>
  <c r="I85" i="1"/>
  <c r="I84" i="1" s="1"/>
  <c r="H85" i="1"/>
  <c r="G85" i="1"/>
  <c r="F85" i="1"/>
  <c r="F84" i="1" s="1"/>
  <c r="E85" i="1"/>
  <c r="D85" i="1"/>
  <c r="C85" i="1"/>
  <c r="C84" i="1" s="1"/>
  <c r="T84" i="1"/>
  <c r="R84" i="1"/>
  <c r="O84" i="1"/>
  <c r="N84" i="1"/>
  <c r="L84" i="1"/>
  <c r="H84" i="1"/>
  <c r="G84" i="1"/>
  <c r="Y83" i="1"/>
  <c r="Z83" i="1" s="1"/>
  <c r="X83" i="1"/>
  <c r="M83" i="1"/>
  <c r="Y82" i="1"/>
  <c r="Z82" i="1" s="1"/>
  <c r="X82" i="1"/>
  <c r="M82" i="1"/>
  <c r="X81" i="1"/>
  <c r="M81" i="1"/>
  <c r="X80" i="1"/>
  <c r="W80" i="1"/>
  <c r="V80" i="1"/>
  <c r="U80" i="1"/>
  <c r="T80" i="1"/>
  <c r="S80" i="1"/>
  <c r="R80" i="1"/>
  <c r="Q80" i="1"/>
  <c r="P80" i="1"/>
  <c r="O80" i="1"/>
  <c r="N80" i="1"/>
  <c r="M80" i="1"/>
  <c r="Y80" i="1" s="1"/>
  <c r="Z80" i="1" s="1"/>
  <c r="L80" i="1"/>
  <c r="K80" i="1"/>
  <c r="J80" i="1"/>
  <c r="I80" i="1"/>
  <c r="H80" i="1"/>
  <c r="G80" i="1"/>
  <c r="F80" i="1"/>
  <c r="E80" i="1"/>
  <c r="D80" i="1"/>
  <c r="C80" i="1"/>
  <c r="X79" i="1"/>
  <c r="Y79" i="1" s="1"/>
  <c r="Z79" i="1" s="1"/>
  <c r="M79" i="1"/>
  <c r="Y78" i="1"/>
  <c r="Z78" i="1" s="1"/>
  <c r="X78" i="1"/>
  <c r="M78" i="1"/>
  <c r="X77" i="1"/>
  <c r="Y77" i="1" s="1"/>
  <c r="Z77" i="1" s="1"/>
  <c r="M77" i="1"/>
  <c r="X76" i="1"/>
  <c r="Y76" i="1" s="1"/>
  <c r="Z76" i="1" s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X75" i="1"/>
  <c r="Y75" i="1" s="1"/>
  <c r="Z75" i="1" s="1"/>
  <c r="M75" i="1"/>
  <c r="X74" i="1"/>
  <c r="M74" i="1"/>
  <c r="Y74" i="1" s="1"/>
  <c r="Z74" i="1" s="1"/>
  <c r="X73" i="1"/>
  <c r="M73" i="1"/>
  <c r="M72" i="1" s="1"/>
  <c r="X72" i="1"/>
  <c r="Y72" i="1" s="1"/>
  <c r="Z72" i="1" s="1"/>
  <c r="W72" i="1"/>
  <c r="V72" i="1"/>
  <c r="U72" i="1"/>
  <c r="T72" i="1"/>
  <c r="S72" i="1"/>
  <c r="R72" i="1"/>
  <c r="Q72" i="1"/>
  <c r="P72" i="1"/>
  <c r="O72" i="1"/>
  <c r="N72" i="1"/>
  <c r="L72" i="1"/>
  <c r="K72" i="1"/>
  <c r="J72" i="1"/>
  <c r="I72" i="1"/>
  <c r="H72" i="1"/>
  <c r="G72" i="1"/>
  <c r="F72" i="1"/>
  <c r="E72" i="1"/>
  <c r="D72" i="1"/>
  <c r="C72" i="1"/>
  <c r="Y71" i="1"/>
  <c r="Z71" i="1" s="1"/>
  <c r="X71" i="1"/>
  <c r="M71" i="1"/>
  <c r="Y70" i="1"/>
  <c r="Z70" i="1" s="1"/>
  <c r="X70" i="1"/>
  <c r="M70" i="1"/>
  <c r="X69" i="1"/>
  <c r="M69" i="1"/>
  <c r="M67" i="1" s="1"/>
  <c r="M66" i="1" s="1"/>
  <c r="M65" i="1" s="1"/>
  <c r="M64" i="1" s="1"/>
  <c r="Y68" i="1"/>
  <c r="Z68" i="1" s="1"/>
  <c r="X68" i="1"/>
  <c r="X67" i="1" s="1"/>
  <c r="X66" i="1" s="1"/>
  <c r="X65" i="1" s="1"/>
  <c r="M68" i="1"/>
  <c r="W67" i="1"/>
  <c r="V67" i="1"/>
  <c r="V66" i="1" s="1"/>
  <c r="V65" i="1" s="1"/>
  <c r="V64" i="1" s="1"/>
  <c r="U67" i="1"/>
  <c r="T67" i="1"/>
  <c r="S67" i="1"/>
  <c r="R67" i="1"/>
  <c r="Q67" i="1"/>
  <c r="P67" i="1"/>
  <c r="P66" i="1" s="1"/>
  <c r="P65" i="1" s="1"/>
  <c r="P64" i="1" s="1"/>
  <c r="O67" i="1"/>
  <c r="O66" i="1" s="1"/>
  <c r="O65" i="1" s="1"/>
  <c r="O64" i="1" s="1"/>
  <c r="N67" i="1"/>
  <c r="H67" i="1"/>
  <c r="G67" i="1"/>
  <c r="F67" i="1"/>
  <c r="F66" i="1" s="1"/>
  <c r="F65" i="1" s="1"/>
  <c r="F64" i="1" s="1"/>
  <c r="E67" i="1"/>
  <c r="D67" i="1"/>
  <c r="C67" i="1"/>
  <c r="W66" i="1"/>
  <c r="W65" i="1" s="1"/>
  <c r="W64" i="1" s="1"/>
  <c r="U66" i="1"/>
  <c r="T66" i="1"/>
  <c r="S66" i="1"/>
  <c r="R66" i="1"/>
  <c r="R65" i="1" s="1"/>
  <c r="Q66" i="1"/>
  <c r="N66" i="1"/>
  <c r="L66" i="1"/>
  <c r="K66" i="1"/>
  <c r="K65" i="1" s="1"/>
  <c r="K64" i="1" s="1"/>
  <c r="J66" i="1"/>
  <c r="I66" i="1"/>
  <c r="I65" i="1" s="1"/>
  <c r="I64" i="1" s="1"/>
  <c r="H66" i="1"/>
  <c r="G66" i="1"/>
  <c r="G65" i="1" s="1"/>
  <c r="G64" i="1" s="1"/>
  <c r="E66" i="1"/>
  <c r="E65" i="1" s="1"/>
  <c r="D66" i="1"/>
  <c r="C66" i="1"/>
  <c r="C65" i="1" s="1"/>
  <c r="C64" i="1" s="1"/>
  <c r="U65" i="1"/>
  <c r="U64" i="1" s="1"/>
  <c r="T65" i="1"/>
  <c r="S65" i="1"/>
  <c r="S64" i="1" s="1"/>
  <c r="Q65" i="1"/>
  <c r="Q64" i="1" s="1"/>
  <c r="N65" i="1"/>
  <c r="L65" i="1"/>
  <c r="L64" i="1" s="1"/>
  <c r="J65" i="1"/>
  <c r="H65" i="1"/>
  <c r="D65" i="1"/>
  <c r="T64" i="1"/>
  <c r="R64" i="1"/>
  <c r="N64" i="1"/>
  <c r="J64" i="1"/>
  <c r="H64" i="1"/>
  <c r="E64" i="1"/>
  <c r="D64" i="1"/>
  <c r="Y63" i="1"/>
  <c r="Z63" i="1" s="1"/>
  <c r="X63" i="1"/>
  <c r="M63" i="1"/>
  <c r="Y62" i="1"/>
  <c r="Z62" i="1" s="1"/>
  <c r="X62" i="1"/>
  <c r="M62" i="1"/>
  <c r="Y61" i="1"/>
  <c r="X61" i="1"/>
  <c r="M61" i="1"/>
  <c r="Y60" i="1"/>
  <c r="X60" i="1"/>
  <c r="M60" i="1"/>
  <c r="Y59" i="1"/>
  <c r="X59" i="1"/>
  <c r="M59" i="1"/>
  <c r="Y58" i="1"/>
  <c r="X58" i="1"/>
  <c r="W57" i="1"/>
  <c r="V57" i="1"/>
  <c r="U57" i="1"/>
  <c r="T57" i="1"/>
  <c r="S57" i="1"/>
  <c r="R57" i="1"/>
  <c r="Q57" i="1"/>
  <c r="P57" i="1"/>
  <c r="O57" i="1"/>
  <c r="N57" i="1"/>
  <c r="X57" i="1" s="1"/>
  <c r="M57" i="1"/>
  <c r="L57" i="1"/>
  <c r="K57" i="1"/>
  <c r="J57" i="1"/>
  <c r="I57" i="1"/>
  <c r="H57" i="1"/>
  <c r="G57" i="1"/>
  <c r="F57" i="1"/>
  <c r="E57" i="1"/>
  <c r="D57" i="1"/>
  <c r="C57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Y55" i="1"/>
  <c r="Z55" i="1" s="1"/>
  <c r="X55" i="1"/>
  <c r="M55" i="1"/>
  <c r="X54" i="1"/>
  <c r="Y54" i="1" s="1"/>
  <c r="Z54" i="1" s="1"/>
  <c r="M54" i="1"/>
  <c r="X53" i="1"/>
  <c r="M53" i="1"/>
  <c r="X52" i="1"/>
  <c r="Y52" i="1" s="1"/>
  <c r="Z52" i="1" s="1"/>
  <c r="M52" i="1"/>
  <c r="Y51" i="1"/>
  <c r="Z51" i="1" s="1"/>
  <c r="X51" i="1"/>
  <c r="M51" i="1"/>
  <c r="Z50" i="1"/>
  <c r="X50" i="1"/>
  <c r="Y50" i="1" s="1"/>
  <c r="M50" i="1"/>
  <c r="M49" i="1" s="1"/>
  <c r="W49" i="1"/>
  <c r="V49" i="1"/>
  <c r="U49" i="1"/>
  <c r="T49" i="1"/>
  <c r="T45" i="1" s="1"/>
  <c r="S49" i="1"/>
  <c r="R49" i="1"/>
  <c r="R45" i="1" s="1"/>
  <c r="Q49" i="1"/>
  <c r="P49" i="1"/>
  <c r="O49" i="1"/>
  <c r="N49" i="1"/>
  <c r="N45" i="1" s="1"/>
  <c r="L49" i="1"/>
  <c r="L45" i="1" s="1"/>
  <c r="K49" i="1"/>
  <c r="J49" i="1"/>
  <c r="I49" i="1"/>
  <c r="H49" i="1"/>
  <c r="H45" i="1" s="1"/>
  <c r="G49" i="1"/>
  <c r="F49" i="1"/>
  <c r="F45" i="1" s="1"/>
  <c r="E49" i="1"/>
  <c r="D49" i="1"/>
  <c r="C49" i="1"/>
  <c r="Y48" i="1"/>
  <c r="X48" i="1"/>
  <c r="M48" i="1"/>
  <c r="Y47" i="1"/>
  <c r="Z47" i="1" s="1"/>
  <c r="X47" i="1"/>
  <c r="X46" i="1" s="1"/>
  <c r="M47" i="1"/>
  <c r="W46" i="1"/>
  <c r="W45" i="1" s="1"/>
  <c r="V46" i="1"/>
  <c r="V45" i="1" s="1"/>
  <c r="U46" i="1"/>
  <c r="T46" i="1"/>
  <c r="S46" i="1"/>
  <c r="S45" i="1" s="1"/>
  <c r="R46" i="1"/>
  <c r="Q46" i="1"/>
  <c r="P46" i="1"/>
  <c r="P45" i="1" s="1"/>
  <c r="O46" i="1"/>
  <c r="N46" i="1"/>
  <c r="M46" i="1"/>
  <c r="M45" i="1" s="1"/>
  <c r="L46" i="1"/>
  <c r="K46" i="1"/>
  <c r="K45" i="1" s="1"/>
  <c r="J46" i="1"/>
  <c r="I46" i="1"/>
  <c r="I45" i="1" s="1"/>
  <c r="H46" i="1"/>
  <c r="G46" i="1"/>
  <c r="G45" i="1" s="1"/>
  <c r="F46" i="1"/>
  <c r="E46" i="1"/>
  <c r="E45" i="1" s="1"/>
  <c r="D46" i="1"/>
  <c r="D45" i="1" s="1"/>
  <c r="C46" i="1"/>
  <c r="U45" i="1"/>
  <c r="Q45" i="1"/>
  <c r="O45" i="1"/>
  <c r="J45" i="1"/>
  <c r="C45" i="1"/>
  <c r="Y44" i="1"/>
  <c r="Z44" i="1" s="1"/>
  <c r="X44" i="1"/>
  <c r="M44" i="1"/>
  <c r="S43" i="1"/>
  <c r="S36" i="1" s="1"/>
  <c r="S24" i="1" s="1"/>
  <c r="M43" i="1"/>
  <c r="X42" i="1"/>
  <c r="Y42" i="1" s="1"/>
  <c r="Z42" i="1" s="1"/>
  <c r="M42" i="1"/>
  <c r="X41" i="1"/>
  <c r="Y41" i="1" s="1"/>
  <c r="Z41" i="1" s="1"/>
  <c r="M41" i="1"/>
  <c r="Y40" i="1"/>
  <c r="Z40" i="1" s="1"/>
  <c r="X40" i="1"/>
  <c r="M40" i="1"/>
  <c r="W39" i="1"/>
  <c r="W36" i="1" s="1"/>
  <c r="V39" i="1"/>
  <c r="U39" i="1"/>
  <c r="T39" i="1"/>
  <c r="S39" i="1"/>
  <c r="R39" i="1"/>
  <c r="Q39" i="1"/>
  <c r="Q36" i="1" s="1"/>
  <c r="P39" i="1"/>
  <c r="O39" i="1"/>
  <c r="N39" i="1"/>
  <c r="N36" i="1" s="1"/>
  <c r="L39" i="1"/>
  <c r="K39" i="1"/>
  <c r="K36" i="1" s="1"/>
  <c r="J39" i="1"/>
  <c r="I39" i="1"/>
  <c r="H39" i="1"/>
  <c r="H36" i="1" s="1"/>
  <c r="G39" i="1"/>
  <c r="F39" i="1"/>
  <c r="E39" i="1"/>
  <c r="D39" i="1"/>
  <c r="C39" i="1"/>
  <c r="X38" i="1"/>
  <c r="M38" i="1"/>
  <c r="X37" i="1"/>
  <c r="M37" i="1"/>
  <c r="V36" i="1"/>
  <c r="U36" i="1"/>
  <c r="T36" i="1"/>
  <c r="R36" i="1"/>
  <c r="P36" i="1"/>
  <c r="P24" i="1" s="1"/>
  <c r="O36" i="1"/>
  <c r="L36" i="1"/>
  <c r="J36" i="1"/>
  <c r="I36" i="1"/>
  <c r="I24" i="1" s="1"/>
  <c r="G36" i="1"/>
  <c r="G24" i="1" s="1"/>
  <c r="F36" i="1"/>
  <c r="D36" i="1"/>
  <c r="C36" i="1"/>
  <c r="X35" i="1"/>
  <c r="Y35" i="1" s="1"/>
  <c r="Z35" i="1" s="1"/>
  <c r="Q35" i="1"/>
  <c r="M35" i="1"/>
  <c r="Y34" i="1"/>
  <c r="Z34" i="1" s="1"/>
  <c r="X34" i="1"/>
  <c r="M34" i="1"/>
  <c r="Y33" i="1"/>
  <c r="Z33" i="1" s="1"/>
  <c r="X33" i="1"/>
  <c r="M33" i="1"/>
  <c r="Z32" i="1"/>
  <c r="X32" i="1"/>
  <c r="M32" i="1"/>
  <c r="Y32" i="1" s="1"/>
  <c r="X31" i="1"/>
  <c r="Y31" i="1" s="1"/>
  <c r="Z31" i="1" s="1"/>
  <c r="M31" i="1"/>
  <c r="X30" i="1"/>
  <c r="Y30" i="1" s="1"/>
  <c r="Z30" i="1" s="1"/>
  <c r="M30" i="1"/>
  <c r="Y29" i="1"/>
  <c r="Z29" i="1" s="1"/>
  <c r="X29" i="1"/>
  <c r="M29" i="1"/>
  <c r="M28" i="1" s="1"/>
  <c r="W28" i="1"/>
  <c r="V28" i="1"/>
  <c r="U28" i="1"/>
  <c r="T28" i="1"/>
  <c r="T24" i="1" s="1"/>
  <c r="S28" i="1"/>
  <c r="R28" i="1"/>
  <c r="Q28" i="1"/>
  <c r="P28" i="1"/>
  <c r="O28" i="1"/>
  <c r="N28" i="1"/>
  <c r="L28" i="1"/>
  <c r="K28" i="1"/>
  <c r="J28" i="1"/>
  <c r="I28" i="1"/>
  <c r="H28" i="1"/>
  <c r="H24" i="1" s="1"/>
  <c r="H9" i="1" s="1"/>
  <c r="H8" i="1" s="1"/>
  <c r="H103" i="1" s="1"/>
  <c r="G28" i="1"/>
  <c r="F28" i="1"/>
  <c r="E28" i="1"/>
  <c r="D28" i="1"/>
  <c r="C28" i="1"/>
  <c r="X27" i="1"/>
  <c r="M27" i="1"/>
  <c r="Y27" i="1" s="1"/>
  <c r="Z27" i="1" s="1"/>
  <c r="X26" i="1"/>
  <c r="Y26" i="1" s="1"/>
  <c r="Z26" i="1" s="1"/>
  <c r="M26" i="1"/>
  <c r="M25" i="1" s="1"/>
  <c r="X25" i="1"/>
  <c r="Y25" i="1" s="1"/>
  <c r="Z25" i="1" s="1"/>
  <c r="W25" i="1"/>
  <c r="V25" i="1"/>
  <c r="U25" i="1"/>
  <c r="T25" i="1"/>
  <c r="S25" i="1"/>
  <c r="R25" i="1"/>
  <c r="Q25" i="1"/>
  <c r="P25" i="1"/>
  <c r="O25" i="1"/>
  <c r="N25" i="1"/>
  <c r="L25" i="1"/>
  <c r="K25" i="1"/>
  <c r="J25" i="1"/>
  <c r="I25" i="1"/>
  <c r="H25" i="1"/>
  <c r="G25" i="1"/>
  <c r="F25" i="1"/>
  <c r="F24" i="1" s="1"/>
  <c r="F9" i="1" s="1"/>
  <c r="F8" i="1" s="1"/>
  <c r="E25" i="1"/>
  <c r="D25" i="1"/>
  <c r="C25" i="1"/>
  <c r="V24" i="1"/>
  <c r="U24" i="1"/>
  <c r="U9" i="1" s="1"/>
  <c r="R24" i="1"/>
  <c r="R9" i="1" s="1"/>
  <c r="R8" i="1" s="1"/>
  <c r="O24" i="1"/>
  <c r="O9" i="1" s="1"/>
  <c r="O8" i="1" s="1"/>
  <c r="L24" i="1"/>
  <c r="L9" i="1" s="1"/>
  <c r="L8" i="1" s="1"/>
  <c r="J24" i="1"/>
  <c r="D24" i="1"/>
  <c r="C24" i="1"/>
  <c r="C9" i="1" s="1"/>
  <c r="C8" i="1" s="1"/>
  <c r="X23" i="1"/>
  <c r="Y23" i="1" s="1"/>
  <c r="Z23" i="1" s="1"/>
  <c r="M23" i="1"/>
  <c r="Y22" i="1"/>
  <c r="Z22" i="1" s="1"/>
  <c r="X22" i="1"/>
  <c r="M22" i="1"/>
  <c r="X21" i="1"/>
  <c r="Y21" i="1" s="1"/>
  <c r="Z21" i="1" s="1"/>
  <c r="M21" i="1"/>
  <c r="X20" i="1"/>
  <c r="Y20" i="1" s="1"/>
  <c r="Z20" i="1" s="1"/>
  <c r="M20" i="1"/>
  <c r="Y19" i="1"/>
  <c r="Z19" i="1" s="1"/>
  <c r="X19" i="1"/>
  <c r="M19" i="1"/>
  <c r="Z18" i="1"/>
  <c r="X18" i="1"/>
  <c r="Y18" i="1" s="1"/>
  <c r="M18" i="1"/>
  <c r="X17" i="1"/>
  <c r="M17" i="1"/>
  <c r="W16" i="1"/>
  <c r="V16" i="1"/>
  <c r="V15" i="1" s="1"/>
  <c r="V9" i="1" s="1"/>
  <c r="V8" i="1" s="1"/>
  <c r="V103" i="1" s="1"/>
  <c r="V165" i="1" s="1"/>
  <c r="V173" i="1" s="1"/>
  <c r="U16" i="1"/>
  <c r="T16" i="1"/>
  <c r="S16" i="1"/>
  <c r="R16" i="1"/>
  <c r="Q16" i="1"/>
  <c r="P16" i="1"/>
  <c r="P15" i="1" s="1"/>
  <c r="P9" i="1" s="1"/>
  <c r="P8" i="1" s="1"/>
  <c r="P103" i="1" s="1"/>
  <c r="P165" i="1" s="1"/>
  <c r="P173" i="1" s="1"/>
  <c r="O16" i="1"/>
  <c r="N16" i="1"/>
  <c r="M16" i="1"/>
  <c r="L16" i="1"/>
  <c r="K16" i="1"/>
  <c r="J16" i="1"/>
  <c r="J15" i="1" s="1"/>
  <c r="J9" i="1" s="1"/>
  <c r="J8" i="1" s="1"/>
  <c r="J103" i="1" s="1"/>
  <c r="I16" i="1"/>
  <c r="H16" i="1"/>
  <c r="G16" i="1"/>
  <c r="F16" i="1"/>
  <c r="E16" i="1"/>
  <c r="D16" i="1"/>
  <c r="D15" i="1" s="1"/>
  <c r="D9" i="1" s="1"/>
  <c r="D8" i="1" s="1"/>
  <c r="D103" i="1" s="1"/>
  <c r="C16" i="1"/>
  <c r="W15" i="1"/>
  <c r="U15" i="1"/>
  <c r="T15" i="1"/>
  <c r="S15" i="1"/>
  <c r="S9" i="1" s="1"/>
  <c r="S8" i="1" s="1"/>
  <c r="R15" i="1"/>
  <c r="Q15" i="1"/>
  <c r="O15" i="1"/>
  <c r="N15" i="1"/>
  <c r="M15" i="1"/>
  <c r="L15" i="1"/>
  <c r="K15" i="1"/>
  <c r="I15" i="1"/>
  <c r="H15" i="1"/>
  <c r="G15" i="1"/>
  <c r="G9" i="1" s="1"/>
  <c r="G8" i="1" s="1"/>
  <c r="F15" i="1"/>
  <c r="E15" i="1"/>
  <c r="C15" i="1"/>
  <c r="Y14" i="1"/>
  <c r="Z14" i="1" s="1"/>
  <c r="X14" i="1"/>
  <c r="M14" i="1"/>
  <c r="X13" i="1"/>
  <c r="Y13" i="1" s="1"/>
  <c r="Z13" i="1" s="1"/>
  <c r="M13" i="1"/>
  <c r="X12" i="1"/>
  <c r="M12" i="1"/>
  <c r="Y11" i="1"/>
  <c r="Z11" i="1" s="1"/>
  <c r="X11" i="1"/>
  <c r="M11" i="1"/>
  <c r="M10" i="1" s="1"/>
  <c r="W10" i="1"/>
  <c r="V10" i="1"/>
  <c r="U10" i="1"/>
  <c r="T10" i="1"/>
  <c r="S10" i="1"/>
  <c r="R10" i="1"/>
  <c r="Q10" i="1"/>
  <c r="P10" i="1"/>
  <c r="O10" i="1"/>
  <c r="N10" i="1"/>
  <c r="L10" i="1"/>
  <c r="K10" i="1"/>
  <c r="J10" i="1"/>
  <c r="I10" i="1"/>
  <c r="H10" i="1"/>
  <c r="G10" i="1"/>
  <c r="F10" i="1"/>
  <c r="E10" i="1"/>
  <c r="D10" i="1"/>
  <c r="C10" i="1"/>
  <c r="T9" i="1"/>
  <c r="T8" i="1"/>
  <c r="T103" i="1" s="1"/>
  <c r="T165" i="1" s="1"/>
  <c r="T173" i="1" s="1"/>
  <c r="Y12" i="1" l="1"/>
  <c r="Z12" i="1" s="1"/>
  <c r="X10" i="1"/>
  <c r="W24" i="1"/>
  <c r="W9" i="1" s="1"/>
  <c r="W8" i="1" s="1"/>
  <c r="W103" i="1" s="1"/>
  <c r="U8" i="1"/>
  <c r="K24" i="1"/>
  <c r="K9" i="1" s="1"/>
  <c r="K8" i="1" s="1"/>
  <c r="Y38" i="1"/>
  <c r="Z38" i="1" s="1"/>
  <c r="Y57" i="1"/>
  <c r="Z57" i="1" s="1"/>
  <c r="X56" i="1"/>
  <c r="Y56" i="1" s="1"/>
  <c r="Z56" i="1" s="1"/>
  <c r="N24" i="1"/>
  <c r="N9" i="1" s="1"/>
  <c r="N8" i="1" s="1"/>
  <c r="N103" i="1" s="1"/>
  <c r="N165" i="1" s="1"/>
  <c r="N173" i="1" s="1"/>
  <c r="Y65" i="1"/>
  <c r="Z65" i="1" s="1"/>
  <c r="X64" i="1"/>
  <c r="Y64" i="1" s="1"/>
  <c r="Z64" i="1" s="1"/>
  <c r="O103" i="1"/>
  <c r="U103" i="1"/>
  <c r="J128" i="1"/>
  <c r="J136" i="1" s="1"/>
  <c r="C103" i="1"/>
  <c r="R128" i="1"/>
  <c r="R166" i="1" s="1"/>
  <c r="R174" i="1" s="1"/>
  <c r="E36" i="1"/>
  <c r="E24" i="1" s="1"/>
  <c r="E9" i="1" s="1"/>
  <c r="E8" i="1" s="1"/>
  <c r="E103" i="1" s="1"/>
  <c r="M39" i="1"/>
  <c r="M36" i="1" s="1"/>
  <c r="M24" i="1" s="1"/>
  <c r="M9" i="1" s="1"/>
  <c r="Y46" i="1"/>
  <c r="Z46" i="1" s="1"/>
  <c r="G103" i="1"/>
  <c r="G128" i="1" s="1"/>
  <c r="G136" i="1" s="1"/>
  <c r="Y85" i="1"/>
  <c r="Z85" i="1" s="1"/>
  <c r="X84" i="1"/>
  <c r="S103" i="1"/>
  <c r="S165" i="1" s="1"/>
  <c r="S173" i="1" s="1"/>
  <c r="R103" i="1"/>
  <c r="D128" i="1"/>
  <c r="D136" i="1" s="1"/>
  <c r="Q24" i="1"/>
  <c r="Q9" i="1" s="1"/>
  <c r="Q8" i="1" s="1"/>
  <c r="X16" i="1"/>
  <c r="Y17" i="1"/>
  <c r="Z17" i="1" s="1"/>
  <c r="I9" i="1"/>
  <c r="I8" i="1" s="1"/>
  <c r="I103" i="1" s="1"/>
  <c r="Y67" i="1"/>
  <c r="Z67" i="1" s="1"/>
  <c r="F103" i="1"/>
  <c r="L103" i="1"/>
  <c r="L128" i="1"/>
  <c r="L136" i="1" s="1"/>
  <c r="Y66" i="1"/>
  <c r="Z66" i="1" s="1"/>
  <c r="P128" i="1"/>
  <c r="V128" i="1"/>
  <c r="H128" i="1"/>
  <c r="H136" i="1" s="1"/>
  <c r="T128" i="1"/>
  <c r="T166" i="1" s="1"/>
  <c r="T174" i="1" s="1"/>
  <c r="X43" i="1"/>
  <c r="Y43" i="1" s="1"/>
  <c r="Z43" i="1" s="1"/>
  <c r="Y69" i="1"/>
  <c r="Z69" i="1" s="1"/>
  <c r="Y81" i="1"/>
  <c r="Z81" i="1" s="1"/>
  <c r="Y88" i="1"/>
  <c r="Z88" i="1" s="1"/>
  <c r="M93" i="1"/>
  <c r="M84" i="1" s="1"/>
  <c r="X98" i="1"/>
  <c r="K105" i="1"/>
  <c r="O128" i="1"/>
  <c r="O166" i="1" s="1"/>
  <c r="O174" i="1" s="1"/>
  <c r="X28" i="1"/>
  <c r="Y28" i="1" s="1"/>
  <c r="Z28" i="1" s="1"/>
  <c r="X39" i="1"/>
  <c r="Y53" i="1"/>
  <c r="Z53" i="1" s="1"/>
  <c r="Y73" i="1"/>
  <c r="Z73" i="1" s="1"/>
  <c r="Y89" i="1"/>
  <c r="Y100" i="1"/>
  <c r="Z100" i="1" s="1"/>
  <c r="E105" i="1"/>
  <c r="C128" i="1"/>
  <c r="C136" i="1" s="1"/>
  <c r="N128" i="1"/>
  <c r="N166" i="1" s="1"/>
  <c r="N174" i="1" s="1"/>
  <c r="W105" i="1"/>
  <c r="X45" i="1"/>
  <c r="Y45" i="1" s="1"/>
  <c r="Z45" i="1" s="1"/>
  <c r="M105" i="1"/>
  <c r="Q105" i="1"/>
  <c r="X106" i="1"/>
  <c r="Y107" i="1"/>
  <c r="Z107" i="1" s="1"/>
  <c r="Y117" i="1"/>
  <c r="Z117" i="1" s="1"/>
  <c r="X120" i="1"/>
  <c r="Y120" i="1" s="1"/>
  <c r="Z120" i="1" s="1"/>
  <c r="Y121" i="1"/>
  <c r="Z121" i="1" s="1"/>
  <c r="Y37" i="1"/>
  <c r="Z37" i="1" s="1"/>
  <c r="X49" i="1"/>
  <c r="Y49" i="1" s="1"/>
  <c r="Z49" i="1" s="1"/>
  <c r="Y86" i="1"/>
  <c r="Z86" i="1" s="1"/>
  <c r="K103" i="1"/>
  <c r="Q103" i="1"/>
  <c r="X114" i="1"/>
  <c r="M117" i="1"/>
  <c r="M112" i="1" s="1"/>
  <c r="M109" i="1" s="1"/>
  <c r="Y111" i="1"/>
  <c r="Y110" i="1" s="1"/>
  <c r="Y115" i="1"/>
  <c r="Z115" i="1" s="1"/>
  <c r="X137" i="1"/>
  <c r="Y137" i="1" s="1"/>
  <c r="Z137" i="1" s="1"/>
  <c r="X129" i="1"/>
  <c r="I128" i="1" l="1"/>
  <c r="I136" i="1" s="1"/>
  <c r="W165" i="1"/>
  <c r="W173" i="1" s="1"/>
  <c r="M8" i="1"/>
  <c r="M103" i="1" s="1"/>
  <c r="Q165" i="1"/>
  <c r="Q173" i="1" s="1"/>
  <c r="Y98" i="1"/>
  <c r="Z98" i="1" s="1"/>
  <c r="Y39" i="1"/>
  <c r="Z39" i="1" s="1"/>
  <c r="X36" i="1"/>
  <c r="Y16" i="1"/>
  <c r="Z16" i="1" s="1"/>
  <c r="X15" i="1"/>
  <c r="Y15" i="1" s="1"/>
  <c r="Z15" i="1" s="1"/>
  <c r="Y84" i="1"/>
  <c r="Z84" i="1" s="1"/>
  <c r="U165" i="1"/>
  <c r="U173" i="1" s="1"/>
  <c r="Y10" i="1"/>
  <c r="Z10" i="1" s="1"/>
  <c r="N136" i="1"/>
  <c r="Y106" i="1"/>
  <c r="Z106" i="1" s="1"/>
  <c r="E128" i="1"/>
  <c r="E136" i="1" s="1"/>
  <c r="V166" i="1"/>
  <c r="V174" i="1" s="1"/>
  <c r="V136" i="1"/>
  <c r="O165" i="1"/>
  <c r="O173" i="1" s="1"/>
  <c r="S128" i="1"/>
  <c r="U128" i="1"/>
  <c r="P166" i="1"/>
  <c r="P174" i="1" s="1"/>
  <c r="P136" i="1"/>
  <c r="F128" i="1"/>
  <c r="F136" i="1" s="1"/>
  <c r="Y93" i="1"/>
  <c r="Z93" i="1" s="1"/>
  <c r="O136" i="1"/>
  <c r="T136" i="1"/>
  <c r="Y114" i="1"/>
  <c r="Z114" i="1" s="1"/>
  <c r="X112" i="1"/>
  <c r="Q128" i="1"/>
  <c r="W128" i="1"/>
  <c r="Y129" i="1"/>
  <c r="Z129" i="1" s="1"/>
  <c r="M128" i="1"/>
  <c r="M136" i="1" s="1"/>
  <c r="R136" i="1"/>
  <c r="K128" i="1"/>
  <c r="K136" i="1" s="1"/>
  <c r="R165" i="1"/>
  <c r="R173" i="1" s="1"/>
  <c r="Y112" i="1" l="1"/>
  <c r="Z112" i="1" s="1"/>
  <c r="X109" i="1"/>
  <c r="P167" i="1"/>
  <c r="P175" i="1" s="1"/>
  <c r="N167" i="1"/>
  <c r="N175" i="1" s="1"/>
  <c r="V167" i="1"/>
  <c r="V175" i="1" s="1"/>
  <c r="X9" i="1"/>
  <c r="R167" i="1"/>
  <c r="R175" i="1" s="1"/>
  <c r="Q166" i="1"/>
  <c r="Q174" i="1" s="1"/>
  <c r="Q136" i="1"/>
  <c r="T167" i="1"/>
  <c r="T175" i="1" s="1"/>
  <c r="U166" i="1"/>
  <c r="U174" i="1" s="1"/>
  <c r="U136" i="1"/>
  <c r="Y36" i="1"/>
  <c r="Z36" i="1" s="1"/>
  <c r="X24" i="1"/>
  <c r="Y24" i="1" s="1"/>
  <c r="Z24" i="1" s="1"/>
  <c r="O167" i="1"/>
  <c r="O175" i="1" s="1"/>
  <c r="W166" i="1"/>
  <c r="W174" i="1" s="1"/>
  <c r="W136" i="1"/>
  <c r="S166" i="1"/>
  <c r="S174" i="1" s="1"/>
  <c r="S136" i="1"/>
  <c r="W167" i="1" l="1"/>
  <c r="W175" i="1" s="1"/>
  <c r="U167" i="1"/>
  <c r="U175" i="1" s="1"/>
  <c r="Y9" i="1"/>
  <c r="Z9" i="1" s="1"/>
  <c r="X8" i="1"/>
  <c r="Y109" i="1"/>
  <c r="Z109" i="1" s="1"/>
  <c r="X105" i="1"/>
  <c r="S167" i="1"/>
  <c r="S175" i="1" s="1"/>
  <c r="Q167" i="1"/>
  <c r="Q175" i="1" s="1"/>
  <c r="Y105" i="1" l="1"/>
  <c r="Z105" i="1" s="1"/>
  <c r="Y8" i="1"/>
  <c r="Z8" i="1" s="1"/>
  <c r="X103" i="1"/>
  <c r="X165" i="1" l="1"/>
  <c r="X173" i="1" s="1"/>
  <c r="Y103" i="1"/>
  <c r="Z103" i="1" s="1"/>
  <c r="X128" i="1"/>
  <c r="X166" i="1" l="1"/>
  <c r="X174" i="1" s="1"/>
  <c r="Y128" i="1"/>
  <c r="Z128" i="1" s="1"/>
  <c r="X136" i="1"/>
  <c r="X167" i="1" l="1"/>
  <c r="X175" i="1" s="1"/>
  <c r="Y136" i="1"/>
  <c r="Z136" i="1" s="1"/>
</calcChain>
</file>

<file path=xl/sharedStrings.xml><?xml version="1.0" encoding="utf-8"?>
<sst xmlns="http://schemas.openxmlformats.org/spreadsheetml/2006/main" count="165" uniqueCount="146">
  <si>
    <t>CUADRO No.1</t>
  </si>
  <si>
    <t>INGRESOS FISCALES COMPARADOS, SEGÚN PRINCIPALES PARTIDAS</t>
  </si>
  <si>
    <t>ENERO-OCTUBRE 2023/2022</t>
  </si>
  <si>
    <r>
      <t>(En millones RD$)</t>
    </r>
    <r>
      <rPr>
        <i/>
        <vertAlign val="superscript"/>
        <sz val="11"/>
        <color indexed="8"/>
        <rFont val="Gotham"/>
      </rPr>
      <t xml:space="preserve"> 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</si>
  <si>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</si>
  <si>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</si>
  <si>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</si>
  <si>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</si>
  <si>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</si>
  <si>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</si>
  <si>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</si>
  <si>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</si>
  <si>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</si>
  <si>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</si>
  <si>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</si>
  <si>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</si>
  <si>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Abs.</t>
  </si>
  <si>
    <t>%</t>
  </si>
  <si>
    <t>A) INGRESOS CORRIENTES</t>
  </si>
  <si>
    <t>I) IMPUESTOS</t>
  </si>
  <si>
    <t>1) IMPUESTOS SOBRE LOS INGRESOS</t>
  </si>
  <si>
    <t>- Impuestos sobre la Renta de Personas Físicas</t>
  </si>
  <si>
    <t>- Impuestos sobre Los Ingresos de las Empresas y Otras Corporaciones</t>
  </si>
  <si>
    <t xml:space="preserve">- Impuestos sobre los Ingresos Aplicados sin Distinción de Persona </t>
  </si>
  <si>
    <t>- Accesorios sobre los Impuestos a  los Ingresos</t>
  </si>
  <si>
    <t>2)  IMPUESTOS SOBRE LA PROPIEDAD</t>
  </si>
  <si>
    <t>- Impuestos sobre la Propiedad y Transacciones Financieras y de Capital</t>
  </si>
  <si>
    <t>- Impuesto a la Propiedad Inmobiliaria (IPI)</t>
  </si>
  <si>
    <t>- Impuestos sobre Activos</t>
  </si>
  <si>
    <t>- Impuesto sobre Operaciones Inmobiliarias</t>
  </si>
  <si>
    <t>- Impuestos sobre Transferencias de Bienes Muebles</t>
  </si>
  <si>
    <t>- Impuesto sobre Cheques</t>
  </si>
  <si>
    <t>- Otros</t>
  </si>
  <si>
    <t>-  Accesorios sobre la Propiedad</t>
  </si>
  <si>
    <t>3) IMPUESTOS INTERNOS SOBRE MERCANCIAS Y SERVICIOS</t>
  </si>
  <si>
    <t>- Impuestos sobre los Bienes y Servicios</t>
  </si>
  <si>
    <t>- ITBIS Interno</t>
  </si>
  <si>
    <t>- ITBIS Externo</t>
  </si>
  <si>
    <t>- Impuestos Adicionales y Selectivos sobre Bienes y Servicios</t>
  </si>
  <si>
    <t>- Impuesto específico sobre los hidrocarburos</t>
  </si>
  <si>
    <t>- Impuesto selectivo Ad Valorem sobre hidrocarburos</t>
  </si>
  <si>
    <t>- Impuestos Selectivos a Bebidas Alcohólicas</t>
  </si>
  <si>
    <t>- Impuesto Selectivo al Tabaco y los Cigarrillos</t>
  </si>
  <si>
    <t>- Impuestos Selectivo a las Telecomunicaciones</t>
  </si>
  <si>
    <t>- Impuestos Selectivo a los Seguros</t>
  </si>
  <si>
    <t>- Impuestos Sobre el Uso de Bienes y Licencias</t>
  </si>
  <si>
    <t>- 17% Registro de Propiedad de vehículo</t>
  </si>
  <si>
    <t>- Derecho de Circulación Vehículos de Motor</t>
  </si>
  <si>
    <t>- Licencias para Portar Armas de Fuego</t>
  </si>
  <si>
    <t>Fondo General</t>
  </si>
  <si>
    <t xml:space="preserve">Recursos de Captación Directa del Ministerio de Interior y Policia </t>
  </si>
  <si>
    <t xml:space="preserve">- Imp. específico Bancas de Apuestas de Lotería  </t>
  </si>
  <si>
    <t>- Imp. específico Bancas de Apuestas  deportivas</t>
  </si>
  <si>
    <t>- Accesorios sobre Impuestos Internos a  Mercancías y  Servicios</t>
  </si>
  <si>
    <t>4) IMPUESTOS SOBRE EL COMERCIO Y LAS TRANSACCIONES/COMERCIO EXTERIOR</t>
  </si>
  <si>
    <t>Sobre las Importaciones</t>
  </si>
  <si>
    <t>- Arancel</t>
  </si>
  <si>
    <t>Otros Impuestos sobre el Comercio Exterior</t>
  </si>
  <si>
    <t>- Impuesto a la Salida de Pasajeros al Exterior por Aeropuertos y Puertos</t>
  </si>
  <si>
    <t>- Derechos Consulares</t>
  </si>
  <si>
    <t>5) IMPUESTOS ECOLOGICOS</t>
  </si>
  <si>
    <t>6)  IMPUESTOS DIVERSOS</t>
  </si>
  <si>
    <t>II) CONTRIBUCIONES SOCIALES</t>
  </si>
  <si>
    <t xml:space="preserve">III) TRANSFERENCIAS </t>
  </si>
  <si>
    <t>- Transferencias Corrientes</t>
  </si>
  <si>
    <t>- Del Gobierno Central</t>
  </si>
  <si>
    <t xml:space="preserve">- De Instituciones  Públicas Descentralizadas o Autónomas </t>
  </si>
  <si>
    <t>- De instituciones públicas de la seguridad social</t>
  </si>
  <si>
    <t xml:space="preserve">- De empresas públicas no financieras </t>
  </si>
  <si>
    <t>- De Instituciones Públicas Financieras No Monetarias</t>
  </si>
  <si>
    <t>IV) INGRESOS POR CONTRAPRESTACION</t>
  </si>
  <si>
    <t>- Ventas de Bienes y Servicios</t>
  </si>
  <si>
    <t>- Ventas de Mercancías del Estado</t>
  </si>
  <si>
    <t>- PROMESE</t>
  </si>
  <si>
    <t>- Fondo General</t>
  </si>
  <si>
    <t>- Recursos de captación directa del programa PROMESE CAL ( D. No. 308-97)</t>
  </si>
  <si>
    <t>- Ingresos de las Inst. Centralizadas en mercancías en la CUT</t>
  </si>
  <si>
    <t>- Otras Ventas</t>
  </si>
  <si>
    <t>- Ventas de Servicios del Estado</t>
  </si>
  <si>
    <t>- Otras Ventas de Servicios del Gobierno Central</t>
  </si>
  <si>
    <t>- Ingresos de las Inst. Centralizadas en Servicios en la CUT</t>
  </si>
  <si>
    <t>- Tasas</t>
  </si>
  <si>
    <t>- Tarjetas de Turismo</t>
  </si>
  <si>
    <t>- Expedición y Renovación de Pasaportes</t>
  </si>
  <si>
    <t>- Derechos Administrativos</t>
  </si>
  <si>
    <t xml:space="preserve"> - Recursos de Captación Directa para el Fomento y Desarrollo del Gas Natural en el Parque vehicular</t>
  </si>
  <si>
    <t>- Otros ingresos de las Inst. Centralizadas en Servicios en la CUT</t>
  </si>
  <si>
    <t>V) OTROS INGRESOS</t>
  </si>
  <si>
    <t>- Rentas de la Propiedad</t>
  </si>
  <si>
    <t>- Dividendos por Inversiones Empresariales</t>
  </si>
  <si>
    <t>- Intereses por Colocación de Inversiones Financieras</t>
  </si>
  <si>
    <t>- Arriendo de Activos Tangibles No Producidos</t>
  </si>
  <si>
    <t>- Accesorios de Arriendo de Activos Tangibles No Producidos</t>
  </si>
  <si>
    <t>- Ingresos por Tenencia de Activos Financieros  (Instrumentos Derivados)</t>
  </si>
  <si>
    <t>- Multas y Sanciones</t>
  </si>
  <si>
    <t xml:space="preserve">     - Recursos de Captación Directa de la Procuradoria General de la República ( multas de tránsito)</t>
  </si>
  <si>
    <t>- Ingresos Diversos</t>
  </si>
  <si>
    <t>- Ingresos por diferencial del gas licuado de petróleo</t>
  </si>
  <si>
    <t>- Ingresos TSS</t>
  </si>
  <si>
    <t>- Ingresos de las Inst. Centralizadas en la CUT</t>
  </si>
  <si>
    <t>B)  INGRESOS DE CAPITAL</t>
  </si>
  <si>
    <t>- Ventas de Activos No Financieros</t>
  </si>
  <si>
    <t>- Venta de  Activos Fijos</t>
  </si>
  <si>
    <t>- Ventas de Activos Intangibles</t>
  </si>
  <si>
    <t>- Transferencias Capital</t>
  </si>
  <si>
    <t>TOTAL</t>
  </si>
  <si>
    <t>DONACIONES</t>
  </si>
  <si>
    <t>FUENTES FINANCIERAS</t>
  </si>
  <si>
    <t>Disminución de Activos Financieros</t>
  </si>
  <si>
    <t>- Recuperación de Prestamos Internos</t>
  </si>
  <si>
    <t>- Disminución de Instrumentos Derivados</t>
  </si>
  <si>
    <t>Incremento de Pasivos Financieros</t>
  </si>
  <si>
    <t>Incremento de Pasivos Corrientes</t>
  </si>
  <si>
    <t xml:space="preserve">- Obtención de Préstamos Internos a Corto Plazo </t>
  </si>
  <si>
    <t>Incremento de Pasivos No Corrientes</t>
  </si>
  <si>
    <t>Incremento de cuentas por pagar Externas de largo plazo</t>
  </si>
  <si>
    <t>-</t>
  </si>
  <si>
    <t>Colocación de Títulos, Valores de la Deuda Pública a Largo Plazo</t>
  </si>
  <si>
    <t>- De la Deuda Pública Interna  a Largo Plazo</t>
  </si>
  <si>
    <t>- De la Deuda Pública Externa  a Largo Plazo</t>
  </si>
  <si>
    <t>Obtención de Préstamos de la Deuda Pública a Largo Plazo</t>
  </si>
  <si>
    <t>- De la Deuda Pública Interna a Largo Plazo</t>
  </si>
  <si>
    <t>- De la Deuda Pública Externa a Largo Plazo</t>
  </si>
  <si>
    <t>Importes a devengar por primas en colocaciones de títulos valores</t>
  </si>
  <si>
    <t>- Primas por colocación de títulos valores internos y externos de largo plazo</t>
  </si>
  <si>
    <t>- valores internos</t>
  </si>
  <si>
    <t>-  valores externos</t>
  </si>
  <si>
    <t>- Intereses corridos internos y externos de largo plazo</t>
  </si>
  <si>
    <t xml:space="preserve">- títulos internos </t>
  </si>
  <si>
    <t>- títulos externos</t>
  </si>
  <si>
    <t xml:space="preserve"> Incremento de disponibilidades (Reintegros de cheques de periodos anteriores y devolución de recursos a la CUT años anteriores)</t>
  </si>
  <si>
    <t>Otros Ingresos:</t>
  </si>
  <si>
    <t>Depósitos a Cargo del Estado y Fondos Especiales y de Terceros</t>
  </si>
  <si>
    <t>Devolución de Recursos a empleados por Retenciones Excesivas por TSS.</t>
  </si>
  <si>
    <t>Fondo de contribución especial para la gestión integral de residuos</t>
  </si>
  <si>
    <t>Devolución impuesto selectivo al consumo de combustibles</t>
  </si>
  <si>
    <t xml:space="preserve">Fondo para Registro y Devolución de los Depósitos en excesos en la Cuenta Única del Tesoro </t>
  </si>
  <si>
    <t>Ingresos de las Inst. Centralizadas en la CUT No Presupuestaria</t>
  </si>
  <si>
    <t>TOTAL DE INGRESOS REPORTADOS EN EL SIGEF</t>
  </si>
  <si>
    <t>Ingresos de las Inst. Centralizadas en la CUT Presupuestaria</t>
  </si>
  <si>
    <t>FUENTE: Elaborado por la Direción General de Polí ítica y Legislación Tributaria (DGPLT) del Ministerio de Hacienda, con los datos del Sistema Integrado de Gestión Financiera (SIGEF), Informe de Ejecución de Ingresos.</t>
  </si>
  <si>
    <t xml:space="preserve">NOTAS: </t>
  </si>
  <si>
    <t xml:space="preserve">(1) Cifras sujetas a rectificación.  Incluye los dólares convertidos a la tasa oficial. </t>
  </si>
  <si>
    <t xml:space="preserve">     Excluye los Depósitos a Cargo del Estado, Fondos Especiales y de Terceros, ingresos de las instituciones centralizadas en la CUT no presupuestaria, </t>
  </si>
  <si>
    <t xml:space="preserve">     Fondo de devolución impuesto Selectivo al consumo de combustibles y los depósitos en exceso de las recaudadoras.  </t>
  </si>
  <si>
    <t>Las informaciones presentadas difieren de las presentadas en  Portal de Transparencia Fiscal,  ya que solo incluyen los ingresos presupuestarios.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</si>
</sst>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_(* #,##0.0_);_(* \(#,##0.0\);_(* &quot;-&quot;?_);_(@_)"/>
    <numFmt numFmtId="167" formatCode="#,##0.000_);\(#,##0.000\)"/>
  </numFmts>
  <fonts count="24" x14ac:knownFonts="1">
    <font>
      <sz val="10"/>
      <name val="Arial"/>
      <family val="2"/>
    </font>
    <font>
      <sz val="10"/>
      <name val="Arial"/>
      <family val="2"/>
    </font>
    <font>
      <b/>
      <i/>
      <sz val="12"/>
      <color indexed="8"/>
      <name val="Gotham"/>
    </font>
    <font>
      <b/>
      <sz val="12"/>
      <color indexed="8"/>
      <name val="Gotham"/>
    </font>
    <font>
      <i/>
      <sz val="11"/>
      <color indexed="8"/>
      <name val="Gotham"/>
    </font>
    <font>
      <i/>
      <vertAlign val="superscript"/>
      <sz val="11"/>
      <color indexed="8"/>
      <name val="Gotham"/>
    </font>
    <font>
      <b/>
      <sz val="10"/>
      <color theme="0"/>
      <name val="Gotham"/>
    </font>
    <font>
      <b/>
      <sz val="10"/>
      <color indexed="8"/>
      <name val="Gotham"/>
    </font>
    <font>
      <sz val="10"/>
      <color indexed="8"/>
      <name val="Gotham"/>
    </font>
    <font>
      <sz val="10"/>
      <name val="Gotham"/>
    </font>
    <font>
      <sz val="10"/>
      <color rgb="FFFF0000"/>
      <name val="Arial"/>
      <family val="2"/>
    </font>
    <font>
      <b/>
      <u/>
      <sz val="10"/>
      <color indexed="8"/>
      <name val="Gotham"/>
    </font>
    <font>
      <u/>
      <sz val="10"/>
      <color indexed="8"/>
      <name val="Gotham"/>
    </font>
    <font>
      <b/>
      <sz val="10"/>
      <color rgb="FFFF0000"/>
      <name val="Arial"/>
      <family val="2"/>
    </font>
    <font>
      <u/>
      <sz val="10"/>
      <name val="Gotham"/>
    </font>
    <font>
      <b/>
      <sz val="10"/>
      <name val="Gotham"/>
    </font>
    <font>
      <b/>
      <sz val="9"/>
      <name val="Gotham"/>
    </font>
    <font>
      <sz val="8"/>
      <color indexed="8"/>
      <name val="Gotham"/>
    </font>
    <font>
      <b/>
      <sz val="9"/>
      <color indexed="8"/>
      <name val="Gotham"/>
    </font>
    <font>
      <sz val="8"/>
      <name val="Gotham"/>
    </font>
    <font>
      <sz val="11"/>
      <name val="Arial"/>
      <family val="2"/>
    </font>
    <font>
      <sz val="8"/>
      <name val="Arial"/>
      <family val="2"/>
    </font>
    <font>
      <sz val="9"/>
      <color indexed="8"/>
      <name val="Gotham"/>
    </font>
    <font>
      <sz val="11"/>
      <name val="Gotham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192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164" fontId="7" fillId="0" borderId="11" xfId="2" applyNumberFormat="1" applyFont="1" applyBorder="1"/>
    <xf numFmtId="165" fontId="7" fillId="0" borderId="11" xfId="1" applyNumberFormat="1" applyFont="1" applyBorder="1"/>
    <xf numFmtId="164" fontId="7" fillId="0" borderId="12" xfId="2" applyNumberFormat="1" applyFont="1" applyBorder="1"/>
    <xf numFmtId="0" fontId="7" fillId="0" borderId="12" xfId="3" applyFont="1" applyBorder="1"/>
    <xf numFmtId="49" fontId="7" fillId="0" borderId="12" xfId="2" applyNumberFormat="1" applyFont="1" applyBorder="1" applyAlignment="1">
      <alignment horizontal="left"/>
    </xf>
    <xf numFmtId="49" fontId="8" fillId="0" borderId="12" xfId="2" applyNumberFormat="1" applyFont="1" applyBorder="1" applyAlignment="1">
      <alignment horizontal="left" indent="1"/>
    </xf>
    <xf numFmtId="164" fontId="8" fillId="3" borderId="11" xfId="2" applyNumberFormat="1" applyFont="1" applyFill="1" applyBorder="1"/>
    <xf numFmtId="164" fontId="8" fillId="0" borderId="11" xfId="2" applyNumberFormat="1" applyFont="1" applyBorder="1"/>
    <xf numFmtId="165" fontId="8" fillId="3" borderId="11" xfId="1" applyNumberFormat="1" applyFont="1" applyFill="1" applyBorder="1"/>
    <xf numFmtId="164" fontId="8" fillId="3" borderId="12" xfId="2" applyNumberFormat="1" applyFont="1" applyFill="1" applyBorder="1"/>
    <xf numFmtId="164" fontId="7" fillId="0" borderId="11" xfId="4" applyNumberFormat="1" applyFont="1" applyBorder="1"/>
    <xf numFmtId="164" fontId="7" fillId="0" borderId="11" xfId="3" applyNumberFormat="1" applyFont="1" applyBorder="1"/>
    <xf numFmtId="164" fontId="7" fillId="0" borderId="12" xfId="3" applyNumberFormat="1" applyFont="1" applyBorder="1"/>
    <xf numFmtId="49" fontId="7" fillId="0" borderId="12" xfId="3" applyNumberFormat="1" applyFont="1" applyBorder="1" applyAlignment="1">
      <alignment horizontal="left" indent="1"/>
    </xf>
    <xf numFmtId="49" fontId="8" fillId="0" borderId="12" xfId="3" applyNumberFormat="1" applyFont="1" applyBorder="1" applyAlignment="1">
      <alignment horizontal="left" indent="2"/>
    </xf>
    <xf numFmtId="165" fontId="8" fillId="3" borderId="11" xfId="2" applyNumberFormat="1" applyFont="1" applyFill="1" applyBorder="1"/>
    <xf numFmtId="164" fontId="8" fillId="3" borderId="11" xfId="3" applyNumberFormat="1" applyFont="1" applyFill="1" applyBorder="1"/>
    <xf numFmtId="49" fontId="8" fillId="0" borderId="12" xfId="0" applyNumberFormat="1" applyFont="1" applyBorder="1" applyAlignment="1">
      <alignment horizontal="left" indent="2"/>
    </xf>
    <xf numFmtId="49" fontId="7" fillId="0" borderId="12" xfId="2" applyNumberFormat="1" applyFont="1" applyBorder="1" applyAlignment="1">
      <alignment horizontal="left" indent="2"/>
    </xf>
    <xf numFmtId="49" fontId="8" fillId="0" borderId="12" xfId="2" applyNumberFormat="1" applyFont="1" applyBorder="1" applyAlignment="1">
      <alignment horizontal="left" indent="3"/>
    </xf>
    <xf numFmtId="0" fontId="7" fillId="0" borderId="12" xfId="3" applyFont="1" applyBorder="1" applyAlignment="1">
      <alignment horizontal="left" indent="2"/>
    </xf>
    <xf numFmtId="49" fontId="9" fillId="0" borderId="12" xfId="2" applyNumberFormat="1" applyFont="1" applyBorder="1" applyAlignment="1">
      <alignment horizontal="left" indent="3"/>
    </xf>
    <xf numFmtId="165" fontId="9" fillId="0" borderId="11" xfId="2" applyNumberFormat="1" applyFont="1" applyBorder="1"/>
    <xf numFmtId="165" fontId="9" fillId="3" borderId="11" xfId="2" applyNumberFormat="1" applyFont="1" applyFill="1" applyBorder="1"/>
    <xf numFmtId="164" fontId="9" fillId="0" borderId="11" xfId="2" applyNumberFormat="1" applyFont="1" applyBorder="1"/>
    <xf numFmtId="165" fontId="9" fillId="0" borderId="11" xfId="1" applyNumberFormat="1" applyFont="1" applyBorder="1"/>
    <xf numFmtId="164" fontId="9" fillId="0" borderId="12" xfId="2" applyNumberFormat="1" applyFont="1" applyBorder="1"/>
    <xf numFmtId="0" fontId="10" fillId="0" borderId="0" xfId="0" applyFont="1"/>
    <xf numFmtId="165" fontId="8" fillId="0" borderId="11" xfId="1" applyNumberFormat="1" applyFont="1" applyBorder="1"/>
    <xf numFmtId="164" fontId="8" fillId="0" borderId="12" xfId="2" applyNumberFormat="1" applyFont="1" applyBorder="1"/>
    <xf numFmtId="49" fontId="8" fillId="3" borderId="12" xfId="2" applyNumberFormat="1" applyFont="1" applyFill="1" applyBorder="1" applyAlignment="1">
      <alignment horizontal="left" indent="3"/>
    </xf>
    <xf numFmtId="165" fontId="8" fillId="0" borderId="11" xfId="2" applyNumberFormat="1" applyFont="1" applyBorder="1"/>
    <xf numFmtId="0" fontId="0" fillId="3" borderId="0" xfId="0" applyFill="1"/>
    <xf numFmtId="49" fontId="7" fillId="0" borderId="12" xfId="2" applyNumberFormat="1" applyFont="1" applyBorder="1" applyAlignment="1">
      <alignment horizontal="left" indent="3"/>
    </xf>
    <xf numFmtId="164" fontId="8" fillId="0" borderId="12" xfId="2" applyNumberFormat="1" applyFont="1" applyBorder="1" applyAlignment="1">
      <alignment horizontal="left" indent="5"/>
    </xf>
    <xf numFmtId="164" fontId="8" fillId="4" borderId="12" xfId="2" applyNumberFormat="1" applyFont="1" applyFill="1" applyBorder="1" applyAlignment="1">
      <alignment horizontal="left" indent="5"/>
    </xf>
    <xf numFmtId="164" fontId="8" fillId="4" borderId="11" xfId="2" applyNumberFormat="1" applyFont="1" applyFill="1" applyBorder="1"/>
    <xf numFmtId="165" fontId="8" fillId="4" borderId="11" xfId="1" applyNumberFormat="1" applyFont="1" applyFill="1" applyBorder="1"/>
    <xf numFmtId="164" fontId="8" fillId="4" borderId="12" xfId="2" applyNumberFormat="1" applyFont="1" applyFill="1" applyBorder="1"/>
    <xf numFmtId="164" fontId="7" fillId="3" borderId="11" xfId="2" applyNumberFormat="1" applyFont="1" applyFill="1" applyBorder="1"/>
    <xf numFmtId="164" fontId="11" fillId="0" borderId="11" xfId="2" applyNumberFormat="1" applyFont="1" applyBorder="1"/>
    <xf numFmtId="164" fontId="11" fillId="0" borderId="12" xfId="2" applyNumberFormat="1" applyFont="1" applyBorder="1"/>
    <xf numFmtId="49" fontId="12" fillId="0" borderId="12" xfId="2" applyNumberFormat="1" applyFont="1" applyBorder="1" applyAlignment="1">
      <alignment horizontal="left" indent="2"/>
    </xf>
    <xf numFmtId="164" fontId="12" fillId="0" borderId="11" xfId="2" applyNumberFormat="1" applyFont="1" applyBorder="1"/>
    <xf numFmtId="164" fontId="12" fillId="0" borderId="12" xfId="2" applyNumberFormat="1" applyFont="1" applyBorder="1"/>
    <xf numFmtId="43" fontId="8" fillId="0" borderId="11" xfId="1" applyFont="1" applyBorder="1"/>
    <xf numFmtId="43" fontId="8" fillId="0" borderId="12" xfId="1" applyFont="1" applyBorder="1"/>
    <xf numFmtId="43" fontId="8" fillId="0" borderId="12" xfId="1" applyFont="1" applyFill="1" applyBorder="1" applyProtection="1"/>
    <xf numFmtId="164" fontId="8" fillId="3" borderId="11" xfId="1" applyNumberFormat="1" applyFont="1" applyFill="1" applyBorder="1"/>
    <xf numFmtId="49" fontId="7" fillId="0" borderId="12" xfId="2" applyNumberFormat="1" applyFont="1" applyBorder="1" applyAlignment="1">
      <alignment horizontal="left" indent="1"/>
    </xf>
    <xf numFmtId="0" fontId="1" fillId="0" borderId="0" xfId="0" applyFont="1"/>
    <xf numFmtId="49" fontId="8" fillId="3" borderId="12" xfId="4" applyNumberFormat="1" applyFont="1" applyFill="1" applyBorder="1" applyAlignment="1">
      <alignment horizontal="left" indent="2"/>
    </xf>
    <xf numFmtId="165" fontId="8" fillId="3" borderId="12" xfId="1" applyNumberFormat="1" applyFont="1" applyFill="1" applyBorder="1"/>
    <xf numFmtId="165" fontId="8" fillId="0" borderId="12" xfId="1" applyNumberFormat="1" applyFont="1" applyFill="1" applyBorder="1" applyProtection="1"/>
    <xf numFmtId="0" fontId="1" fillId="3" borderId="0" xfId="0" applyFont="1" applyFill="1"/>
    <xf numFmtId="49" fontId="8" fillId="3" borderId="12" xfId="3" applyNumberFormat="1" applyFont="1" applyFill="1" applyBorder="1" applyAlignment="1">
      <alignment horizontal="left" indent="2"/>
    </xf>
    <xf numFmtId="49" fontId="7" fillId="0" borderId="12" xfId="2" applyNumberFormat="1" applyFont="1" applyBorder="1"/>
    <xf numFmtId="49" fontId="8" fillId="0" borderId="12" xfId="2" applyNumberFormat="1" applyFont="1" applyBorder="1" applyAlignment="1">
      <alignment horizontal="left" indent="4"/>
    </xf>
    <xf numFmtId="164" fontId="8" fillId="0" borderId="11" xfId="3" applyNumberFormat="1" applyFont="1" applyBorder="1"/>
    <xf numFmtId="164" fontId="8" fillId="0" borderId="11" xfId="4" applyNumberFormat="1" applyFont="1" applyBorder="1"/>
    <xf numFmtId="49" fontId="8" fillId="4" borderId="12" xfId="3" applyNumberFormat="1" applyFont="1" applyFill="1" applyBorder="1" applyAlignment="1">
      <alignment horizontal="left" indent="4"/>
    </xf>
    <xf numFmtId="164" fontId="8" fillId="4" borderId="11" xfId="3" applyNumberFormat="1" applyFont="1" applyFill="1" applyBorder="1"/>
    <xf numFmtId="164" fontId="8" fillId="4" borderId="11" xfId="4" applyNumberFormat="1" applyFont="1" applyFill="1" applyBorder="1"/>
    <xf numFmtId="49" fontId="8" fillId="4" borderId="12" xfId="3" applyNumberFormat="1" applyFont="1" applyFill="1" applyBorder="1" applyAlignment="1">
      <alignment horizontal="left" indent="3"/>
    </xf>
    <xf numFmtId="165" fontId="8" fillId="0" borderId="11" xfId="1" applyNumberFormat="1" applyFont="1" applyFill="1" applyBorder="1"/>
    <xf numFmtId="49" fontId="8" fillId="0" borderId="12" xfId="3" applyNumberFormat="1" applyFont="1" applyBorder="1" applyAlignment="1">
      <alignment horizontal="left" indent="3"/>
    </xf>
    <xf numFmtId="164" fontId="8" fillId="4" borderId="12" xfId="5" applyNumberFormat="1" applyFont="1" applyFill="1" applyBorder="1" applyAlignment="1">
      <alignment vertical="center"/>
    </xf>
    <xf numFmtId="164" fontId="8" fillId="4" borderId="12" xfId="0" applyNumberFormat="1" applyFont="1" applyFill="1" applyBorder="1" applyAlignment="1">
      <alignment vertical="center"/>
    </xf>
    <xf numFmtId="49" fontId="8" fillId="0" borderId="12" xfId="2" applyNumberFormat="1" applyFont="1" applyBorder="1" applyAlignment="1">
      <alignment horizontal="left" indent="2"/>
    </xf>
    <xf numFmtId="49" fontId="8" fillId="4" borderId="12" xfId="2" applyNumberFormat="1" applyFont="1" applyFill="1" applyBorder="1" applyAlignment="1">
      <alignment horizontal="left" indent="2"/>
    </xf>
    <xf numFmtId="165" fontId="8" fillId="0" borderId="12" xfId="1" applyNumberFormat="1" applyFont="1" applyFill="1" applyBorder="1"/>
    <xf numFmtId="165" fontId="8" fillId="0" borderId="12" xfId="1" applyNumberFormat="1" applyFont="1" applyBorder="1"/>
    <xf numFmtId="49" fontId="9" fillId="0" borderId="12" xfId="2" applyNumberFormat="1" applyFont="1" applyBorder="1" applyAlignment="1">
      <alignment horizontal="left" indent="2"/>
    </xf>
    <xf numFmtId="164" fontId="9" fillId="3" borderId="12" xfId="2" applyNumberFormat="1" applyFont="1" applyFill="1" applyBorder="1"/>
    <xf numFmtId="0" fontId="13" fillId="0" borderId="0" xfId="0" applyFont="1"/>
    <xf numFmtId="49" fontId="8" fillId="4" borderId="12" xfId="2" applyNumberFormat="1" applyFont="1" applyFill="1" applyBorder="1" applyAlignment="1">
      <alignment horizontal="left"/>
    </xf>
    <xf numFmtId="43" fontId="8" fillId="4" borderId="11" xfId="1" applyFont="1" applyFill="1" applyBorder="1"/>
    <xf numFmtId="49" fontId="12" fillId="0" borderId="12" xfId="2" applyNumberFormat="1" applyFont="1" applyBorder="1" applyAlignment="1">
      <alignment horizontal="left" indent="1"/>
    </xf>
    <xf numFmtId="164" fontId="14" fillId="0" borderId="11" xfId="2" applyNumberFormat="1" applyFont="1" applyBorder="1"/>
    <xf numFmtId="43" fontId="9" fillId="0" borderId="11" xfId="1" applyFont="1" applyBorder="1"/>
    <xf numFmtId="49" fontId="6" fillId="2" borderId="7" xfId="2" applyNumberFormat="1" applyFont="1" applyFill="1" applyBorder="1" applyAlignment="1">
      <alignment horizontal="left" vertical="center"/>
    </xf>
    <xf numFmtId="165" fontId="6" fillId="2" borderId="5" xfId="1" applyNumberFormat="1" applyFont="1" applyFill="1" applyBorder="1" applyAlignment="1">
      <alignment vertical="center"/>
    </xf>
    <xf numFmtId="165" fontId="6" fillId="2" borderId="13" xfId="2" applyNumberFormat="1" applyFont="1" applyFill="1" applyBorder="1" applyAlignment="1">
      <alignment vertical="center"/>
    </xf>
    <xf numFmtId="165" fontId="6" fillId="2" borderId="13" xfId="1" applyNumberFormat="1" applyFont="1" applyFill="1" applyBorder="1" applyAlignment="1">
      <alignment vertical="center"/>
    </xf>
    <xf numFmtId="165" fontId="7" fillId="0" borderId="11" xfId="1" applyNumberFormat="1" applyFont="1" applyFill="1" applyBorder="1" applyProtection="1"/>
    <xf numFmtId="49" fontId="7" fillId="0" borderId="12" xfId="0" applyNumberFormat="1" applyFont="1" applyBorder="1"/>
    <xf numFmtId="164" fontId="7" fillId="0" borderId="11" xfId="0" applyNumberFormat="1" applyFont="1" applyBorder="1"/>
    <xf numFmtId="164" fontId="7" fillId="0" borderId="12" xfId="0" applyNumberFormat="1" applyFont="1" applyBorder="1"/>
    <xf numFmtId="49" fontId="11" fillId="0" borderId="12" xfId="0" applyNumberFormat="1" applyFont="1" applyBorder="1" applyAlignment="1">
      <alignment horizontal="left"/>
    </xf>
    <xf numFmtId="164" fontId="11" fillId="0" borderId="12" xfId="0" applyNumberFormat="1" applyFont="1" applyBorder="1"/>
    <xf numFmtId="164" fontId="11" fillId="0" borderId="11" xfId="0" applyNumberFormat="1" applyFont="1" applyBorder="1"/>
    <xf numFmtId="49" fontId="8" fillId="0" borderId="12" xfId="0" applyNumberFormat="1" applyFont="1" applyBorder="1" applyAlignment="1">
      <alignment horizontal="left" indent="1"/>
    </xf>
    <xf numFmtId="164" fontId="8" fillId="0" borderId="11" xfId="0" applyNumberFormat="1" applyFont="1" applyBorder="1"/>
    <xf numFmtId="164" fontId="8" fillId="0" borderId="12" xfId="0" applyNumberFormat="1" applyFont="1" applyBorder="1"/>
    <xf numFmtId="49" fontId="9" fillId="0" borderId="12" xfId="0" applyNumberFormat="1" applyFont="1" applyBorder="1" applyAlignment="1">
      <alignment horizontal="left" vertical="center" indent="1"/>
    </xf>
    <xf numFmtId="164" fontId="9" fillId="0" borderId="11" xfId="0" applyNumberFormat="1" applyFont="1" applyBorder="1" applyAlignment="1">
      <alignment vertical="center"/>
    </xf>
    <xf numFmtId="165" fontId="9" fillId="0" borderId="12" xfId="1" applyNumberFormat="1" applyFont="1" applyFill="1" applyBorder="1" applyAlignment="1" applyProtection="1">
      <alignment vertical="center"/>
    </xf>
    <xf numFmtId="49" fontId="12" fillId="0" borderId="12" xfId="0" applyNumberFormat="1" applyFont="1" applyBorder="1" applyAlignment="1">
      <alignment horizontal="left" indent="1"/>
    </xf>
    <xf numFmtId="164" fontId="12" fillId="0" borderId="11" xfId="0" applyNumberFormat="1" applyFont="1" applyBorder="1"/>
    <xf numFmtId="43" fontId="8" fillId="0" borderId="11" xfId="1" applyFont="1" applyFill="1" applyBorder="1" applyProtection="1"/>
    <xf numFmtId="164" fontId="12" fillId="0" borderId="12" xfId="0" applyNumberFormat="1" applyFont="1" applyBorder="1"/>
    <xf numFmtId="164" fontId="12" fillId="0" borderId="12" xfId="3" applyNumberFormat="1" applyFont="1" applyBorder="1"/>
    <xf numFmtId="164" fontId="12" fillId="0" borderId="11" xfId="3" applyNumberFormat="1" applyFont="1" applyBorder="1"/>
    <xf numFmtId="49" fontId="7" fillId="0" borderId="12" xfId="0" applyNumberFormat="1" applyFont="1" applyBorder="1" applyAlignment="1" applyProtection="1">
      <alignment horizontal="left" indent="2"/>
      <protection locked="0"/>
    </xf>
    <xf numFmtId="43" fontId="7" fillId="0" borderId="12" xfId="1" applyFont="1" applyFill="1" applyBorder="1" applyProtection="1"/>
    <xf numFmtId="43" fontId="7" fillId="0" borderId="11" xfId="1" applyFont="1" applyFill="1" applyBorder="1" applyAlignment="1" applyProtection="1">
      <alignment horizontal="center"/>
    </xf>
    <xf numFmtId="49" fontId="8" fillId="0" borderId="12" xfId="0" applyNumberFormat="1" applyFont="1" applyBorder="1" applyAlignment="1" applyProtection="1">
      <alignment horizontal="left" indent="2"/>
      <protection locked="0"/>
    </xf>
    <xf numFmtId="164" fontId="8" fillId="0" borderId="12" xfId="3" applyNumberFormat="1" applyFont="1" applyBorder="1"/>
    <xf numFmtId="164" fontId="8" fillId="3" borderId="12" xfId="0" applyNumberFormat="1" applyFont="1" applyFill="1" applyBorder="1"/>
    <xf numFmtId="49" fontId="7" fillId="0" borderId="12" xfId="0" applyNumberFormat="1" applyFont="1" applyBorder="1" applyAlignment="1" applyProtection="1">
      <alignment horizontal="left" indent="3"/>
      <protection locked="0"/>
    </xf>
    <xf numFmtId="49" fontId="8" fillId="0" borderId="12" xfId="0" applyNumberFormat="1" applyFont="1" applyBorder="1" applyAlignment="1" applyProtection="1">
      <alignment horizontal="left" indent="4"/>
      <protection locked="0"/>
    </xf>
    <xf numFmtId="164" fontId="9" fillId="0" borderId="12" xfId="0" applyNumberFormat="1" applyFont="1" applyBorder="1"/>
    <xf numFmtId="49" fontId="7" fillId="0" borderId="12" xfId="0" applyNumberFormat="1" applyFont="1" applyBorder="1" applyAlignment="1">
      <alignment horizontal="left" wrapText="1"/>
    </xf>
    <xf numFmtId="164" fontId="7" fillId="0" borderId="11" xfId="0" applyNumberFormat="1" applyFont="1" applyBorder="1" applyAlignment="1">
      <alignment vertical="center"/>
    </xf>
    <xf numFmtId="164" fontId="7" fillId="0" borderId="12" xfId="0" applyNumberFormat="1" applyFont="1" applyBorder="1" applyAlignment="1">
      <alignment vertical="center"/>
    </xf>
    <xf numFmtId="164" fontId="7" fillId="0" borderId="11" xfId="3" applyNumberFormat="1" applyFont="1" applyBorder="1" applyAlignment="1">
      <alignment vertical="center"/>
    </xf>
    <xf numFmtId="165" fontId="6" fillId="2" borderId="14" xfId="0" applyNumberFormat="1" applyFont="1" applyFill="1" applyBorder="1" applyAlignment="1">
      <alignment horizontal="left" vertical="center"/>
    </xf>
    <xf numFmtId="165" fontId="6" fillId="2" borderId="9" xfId="0" applyNumberFormat="1" applyFont="1" applyFill="1" applyBorder="1" applyAlignment="1">
      <alignment vertical="center"/>
    </xf>
    <xf numFmtId="165" fontId="6" fillId="2" borderId="7" xfId="0" applyNumberFormat="1" applyFont="1" applyFill="1" applyBorder="1" applyAlignment="1">
      <alignment vertical="center"/>
    </xf>
    <xf numFmtId="49" fontId="7" fillId="0" borderId="10" xfId="0" applyNumberFormat="1" applyFont="1" applyBorder="1" applyAlignment="1">
      <alignment horizontal="left"/>
    </xf>
    <xf numFmtId="164" fontId="7" fillId="0" borderId="15" xfId="0" applyNumberFormat="1" applyFont="1" applyBorder="1"/>
    <xf numFmtId="49" fontId="8" fillId="0" borderId="12" xfId="0" applyNumberFormat="1" applyFont="1" applyBorder="1" applyAlignment="1">
      <alignment horizontal="left"/>
    </xf>
    <xf numFmtId="164" fontId="8" fillId="0" borderId="11" xfId="0" applyNumberFormat="1" applyFont="1" applyBorder="1" applyAlignment="1">
      <alignment vertical="center"/>
    </xf>
    <xf numFmtId="164" fontId="8" fillId="0" borderId="12" xfId="0" applyNumberFormat="1" applyFont="1" applyBorder="1" applyAlignment="1">
      <alignment vertical="center"/>
    </xf>
    <xf numFmtId="165" fontId="8" fillId="0" borderId="12" xfId="1" applyNumberFormat="1" applyFont="1" applyBorder="1" applyAlignment="1">
      <alignment vertical="center"/>
    </xf>
    <xf numFmtId="165" fontId="8" fillId="0" borderId="11" xfId="1" applyNumberFormat="1" applyFont="1" applyFill="1" applyBorder="1" applyAlignment="1" applyProtection="1">
      <alignment vertical="center"/>
    </xf>
    <xf numFmtId="164" fontId="8" fillId="3" borderId="11" xfId="0" applyNumberFormat="1" applyFont="1" applyFill="1" applyBorder="1" applyAlignment="1">
      <alignment vertical="center"/>
    </xf>
    <xf numFmtId="49" fontId="8" fillId="0" borderId="8" xfId="0" applyNumberFormat="1" applyFont="1" applyBorder="1" applyAlignment="1">
      <alignment horizontal="left"/>
    </xf>
    <xf numFmtId="165" fontId="8" fillId="0" borderId="16" xfId="0" applyNumberFormat="1" applyFont="1" applyBorder="1" applyAlignment="1">
      <alignment vertical="center"/>
    </xf>
    <xf numFmtId="164" fontId="8" fillId="0" borderId="8" xfId="0" applyNumberFormat="1" applyFont="1" applyBorder="1" applyAlignment="1">
      <alignment vertical="center"/>
    </xf>
    <xf numFmtId="164" fontId="8" fillId="0" borderId="16" xfId="0" applyNumberFormat="1" applyFont="1" applyBorder="1" applyAlignment="1">
      <alignment vertical="center"/>
    </xf>
    <xf numFmtId="49" fontId="6" fillId="2" borderId="17" xfId="0" applyNumberFormat="1" applyFont="1" applyFill="1" applyBorder="1" applyAlignment="1">
      <alignment horizontal="left" vertical="center"/>
    </xf>
    <xf numFmtId="165" fontId="6" fillId="2" borderId="15" xfId="0" applyNumberFormat="1" applyFont="1" applyFill="1" applyBorder="1" applyAlignment="1">
      <alignment vertical="center"/>
    </xf>
    <xf numFmtId="164" fontId="6" fillId="2" borderId="15" xfId="0" applyNumberFormat="1" applyFont="1" applyFill="1" applyBorder="1" applyAlignment="1">
      <alignment vertical="center"/>
    </xf>
    <xf numFmtId="164" fontId="6" fillId="2" borderId="15" xfId="1" applyNumberFormat="1" applyFont="1" applyFill="1" applyBorder="1" applyAlignment="1">
      <alignment vertical="center"/>
    </xf>
    <xf numFmtId="165" fontId="6" fillId="2" borderId="10" xfId="0" applyNumberFormat="1" applyFont="1" applyFill="1" applyBorder="1" applyAlignment="1">
      <alignment vertical="center"/>
    </xf>
    <xf numFmtId="49" fontId="15" fillId="4" borderId="6" xfId="0" applyNumberFormat="1" applyFont="1" applyFill="1" applyBorder="1" applyAlignment="1">
      <alignment horizontal="left" vertical="center"/>
    </xf>
    <xf numFmtId="165" fontId="15" fillId="4" borderId="7" xfId="0" applyNumberFormat="1" applyFont="1" applyFill="1" applyBorder="1" applyAlignment="1">
      <alignment vertical="center"/>
    </xf>
    <xf numFmtId="164" fontId="15" fillId="4" borderId="7" xfId="0" applyNumberFormat="1" applyFont="1" applyFill="1" applyBorder="1" applyAlignment="1">
      <alignment vertical="center"/>
    </xf>
    <xf numFmtId="164" fontId="16" fillId="0" borderId="0" xfId="0" applyNumberFormat="1" applyFont="1"/>
    <xf numFmtId="164" fontId="17" fillId="3" borderId="0" xfId="0" applyNumberFormat="1" applyFont="1" applyFill="1" applyAlignment="1">
      <alignment vertical="center"/>
    </xf>
    <xf numFmtId="164" fontId="17" fillId="0" borderId="0" xfId="0" applyNumberFormat="1" applyFont="1" applyAlignment="1">
      <alignment vertical="center"/>
    </xf>
    <xf numFmtId="43" fontId="8" fillId="0" borderId="0" xfId="1" applyFont="1" applyAlignment="1">
      <alignment vertical="center"/>
    </xf>
    <xf numFmtId="164" fontId="8" fillId="0" borderId="0" xfId="0" applyNumberFormat="1" applyFont="1" applyAlignment="1">
      <alignment vertical="center"/>
    </xf>
    <xf numFmtId="49" fontId="18" fillId="0" borderId="0" xfId="0" applyNumberFormat="1" applyFont="1"/>
    <xf numFmtId="164" fontId="19" fillId="3" borderId="0" xfId="0" applyNumberFormat="1" applyFont="1" applyFill="1" applyAlignment="1">
      <alignment vertical="center"/>
    </xf>
    <xf numFmtId="0" fontId="19" fillId="0" borderId="0" xfId="0" applyFont="1"/>
    <xf numFmtId="0" fontId="17" fillId="0" borderId="0" xfId="0" applyFont="1"/>
    <xf numFmtId="165" fontId="19" fillId="3" borderId="0" xfId="1" applyNumberFormat="1" applyFont="1" applyFill="1" applyAlignment="1">
      <alignment vertical="center"/>
    </xf>
    <xf numFmtId="0" fontId="20" fillId="0" borderId="0" xfId="0" applyFont="1"/>
    <xf numFmtId="166" fontId="0" fillId="0" borderId="0" xfId="0" applyNumberFormat="1"/>
    <xf numFmtId="166" fontId="21" fillId="0" borderId="0" xfId="0" applyNumberFormat="1" applyFont="1"/>
    <xf numFmtId="0" fontId="17" fillId="0" borderId="0" xfId="0" applyFont="1" applyAlignment="1">
      <alignment horizontal="left" indent="1"/>
    </xf>
    <xf numFmtId="165" fontId="0" fillId="0" borderId="0" xfId="1" applyNumberFormat="1" applyFont="1"/>
    <xf numFmtId="165" fontId="19" fillId="0" borderId="0" xfId="1" applyNumberFormat="1" applyFont="1" applyFill="1" applyBorder="1" applyAlignment="1" applyProtection="1">
      <alignment vertical="center"/>
    </xf>
    <xf numFmtId="0" fontId="22" fillId="0" borderId="0" xfId="0" applyFont="1"/>
    <xf numFmtId="43" fontId="15" fillId="0" borderId="0" xfId="1" applyFont="1"/>
    <xf numFmtId="0" fontId="23" fillId="0" borderId="0" xfId="0" applyFont="1"/>
    <xf numFmtId="43" fontId="15" fillId="0" borderId="0" xfId="1" applyFont="1" applyFill="1"/>
    <xf numFmtId="164" fontId="19" fillId="3" borderId="0" xfId="0" applyNumberFormat="1" applyFont="1" applyFill="1"/>
    <xf numFmtId="0" fontId="9" fillId="0" borderId="0" xfId="0" applyFont="1"/>
    <xf numFmtId="0" fontId="19" fillId="3" borderId="0" xfId="0" applyFont="1" applyFill="1"/>
    <xf numFmtId="166" fontId="9" fillId="3" borderId="0" xfId="0" applyNumberFormat="1" applyFont="1" applyFill="1"/>
    <xf numFmtId="39" fontId="19" fillId="3" borderId="0" xfId="0" applyNumberFormat="1" applyFont="1" applyFill="1" applyAlignment="1">
      <alignment vertical="center"/>
    </xf>
    <xf numFmtId="164" fontId="19" fillId="0" borderId="0" xfId="0" applyNumberFormat="1" applyFont="1" applyAlignment="1">
      <alignment vertical="center"/>
    </xf>
    <xf numFmtId="43" fontId="19" fillId="3" borderId="0" xfId="1" applyFont="1" applyFill="1" applyAlignment="1">
      <alignment vertical="center"/>
    </xf>
    <xf numFmtId="164" fontId="19" fillId="0" borderId="0" xfId="0" applyNumberFormat="1" applyFont="1"/>
    <xf numFmtId="167" fontId="19" fillId="0" borderId="0" xfId="0" applyNumberFormat="1" applyFont="1"/>
    <xf numFmtId="164" fontId="19" fillId="0" borderId="0" xfId="1" applyNumberFormat="1" applyFont="1" applyFill="1"/>
    <xf numFmtId="165" fontId="19" fillId="0" borderId="0" xfId="1" applyNumberFormat="1" applyFont="1" applyFill="1"/>
    <xf numFmtId="165" fontId="19" fillId="0" borderId="0" xfId="1" applyNumberFormat="1" applyFont="1"/>
    <xf numFmtId="165" fontId="19" fillId="0" borderId="0" xfId="0" applyNumberFormat="1" applyFont="1"/>
    <xf numFmtId="43" fontId="19" fillId="0" borderId="0" xfId="1" applyFont="1"/>
    <xf numFmtId="43" fontId="8" fillId="0" borderId="0" xfId="1" applyFont="1" applyFill="1" applyBorder="1" applyAlignment="1" applyProtection="1">
      <alignment vertical="center"/>
    </xf>
    <xf numFmtId="165" fontId="8" fillId="0" borderId="0" xfId="1" applyNumberFormat="1" applyFont="1" applyFill="1" applyBorder="1" applyAlignment="1" applyProtection="1">
      <alignment vertical="center"/>
    </xf>
    <xf numFmtId="0" fontId="21" fillId="0" borderId="0" xfId="0" applyFont="1"/>
  </cellXfs>
  <cellStyles count="6">
    <cellStyle name="Millares" xfId="1" builtinId="3"/>
    <cellStyle name="Normal" xfId="0" builtinId="0"/>
    <cellStyle name="Normal 10 2" xfId="5" xr:uid="{C5D40ADC-217F-4C6F-8DAD-676949309A3D}"/>
    <cellStyle name="Normal 2 2 2 2" xfId="2" xr:uid="{0F10F724-56C3-4AF1-8FC4-C9E914DDF505}"/>
    <cellStyle name="Normal_COMPARACION 2002-2001" xfId="3" xr:uid="{9AF315E6-7045-4953-A514-39137B164922}"/>
    <cellStyle name="Normal_COMPARACION 2002-2001 2" xfId="4" xr:uid="{CAEBA749-A39A-478A-BA96-E39B5B7DD2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23/INGRESOS%20ENERO-OCTUBRE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22-2023"/>
      <sheetName val="FINANCIERO (2023 Est. 2023)"/>
      <sheetName val="PP (2)"/>
      <sheetName val="PP"/>
      <sheetName val="PP (EST)"/>
      <sheetName val="DGII"/>
      <sheetName val="DGII (EST)"/>
      <sheetName val="DGA"/>
      <sheetName val="DGA (EST)"/>
      <sheetName val="TESORERIA "/>
      <sheetName val="TESORERIA (EST)"/>
      <sheetName val="cut presupuestaria"/>
      <sheetName val="2023 (REC)"/>
      <sheetName val="2023 (RESUMEN)"/>
      <sheetName val="2023 REC- EST "/>
      <sheetName val="2023 REC-EST RES"/>
    </sheetNames>
    <sheetDataSet>
      <sheetData sheetId="0">
        <row r="325">
          <cell r="N325">
            <v>85752253467.619995</v>
          </cell>
          <cell r="O325">
            <v>73726690502.580002</v>
          </cell>
          <cell r="P325">
            <v>87434352628.670013</v>
          </cell>
          <cell r="Q325">
            <v>94362080631.519989</v>
          </cell>
          <cell r="R325">
            <v>91555631108.789993</v>
          </cell>
          <cell r="S325">
            <v>107330161968.28999</v>
          </cell>
          <cell r="T325">
            <v>98777231265.26001</v>
          </cell>
          <cell r="U325">
            <v>79473076381.550003</v>
          </cell>
          <cell r="V325">
            <v>87892417609.209991</v>
          </cell>
          <cell r="W325">
            <v>84629019799.359985</v>
          </cell>
          <cell r="X325">
            <v>890932915362.84998</v>
          </cell>
        </row>
        <row r="384">
          <cell r="N384">
            <v>134187093813.38998</v>
          </cell>
          <cell r="O384">
            <v>179744078309.86996</v>
          </cell>
          <cell r="P384">
            <v>99687683397.649994</v>
          </cell>
          <cell r="Q384">
            <v>102973491560.20999</v>
          </cell>
          <cell r="R384">
            <v>98932108339.779984</v>
          </cell>
          <cell r="S384">
            <v>134285695883.41998</v>
          </cell>
          <cell r="T384">
            <v>126283934303.70001</v>
          </cell>
          <cell r="U384">
            <v>82565357806.690002</v>
          </cell>
          <cell r="V384">
            <v>116504560112.21999</v>
          </cell>
          <cell r="W384">
            <v>87480531045.099991</v>
          </cell>
          <cell r="X384">
            <v>1162644534572.03</v>
          </cell>
        </row>
        <row r="389">
          <cell r="N389">
            <v>135137340708.45</v>
          </cell>
          <cell r="O389">
            <v>180600721040.91992</v>
          </cell>
          <cell r="P389">
            <v>100693435958.73001</v>
          </cell>
          <cell r="Q389">
            <v>104672976144.73999</v>
          </cell>
          <cell r="R389">
            <v>100981001070.26999</v>
          </cell>
          <cell r="S389">
            <v>135298727616.29999</v>
          </cell>
          <cell r="T389">
            <v>127357092320.91002</v>
          </cell>
          <cell r="U389">
            <v>83536881898.040009</v>
          </cell>
          <cell r="V389">
            <v>117407738567.92</v>
          </cell>
          <cell r="W389">
            <v>88528850783.449966</v>
          </cell>
          <cell r="X389">
            <v>1174214766109.73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DC6B2E-1312-4698-B6E7-592A81E8EA55}">
  <dimension ref="B1:Z255"/>
  <sheetViews>
    <sheetView showGridLines="0" tabSelected="1" zoomScale="98" zoomScaleNormal="98" workbookViewId="0">
      <selection activeCell="C139" sqref="C139:AB150"/>
    </sheetView>
  </sheetViews>
  <sheetFormatPr baseColWidth="10" defaultColWidth="11.42578125" defaultRowHeight="12.75" x14ac:dyDescent="0.2"/>
  <cols>
    <col min="1" max="1" width="1.5703125" customWidth="1"/>
    <col min="2" max="2" width="81.7109375" customWidth="1"/>
    <col min="3" max="3" width="12.85546875" customWidth="1"/>
    <col min="4" max="8" width="13" customWidth="1"/>
    <col min="9" max="10" width="11.5703125" customWidth="1"/>
    <col min="11" max="12" width="13.7109375" bestFit="1" customWidth="1"/>
    <col min="13" max="13" width="14.28515625" bestFit="1" customWidth="1"/>
    <col min="14" max="14" width="13" customWidth="1"/>
    <col min="15" max="15" width="14.42578125" customWidth="1"/>
    <col min="16" max="16" width="14.28515625" customWidth="1"/>
    <col min="17" max="17" width="12.85546875" customWidth="1"/>
    <col min="18" max="18" width="13.42578125" customWidth="1"/>
    <col min="19" max="19" width="15.140625" customWidth="1"/>
    <col min="20" max="20" width="14.140625" customWidth="1"/>
    <col min="21" max="22" width="13.7109375" customWidth="1"/>
    <col min="23" max="23" width="13.85546875" customWidth="1"/>
    <col min="24" max="24" width="15.140625" customWidth="1"/>
    <col min="25" max="25" width="12.85546875" customWidth="1"/>
    <col min="26" max="26" width="9.42578125" customWidth="1"/>
  </cols>
  <sheetData>
    <row r="1" spans="2:26" ht="18.75" customHeight="1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2:26" ht="15" customHeight="1" x14ac:dyDescent="0.2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  <c r="X2" s="2"/>
      <c r="Y2" s="2"/>
      <c r="Z2" s="2"/>
    </row>
    <row r="3" spans="2:26" ht="18" customHeight="1" x14ac:dyDescent="0.2"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2:26" ht="17.25" customHeight="1" x14ac:dyDescent="0.2">
      <c r="B4" s="5" t="s">
        <v>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2:26" ht="17.25" customHeight="1" x14ac:dyDescent="0.2">
      <c r="B5" s="5" t="s">
        <v>3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2:26" ht="23.25" customHeight="1" x14ac:dyDescent="0.2">
      <c r="B6" s="6" t="s">
        <v>4</v>
      </c>
      <c r="C6" s="7">
        <v>2022</v>
      </c>
      <c r="D6" s="8"/>
      <c r="E6" s="8"/>
      <c r="F6" s="8"/>
      <c r="G6" s="8"/>
      <c r="H6" s="8"/>
      <c r="I6" s="8"/>
      <c r="J6" s="8"/>
      <c r="K6" s="8"/>
      <c r="L6" s="8"/>
      <c r="M6" s="9">
        <v>2022</v>
      </c>
      <c r="N6" s="7">
        <v>2023</v>
      </c>
      <c r="O6" s="8"/>
      <c r="P6" s="8"/>
      <c r="Q6" s="8"/>
      <c r="R6" s="8"/>
      <c r="S6" s="8"/>
      <c r="T6" s="8"/>
      <c r="U6" s="8"/>
      <c r="V6" s="8"/>
      <c r="W6" s="8"/>
      <c r="X6" s="9">
        <v>2023</v>
      </c>
      <c r="Y6" s="7" t="s">
        <v>5</v>
      </c>
      <c r="Z6" s="10"/>
    </row>
    <row r="7" spans="2:26" ht="29.25" customHeight="1" thickBot="1" x14ac:dyDescent="0.25">
      <c r="B7" s="11"/>
      <c r="C7" s="12" t="s">
        <v>6</v>
      </c>
      <c r="D7" s="12" t="s">
        <v>7</v>
      </c>
      <c r="E7" s="12" t="s">
        <v>8</v>
      </c>
      <c r="F7" s="12" t="s">
        <v>9</v>
      </c>
      <c r="G7" s="12" t="s">
        <v>10</v>
      </c>
      <c r="H7" s="12" t="s">
        <v>11</v>
      </c>
      <c r="I7" s="12" t="s">
        <v>12</v>
      </c>
      <c r="J7" s="12" t="s">
        <v>13</v>
      </c>
      <c r="K7" s="12" t="s">
        <v>14</v>
      </c>
      <c r="L7" s="12" t="s">
        <v>15</v>
      </c>
      <c r="M7" s="13"/>
      <c r="N7" s="14" t="s">
        <v>6</v>
      </c>
      <c r="O7" s="14" t="s">
        <v>7</v>
      </c>
      <c r="P7" s="14" t="s">
        <v>8</v>
      </c>
      <c r="Q7" s="14" t="s">
        <v>9</v>
      </c>
      <c r="R7" s="14" t="s">
        <v>10</v>
      </c>
      <c r="S7" s="14" t="s">
        <v>11</v>
      </c>
      <c r="T7" s="14" t="s">
        <v>12</v>
      </c>
      <c r="U7" s="14" t="s">
        <v>13</v>
      </c>
      <c r="V7" s="14" t="s">
        <v>14</v>
      </c>
      <c r="W7" s="14" t="s">
        <v>15</v>
      </c>
      <c r="X7" s="13"/>
      <c r="Y7" s="12" t="s">
        <v>16</v>
      </c>
      <c r="Z7" s="14" t="s">
        <v>17</v>
      </c>
    </row>
    <row r="8" spans="2:26" ht="15.95" customHeight="1" thickTop="1" x14ac:dyDescent="0.2">
      <c r="B8" s="15" t="s">
        <v>18</v>
      </c>
      <c r="C8" s="16">
        <f t="shared" ref="C8:X8" si="0">+C9+C55+C56+C64+C84</f>
        <v>80867.699999999983</v>
      </c>
      <c r="D8" s="16">
        <f t="shared" si="0"/>
        <v>66273.5</v>
      </c>
      <c r="E8" s="16">
        <f t="shared" si="0"/>
        <v>71822.799999999988</v>
      </c>
      <c r="F8" s="16">
        <f t="shared" si="0"/>
        <v>87402.500000000029</v>
      </c>
      <c r="G8" s="16">
        <f t="shared" si="0"/>
        <v>85020.6</v>
      </c>
      <c r="H8" s="16">
        <f t="shared" si="0"/>
        <v>78772.299999999988</v>
      </c>
      <c r="I8" s="16">
        <f>+I9+I55+I56+I64+I84</f>
        <v>76871.3</v>
      </c>
      <c r="J8" s="16">
        <f t="shared" ref="J8:K8" si="1">+J9+J55+J56+J64+J84</f>
        <v>78405.399999999994</v>
      </c>
      <c r="K8" s="16">
        <f t="shared" si="1"/>
        <v>78954.299999999988</v>
      </c>
      <c r="L8" s="16">
        <f t="shared" si="0"/>
        <v>79129.600000000006</v>
      </c>
      <c r="M8" s="16">
        <f t="shared" si="0"/>
        <v>783520</v>
      </c>
      <c r="N8" s="16">
        <f t="shared" si="0"/>
        <v>85752.3</v>
      </c>
      <c r="O8" s="16">
        <f t="shared" si="0"/>
        <v>73726.7</v>
      </c>
      <c r="P8" s="16">
        <f t="shared" si="0"/>
        <v>84697.3</v>
      </c>
      <c r="Q8" s="16">
        <f t="shared" si="0"/>
        <v>93817.8</v>
      </c>
      <c r="R8" s="16">
        <f t="shared" si="0"/>
        <v>90740.200000000026</v>
      </c>
      <c r="S8" s="16">
        <f t="shared" si="0"/>
        <v>106481.30000000002</v>
      </c>
      <c r="T8" s="16">
        <f>+T9+T55+T56+T64+T84</f>
        <v>97101.000000000015</v>
      </c>
      <c r="U8" s="16">
        <f t="shared" ref="U8:V8" si="2">+U9+U55+U56+U64+U84</f>
        <v>79473.100000000006</v>
      </c>
      <c r="V8" s="16">
        <f t="shared" si="2"/>
        <v>87042.9</v>
      </c>
      <c r="W8" s="16">
        <f t="shared" si="0"/>
        <v>83749.900000000009</v>
      </c>
      <c r="X8" s="17">
        <f t="shared" si="0"/>
        <v>882582.49999999977</v>
      </c>
      <c r="Y8" s="18">
        <f t="shared" ref="Y8:Y70" si="3">+X8-M8</f>
        <v>99062.499999999767</v>
      </c>
      <c r="Z8" s="16">
        <f t="shared" ref="Z8:Z47" si="4">+Y8/M8*100</f>
        <v>12.643263732897664</v>
      </c>
    </row>
    <row r="9" spans="2:26" ht="15.95" customHeight="1" x14ac:dyDescent="0.2">
      <c r="B9" s="19" t="s">
        <v>19</v>
      </c>
      <c r="C9" s="16">
        <f>+C10+C15+C24+C45+C53+C54</f>
        <v>73510.39999999998</v>
      </c>
      <c r="D9" s="16">
        <f t="shared" ref="D9:X9" si="5">+D10+D15+D24+D45+D53+D54</f>
        <v>61880.299999999996</v>
      </c>
      <c r="E9" s="16">
        <f t="shared" si="5"/>
        <v>67118.599999999991</v>
      </c>
      <c r="F9" s="16">
        <f t="shared" si="5"/>
        <v>83697.700000000026</v>
      </c>
      <c r="G9" s="16">
        <f t="shared" si="5"/>
        <v>80535.5</v>
      </c>
      <c r="H9" s="16">
        <f t="shared" si="5"/>
        <v>72133.89999999998</v>
      </c>
      <c r="I9" s="16">
        <f t="shared" si="5"/>
        <v>72372.099999999991</v>
      </c>
      <c r="J9" s="16">
        <f t="shared" si="5"/>
        <v>70101.399999999994</v>
      </c>
      <c r="K9" s="16">
        <f t="shared" si="5"/>
        <v>73693.3</v>
      </c>
      <c r="L9" s="16">
        <f t="shared" si="5"/>
        <v>72416.3</v>
      </c>
      <c r="M9" s="16">
        <f t="shared" si="5"/>
        <v>727459.49999999988</v>
      </c>
      <c r="N9" s="16">
        <f t="shared" si="5"/>
        <v>81770.400000000009</v>
      </c>
      <c r="O9" s="16">
        <f t="shared" si="5"/>
        <v>67845.700000000012</v>
      </c>
      <c r="P9" s="16">
        <f t="shared" si="5"/>
        <v>78083.899999999994</v>
      </c>
      <c r="Q9" s="16">
        <f t="shared" si="5"/>
        <v>89348.800000000003</v>
      </c>
      <c r="R9" s="16">
        <f t="shared" si="5"/>
        <v>86408.500000000015</v>
      </c>
      <c r="S9" s="16">
        <f t="shared" si="5"/>
        <v>87543.1</v>
      </c>
      <c r="T9" s="16">
        <f t="shared" si="5"/>
        <v>90240.6</v>
      </c>
      <c r="U9" s="16">
        <f t="shared" si="5"/>
        <v>74953.700000000012</v>
      </c>
      <c r="V9" s="16">
        <f t="shared" si="5"/>
        <v>77560</v>
      </c>
      <c r="W9" s="16">
        <f t="shared" si="5"/>
        <v>79259.5</v>
      </c>
      <c r="X9" s="17">
        <f t="shared" si="5"/>
        <v>813014.19999999984</v>
      </c>
      <c r="Y9" s="18">
        <f t="shared" si="3"/>
        <v>85554.699999999953</v>
      </c>
      <c r="Z9" s="16">
        <f t="shared" si="4"/>
        <v>11.760750942148665</v>
      </c>
    </row>
    <row r="10" spans="2:26" ht="15.95" customHeight="1" x14ac:dyDescent="0.2">
      <c r="B10" s="20" t="s">
        <v>20</v>
      </c>
      <c r="C10" s="16">
        <f t="shared" ref="C10:X10" si="6">SUM(C11:C14)</f>
        <v>24882.1</v>
      </c>
      <c r="D10" s="16">
        <f t="shared" si="6"/>
        <v>16246.9</v>
      </c>
      <c r="E10" s="16">
        <f t="shared" si="6"/>
        <v>18065.7</v>
      </c>
      <c r="F10" s="16">
        <f t="shared" si="6"/>
        <v>36171.399999999994</v>
      </c>
      <c r="G10" s="16">
        <f t="shared" si="6"/>
        <v>30998.699999999997</v>
      </c>
      <c r="H10" s="16">
        <f t="shared" si="6"/>
        <v>21322.1</v>
      </c>
      <c r="I10" s="16">
        <f t="shared" si="6"/>
        <v>24440.600000000002</v>
      </c>
      <c r="J10" s="16">
        <f t="shared" ref="J10:K10" si="7">SUM(J11:J14)</f>
        <v>19683.7</v>
      </c>
      <c r="K10" s="16">
        <f t="shared" si="7"/>
        <v>21864.7</v>
      </c>
      <c r="L10" s="16">
        <f t="shared" si="6"/>
        <v>22527</v>
      </c>
      <c r="M10" s="16">
        <f t="shared" si="6"/>
        <v>236202.90000000002</v>
      </c>
      <c r="N10" s="16">
        <f t="shared" si="6"/>
        <v>29224.9</v>
      </c>
      <c r="O10" s="16">
        <f t="shared" si="6"/>
        <v>21052.799999999999</v>
      </c>
      <c r="P10" s="16">
        <f t="shared" si="6"/>
        <v>22967.1</v>
      </c>
      <c r="Q10" s="16">
        <f t="shared" si="6"/>
        <v>39509.100000000006</v>
      </c>
      <c r="R10" s="16">
        <f t="shared" si="6"/>
        <v>34079.699999999997</v>
      </c>
      <c r="S10" s="16">
        <f t="shared" si="6"/>
        <v>35324.399999999994</v>
      </c>
      <c r="T10" s="16">
        <f t="shared" si="6"/>
        <v>38983.5</v>
      </c>
      <c r="U10" s="16">
        <f t="shared" ref="U10:V10" si="8">SUM(U11:U14)</f>
        <v>22772.400000000001</v>
      </c>
      <c r="V10" s="16">
        <f t="shared" si="8"/>
        <v>23816.3</v>
      </c>
      <c r="W10" s="16">
        <f t="shared" si="6"/>
        <v>24315.399999999998</v>
      </c>
      <c r="X10" s="17">
        <f t="shared" si="6"/>
        <v>292045.60000000003</v>
      </c>
      <c r="Y10" s="18">
        <f t="shared" si="3"/>
        <v>55842.700000000012</v>
      </c>
      <c r="Z10" s="16">
        <f t="shared" si="4"/>
        <v>23.641835049442665</v>
      </c>
    </row>
    <row r="11" spans="2:26" ht="15.95" customHeight="1" x14ac:dyDescent="0.2">
      <c r="B11" s="21" t="s">
        <v>21</v>
      </c>
      <c r="C11" s="22">
        <v>8213.4</v>
      </c>
      <c r="D11" s="22">
        <v>6823.7</v>
      </c>
      <c r="E11" s="22">
        <v>7665.4</v>
      </c>
      <c r="F11" s="22">
        <v>7677.4</v>
      </c>
      <c r="G11" s="22">
        <v>8262.4</v>
      </c>
      <c r="H11" s="22">
        <v>6881.5</v>
      </c>
      <c r="I11" s="22">
        <v>5893.1</v>
      </c>
      <c r="J11" s="22">
        <v>6865.2</v>
      </c>
      <c r="K11" s="22">
        <v>7789</v>
      </c>
      <c r="L11" s="22">
        <v>6428.4</v>
      </c>
      <c r="M11" s="23">
        <f>SUM(C11:L11)</f>
        <v>72499.5</v>
      </c>
      <c r="N11" s="22">
        <v>10101.5</v>
      </c>
      <c r="O11" s="22">
        <v>8585.1</v>
      </c>
      <c r="P11" s="22">
        <v>9046.2000000000007</v>
      </c>
      <c r="Q11" s="22">
        <v>8895.6</v>
      </c>
      <c r="R11" s="22">
        <v>9912.6</v>
      </c>
      <c r="S11" s="22">
        <v>7929.1</v>
      </c>
      <c r="T11" s="22">
        <v>7446.9</v>
      </c>
      <c r="U11" s="22">
        <v>7885.7</v>
      </c>
      <c r="V11" s="22">
        <v>7842.3</v>
      </c>
      <c r="W11" s="22">
        <v>7744.4</v>
      </c>
      <c r="X11" s="24">
        <f>SUM(N11:W11)</f>
        <v>85389.4</v>
      </c>
      <c r="Y11" s="25">
        <f t="shared" si="3"/>
        <v>12889.899999999994</v>
      </c>
      <c r="Z11" s="22">
        <f t="shared" si="4"/>
        <v>17.779295029620886</v>
      </c>
    </row>
    <row r="12" spans="2:26" ht="15.95" customHeight="1" x14ac:dyDescent="0.2">
      <c r="B12" s="21" t="s">
        <v>22</v>
      </c>
      <c r="C12" s="22">
        <v>10863.5</v>
      </c>
      <c r="D12" s="22">
        <v>6754.3</v>
      </c>
      <c r="E12" s="22">
        <v>7280.6</v>
      </c>
      <c r="F12" s="22">
        <v>24162.1</v>
      </c>
      <c r="G12" s="22">
        <v>18167.7</v>
      </c>
      <c r="H12" s="22">
        <v>9882.7000000000007</v>
      </c>
      <c r="I12" s="22">
        <v>13510.8</v>
      </c>
      <c r="J12" s="22">
        <v>9376.2000000000007</v>
      </c>
      <c r="K12" s="22">
        <v>9413.7999999999993</v>
      </c>
      <c r="L12" s="22">
        <v>12478</v>
      </c>
      <c r="M12" s="23">
        <f>SUM(C12:L12)</f>
        <v>121889.7</v>
      </c>
      <c r="N12" s="22">
        <v>12514</v>
      </c>
      <c r="O12" s="22">
        <v>9348.4</v>
      </c>
      <c r="P12" s="22">
        <v>9907.2000000000007</v>
      </c>
      <c r="Q12" s="22">
        <v>25353.7</v>
      </c>
      <c r="R12" s="22">
        <v>16932.3</v>
      </c>
      <c r="S12" s="22">
        <v>22657.599999999999</v>
      </c>
      <c r="T12" s="22">
        <v>26942.3</v>
      </c>
      <c r="U12" s="22">
        <v>10794.6</v>
      </c>
      <c r="V12" s="22">
        <v>11291.5</v>
      </c>
      <c r="W12" s="22">
        <v>11978.1</v>
      </c>
      <c r="X12" s="24">
        <f>SUM(N12:W12)</f>
        <v>157719.70000000001</v>
      </c>
      <c r="Y12" s="25">
        <f t="shared" si="3"/>
        <v>35830.000000000015</v>
      </c>
      <c r="Z12" s="22">
        <f t="shared" si="4"/>
        <v>29.39542881802155</v>
      </c>
    </row>
    <row r="13" spans="2:26" ht="15.95" customHeight="1" x14ac:dyDescent="0.2">
      <c r="B13" s="21" t="s">
        <v>23</v>
      </c>
      <c r="C13" s="22">
        <v>5706.1</v>
      </c>
      <c r="D13" s="22">
        <v>2498.9</v>
      </c>
      <c r="E13" s="22">
        <v>2986.7</v>
      </c>
      <c r="F13" s="22">
        <v>4221.2</v>
      </c>
      <c r="G13" s="22">
        <v>4423.3</v>
      </c>
      <c r="H13" s="22">
        <v>4380.8</v>
      </c>
      <c r="I13" s="22">
        <v>4877.7</v>
      </c>
      <c r="J13" s="22">
        <v>3242.5</v>
      </c>
      <c r="K13" s="22">
        <v>4514</v>
      </c>
      <c r="L13" s="22">
        <v>3424.5</v>
      </c>
      <c r="M13" s="23">
        <f>SUM(C13:L13)</f>
        <v>40275.699999999997</v>
      </c>
      <c r="N13" s="22">
        <v>6473.7</v>
      </c>
      <c r="O13" s="22">
        <v>3005.7</v>
      </c>
      <c r="P13" s="22">
        <v>3881.6</v>
      </c>
      <c r="Q13" s="22">
        <v>5126.3999999999996</v>
      </c>
      <c r="R13" s="22">
        <v>7004.1</v>
      </c>
      <c r="S13" s="22">
        <v>4567.5</v>
      </c>
      <c r="T13" s="22">
        <v>4365.3</v>
      </c>
      <c r="U13" s="22">
        <v>3898.9</v>
      </c>
      <c r="V13" s="22">
        <v>4504.8</v>
      </c>
      <c r="W13" s="22">
        <v>4319.8</v>
      </c>
      <c r="X13" s="24">
        <f>SUM(N13:W13)</f>
        <v>47147.80000000001</v>
      </c>
      <c r="Y13" s="25">
        <f t="shared" si="3"/>
        <v>6872.1000000000131</v>
      </c>
      <c r="Z13" s="22">
        <f t="shared" si="4"/>
        <v>17.062645714413438</v>
      </c>
    </row>
    <row r="14" spans="2:26" ht="15.95" customHeight="1" x14ac:dyDescent="0.2">
      <c r="B14" s="21" t="s">
        <v>24</v>
      </c>
      <c r="C14" s="22">
        <v>99.1</v>
      </c>
      <c r="D14" s="22">
        <v>170</v>
      </c>
      <c r="E14" s="22">
        <v>133</v>
      </c>
      <c r="F14" s="22">
        <v>110.7</v>
      </c>
      <c r="G14" s="22">
        <v>145.30000000000001</v>
      </c>
      <c r="H14" s="22">
        <v>177.1</v>
      </c>
      <c r="I14" s="22">
        <v>159</v>
      </c>
      <c r="J14" s="22">
        <v>199.8</v>
      </c>
      <c r="K14" s="22">
        <v>147.9</v>
      </c>
      <c r="L14" s="22">
        <v>196.1</v>
      </c>
      <c r="M14" s="23">
        <f>SUM(C14:L14)</f>
        <v>1538.0000000000002</v>
      </c>
      <c r="N14" s="22">
        <v>135.69999999999999</v>
      </c>
      <c r="O14" s="22">
        <v>113.6</v>
      </c>
      <c r="P14" s="22">
        <v>132.1</v>
      </c>
      <c r="Q14" s="22">
        <v>133.4</v>
      </c>
      <c r="R14" s="22">
        <v>230.7</v>
      </c>
      <c r="S14" s="22">
        <v>170.2</v>
      </c>
      <c r="T14" s="22">
        <v>229</v>
      </c>
      <c r="U14" s="22">
        <v>193.2</v>
      </c>
      <c r="V14" s="22">
        <v>177.7</v>
      </c>
      <c r="W14" s="22">
        <v>273.10000000000002</v>
      </c>
      <c r="X14" s="24">
        <f>SUM(N14:W14)</f>
        <v>1788.7000000000003</v>
      </c>
      <c r="Y14" s="25">
        <f t="shared" si="3"/>
        <v>250.70000000000005</v>
      </c>
      <c r="Z14" s="22">
        <f t="shared" si="4"/>
        <v>16.300390117035111</v>
      </c>
    </row>
    <row r="15" spans="2:26" ht="15.95" customHeight="1" x14ac:dyDescent="0.2">
      <c r="B15" s="19" t="s">
        <v>25</v>
      </c>
      <c r="C15" s="26">
        <f t="shared" ref="C15:X15" si="9">+C16+C23</f>
        <v>2422.8000000000002</v>
      </c>
      <c r="D15" s="27">
        <f t="shared" si="9"/>
        <v>3160.0999999999995</v>
      </c>
      <c r="E15" s="27">
        <f t="shared" si="9"/>
        <v>4726.9999999999991</v>
      </c>
      <c r="F15" s="27">
        <f t="shared" si="9"/>
        <v>4715.4000000000005</v>
      </c>
      <c r="G15" s="27">
        <f t="shared" si="9"/>
        <v>4823.7000000000016</v>
      </c>
      <c r="H15" s="27">
        <f t="shared" si="9"/>
        <v>3340.1000000000004</v>
      </c>
      <c r="I15" s="27">
        <f t="shared" si="9"/>
        <v>3396.4999999999995</v>
      </c>
      <c r="J15" s="27">
        <f t="shared" si="9"/>
        <v>3441.1</v>
      </c>
      <c r="K15" s="27">
        <f t="shared" si="9"/>
        <v>4491.8999999999996</v>
      </c>
      <c r="L15" s="27">
        <f t="shared" si="9"/>
        <v>5624</v>
      </c>
      <c r="M15" s="27">
        <f t="shared" si="9"/>
        <v>40142.600000000006</v>
      </c>
      <c r="N15" s="26">
        <f t="shared" si="9"/>
        <v>2893.3</v>
      </c>
      <c r="O15" s="27">
        <f t="shared" si="9"/>
        <v>3129.3999999999996</v>
      </c>
      <c r="P15" s="27">
        <f t="shared" si="9"/>
        <v>5476.6</v>
      </c>
      <c r="Q15" s="27">
        <f t="shared" si="9"/>
        <v>4640.9000000000005</v>
      </c>
      <c r="R15" s="27">
        <f t="shared" si="9"/>
        <v>4964.2999999999993</v>
      </c>
      <c r="S15" s="27">
        <f t="shared" si="9"/>
        <v>4854.9000000000005</v>
      </c>
      <c r="T15" s="27">
        <f t="shared" si="9"/>
        <v>3416.9999999999995</v>
      </c>
      <c r="U15" s="27">
        <f t="shared" si="9"/>
        <v>3131.4</v>
      </c>
      <c r="V15" s="27">
        <f t="shared" si="9"/>
        <v>4666.2</v>
      </c>
      <c r="W15" s="27">
        <f t="shared" si="9"/>
        <v>6149.8</v>
      </c>
      <c r="X15" s="17">
        <f t="shared" si="9"/>
        <v>43323.8</v>
      </c>
      <c r="Y15" s="28">
        <f t="shared" si="3"/>
        <v>3181.1999999999971</v>
      </c>
      <c r="Z15" s="27">
        <f t="shared" si="4"/>
        <v>7.9247482724088529</v>
      </c>
    </row>
    <row r="16" spans="2:26" ht="15.95" customHeight="1" x14ac:dyDescent="0.2">
      <c r="B16" s="29" t="s">
        <v>26</v>
      </c>
      <c r="C16" s="26">
        <f>SUM(C17:C22)</f>
        <v>2294.1000000000004</v>
      </c>
      <c r="D16" s="27">
        <f t="shared" ref="D16:X16" si="10">SUM(D17:D22)</f>
        <v>2965.8999999999996</v>
      </c>
      <c r="E16" s="27">
        <f t="shared" si="10"/>
        <v>4480.9999999999991</v>
      </c>
      <c r="F16" s="27">
        <f t="shared" si="10"/>
        <v>4530.6000000000004</v>
      </c>
      <c r="G16" s="27">
        <f t="shared" si="10"/>
        <v>4603.1000000000013</v>
      </c>
      <c r="H16" s="27">
        <f t="shared" si="10"/>
        <v>3138.1000000000004</v>
      </c>
      <c r="I16" s="27">
        <f t="shared" si="10"/>
        <v>3202.2999999999997</v>
      </c>
      <c r="J16" s="27">
        <f t="shared" si="10"/>
        <v>3250.4</v>
      </c>
      <c r="K16" s="27">
        <f t="shared" si="10"/>
        <v>4296.7</v>
      </c>
      <c r="L16" s="27">
        <f t="shared" si="10"/>
        <v>5441.4</v>
      </c>
      <c r="M16" s="27">
        <f t="shared" si="10"/>
        <v>38203.600000000006</v>
      </c>
      <c r="N16" s="26">
        <f t="shared" si="10"/>
        <v>2753.4</v>
      </c>
      <c r="O16" s="27">
        <f t="shared" si="10"/>
        <v>2975.2</v>
      </c>
      <c r="P16" s="27">
        <f t="shared" si="10"/>
        <v>5249.8</v>
      </c>
      <c r="Q16" s="27">
        <f t="shared" si="10"/>
        <v>4483.3</v>
      </c>
      <c r="R16" s="27">
        <f t="shared" si="10"/>
        <v>4764.0999999999995</v>
      </c>
      <c r="S16" s="27">
        <f t="shared" si="10"/>
        <v>4655.8</v>
      </c>
      <c r="T16" s="27">
        <f t="shared" si="10"/>
        <v>3222.2999999999997</v>
      </c>
      <c r="U16" s="27">
        <f t="shared" si="10"/>
        <v>2985.1</v>
      </c>
      <c r="V16" s="27">
        <f t="shared" si="10"/>
        <v>4523.0999999999995</v>
      </c>
      <c r="W16" s="27">
        <f t="shared" si="10"/>
        <v>5992.8</v>
      </c>
      <c r="X16" s="17">
        <f t="shared" si="10"/>
        <v>41604.9</v>
      </c>
      <c r="Y16" s="28">
        <f t="shared" si="3"/>
        <v>3401.2999999999956</v>
      </c>
      <c r="Z16" s="27">
        <f t="shared" si="4"/>
        <v>8.9030876671308334</v>
      </c>
    </row>
    <row r="17" spans="2:26" ht="15.95" customHeight="1" x14ac:dyDescent="0.2">
      <c r="B17" s="30" t="s">
        <v>27</v>
      </c>
      <c r="C17" s="31">
        <v>95.3</v>
      </c>
      <c r="D17" s="32">
        <v>354</v>
      </c>
      <c r="E17" s="32">
        <v>1483.4</v>
      </c>
      <c r="F17" s="32">
        <v>189.1</v>
      </c>
      <c r="G17" s="32">
        <v>168.8</v>
      </c>
      <c r="H17" s="32">
        <v>140.1</v>
      </c>
      <c r="I17" s="32">
        <v>136.6</v>
      </c>
      <c r="J17" s="32">
        <v>334.9</v>
      </c>
      <c r="K17" s="32">
        <v>1180.0999999999999</v>
      </c>
      <c r="L17" s="32">
        <v>145.1</v>
      </c>
      <c r="M17" s="23">
        <f t="shared" ref="M17:M23" si="11">SUM(C17:L17)</f>
        <v>4227.4000000000005</v>
      </c>
      <c r="N17" s="32">
        <v>103.8</v>
      </c>
      <c r="O17" s="32">
        <v>380.9</v>
      </c>
      <c r="P17" s="32">
        <v>1696.1</v>
      </c>
      <c r="Q17" s="32">
        <v>178.8</v>
      </c>
      <c r="R17" s="32">
        <v>181.5</v>
      </c>
      <c r="S17" s="22">
        <v>161.69999999999999</v>
      </c>
      <c r="T17" s="22">
        <v>143.30000000000001</v>
      </c>
      <c r="U17" s="22">
        <v>273.60000000000002</v>
      </c>
      <c r="V17" s="22">
        <v>1345.4</v>
      </c>
      <c r="W17" s="22">
        <v>202</v>
      </c>
      <c r="X17" s="24">
        <f t="shared" ref="X17:X23" si="12">SUM(N17:W17)</f>
        <v>4667.1000000000004</v>
      </c>
      <c r="Y17" s="25">
        <f t="shared" si="3"/>
        <v>439.69999999999982</v>
      </c>
      <c r="Z17" s="22">
        <f t="shared" si="4"/>
        <v>10.40119222216965</v>
      </c>
    </row>
    <row r="18" spans="2:26" ht="15.95" customHeight="1" x14ac:dyDescent="0.2">
      <c r="B18" s="30" t="s">
        <v>28</v>
      </c>
      <c r="C18" s="31">
        <v>257.10000000000002</v>
      </c>
      <c r="D18" s="32">
        <v>217.9</v>
      </c>
      <c r="E18" s="32">
        <v>234.2</v>
      </c>
      <c r="F18" s="32">
        <v>1658.7</v>
      </c>
      <c r="G18" s="32">
        <v>2019.9</v>
      </c>
      <c r="H18" s="32">
        <v>317.10000000000002</v>
      </c>
      <c r="I18" s="32">
        <v>349.9</v>
      </c>
      <c r="J18" s="32">
        <v>170.8</v>
      </c>
      <c r="K18" s="32">
        <v>193.6</v>
      </c>
      <c r="L18" s="32">
        <v>2749.6</v>
      </c>
      <c r="M18" s="23">
        <f t="shared" si="11"/>
        <v>8168.8000000000011</v>
      </c>
      <c r="N18" s="32">
        <v>246</v>
      </c>
      <c r="O18" s="32">
        <v>149.4</v>
      </c>
      <c r="P18" s="32">
        <v>262</v>
      </c>
      <c r="Q18" s="32">
        <v>1900.6</v>
      </c>
      <c r="R18" s="32">
        <v>2008.7</v>
      </c>
      <c r="S18" s="32">
        <v>279.2</v>
      </c>
      <c r="T18" s="32">
        <v>348.2</v>
      </c>
      <c r="U18" s="32">
        <v>147.19999999999999</v>
      </c>
      <c r="V18" s="32">
        <v>235.2</v>
      </c>
      <c r="W18" s="32">
        <v>3019.3</v>
      </c>
      <c r="X18" s="24">
        <f t="shared" si="12"/>
        <v>8595.7999999999993</v>
      </c>
      <c r="Y18" s="25">
        <f t="shared" si="3"/>
        <v>426.99999999999818</v>
      </c>
      <c r="Z18" s="22">
        <f t="shared" si="4"/>
        <v>5.227205954362919</v>
      </c>
    </row>
    <row r="19" spans="2:26" ht="15.95" customHeight="1" x14ac:dyDescent="0.2">
      <c r="B19" s="30" t="s">
        <v>29</v>
      </c>
      <c r="C19" s="31">
        <v>810.2</v>
      </c>
      <c r="D19" s="32">
        <v>983.3</v>
      </c>
      <c r="E19" s="32">
        <v>1189.0999999999999</v>
      </c>
      <c r="F19" s="32">
        <v>954.5</v>
      </c>
      <c r="G19" s="32">
        <v>1003.2</v>
      </c>
      <c r="H19" s="32">
        <v>1151</v>
      </c>
      <c r="I19" s="32">
        <v>1047.5</v>
      </c>
      <c r="J19" s="32">
        <v>1359.9</v>
      </c>
      <c r="K19" s="32">
        <v>1113.8</v>
      </c>
      <c r="L19" s="32">
        <v>1011.6</v>
      </c>
      <c r="M19" s="23">
        <f t="shared" si="11"/>
        <v>10624.1</v>
      </c>
      <c r="N19" s="32">
        <v>754.8</v>
      </c>
      <c r="O19" s="32">
        <v>1023.7</v>
      </c>
      <c r="P19" s="32">
        <v>1321.7</v>
      </c>
      <c r="Q19" s="32">
        <v>978</v>
      </c>
      <c r="R19" s="32">
        <v>1028.7</v>
      </c>
      <c r="S19" s="32">
        <v>1078.2</v>
      </c>
      <c r="T19" s="32">
        <v>1213.0999999999999</v>
      </c>
      <c r="U19" s="32">
        <v>1115.3</v>
      </c>
      <c r="V19" s="32">
        <v>1083.5999999999999</v>
      </c>
      <c r="W19" s="32">
        <v>1205</v>
      </c>
      <c r="X19" s="24">
        <f t="shared" si="12"/>
        <v>10802.099999999999</v>
      </c>
      <c r="Y19" s="25">
        <f t="shared" si="3"/>
        <v>177.99999999999818</v>
      </c>
      <c r="Z19" s="22">
        <f t="shared" si="4"/>
        <v>1.6754360369348762</v>
      </c>
    </row>
    <row r="20" spans="2:26" ht="15.95" customHeight="1" x14ac:dyDescent="0.2">
      <c r="B20" s="33" t="s">
        <v>30</v>
      </c>
      <c r="C20" s="22">
        <v>150.19999999999999</v>
      </c>
      <c r="D20" s="32">
        <v>186.7</v>
      </c>
      <c r="E20" s="32">
        <v>205</v>
      </c>
      <c r="F20" s="32">
        <v>156.5</v>
      </c>
      <c r="G20" s="32">
        <v>171.8</v>
      </c>
      <c r="H20" s="32">
        <v>168.6</v>
      </c>
      <c r="I20" s="32">
        <v>165.1</v>
      </c>
      <c r="J20" s="32">
        <v>170.4</v>
      </c>
      <c r="K20" s="32">
        <v>159.6</v>
      </c>
      <c r="L20" s="32">
        <v>158</v>
      </c>
      <c r="M20" s="23">
        <f t="shared" si="11"/>
        <v>1691.8999999999999</v>
      </c>
      <c r="N20" s="32">
        <v>160.9</v>
      </c>
      <c r="O20" s="32">
        <v>167.9</v>
      </c>
      <c r="P20" s="32">
        <v>203.4</v>
      </c>
      <c r="Q20" s="32">
        <v>161.80000000000001</v>
      </c>
      <c r="R20" s="32">
        <v>185.3</v>
      </c>
      <c r="S20" s="32">
        <v>180</v>
      </c>
      <c r="T20" s="32">
        <v>167.9</v>
      </c>
      <c r="U20" s="32">
        <v>166.8</v>
      </c>
      <c r="V20" s="32">
        <v>175.8</v>
      </c>
      <c r="W20" s="32">
        <v>181.5</v>
      </c>
      <c r="X20" s="24">
        <f t="shared" si="12"/>
        <v>1751.3</v>
      </c>
      <c r="Y20" s="25">
        <f t="shared" si="3"/>
        <v>59.400000000000091</v>
      </c>
      <c r="Z20" s="22">
        <f t="shared" si="4"/>
        <v>3.5108457946687208</v>
      </c>
    </row>
    <row r="21" spans="2:26" ht="15.95" customHeight="1" x14ac:dyDescent="0.2">
      <c r="B21" s="30" t="s">
        <v>31</v>
      </c>
      <c r="C21" s="22">
        <v>833.9</v>
      </c>
      <c r="D21" s="32">
        <v>1008.5</v>
      </c>
      <c r="E21" s="32">
        <v>1007.9</v>
      </c>
      <c r="F21" s="32">
        <v>1287.3</v>
      </c>
      <c r="G21" s="32">
        <v>1032.5999999999999</v>
      </c>
      <c r="H21" s="32">
        <v>1029.5</v>
      </c>
      <c r="I21" s="32">
        <v>1328.1</v>
      </c>
      <c r="J21" s="32">
        <v>996.7</v>
      </c>
      <c r="K21" s="32">
        <v>1294.5999999999999</v>
      </c>
      <c r="L21" s="32">
        <v>1066.3</v>
      </c>
      <c r="M21" s="23">
        <f t="shared" si="11"/>
        <v>10885.400000000001</v>
      </c>
      <c r="N21" s="32">
        <v>1055.3</v>
      </c>
      <c r="O21" s="32">
        <v>1123.8</v>
      </c>
      <c r="P21" s="32">
        <v>1448.3</v>
      </c>
      <c r="Q21" s="32">
        <v>1107.2</v>
      </c>
      <c r="R21" s="32">
        <v>1172.7</v>
      </c>
      <c r="S21" s="32">
        <v>1450.2</v>
      </c>
      <c r="T21" s="32">
        <v>1190.5999999999999</v>
      </c>
      <c r="U21" s="32">
        <v>1114.3</v>
      </c>
      <c r="V21" s="32">
        <v>1548.7</v>
      </c>
      <c r="W21" s="32">
        <v>1215.2</v>
      </c>
      <c r="X21" s="24">
        <f t="shared" si="12"/>
        <v>12426.3</v>
      </c>
      <c r="Y21" s="25">
        <f t="shared" si="3"/>
        <v>1540.8999999999978</v>
      </c>
      <c r="Z21" s="22">
        <f t="shared" si="4"/>
        <v>14.155658037371136</v>
      </c>
    </row>
    <row r="22" spans="2:26" ht="15.95" customHeight="1" x14ac:dyDescent="0.2">
      <c r="B22" s="33" t="s">
        <v>32</v>
      </c>
      <c r="C22" s="22">
        <v>147.4</v>
      </c>
      <c r="D22" s="32">
        <v>215.5</v>
      </c>
      <c r="E22" s="32">
        <v>361.4</v>
      </c>
      <c r="F22" s="32">
        <v>284.5</v>
      </c>
      <c r="G22" s="32">
        <v>206.8</v>
      </c>
      <c r="H22" s="32">
        <v>331.8</v>
      </c>
      <c r="I22" s="32">
        <v>175.1</v>
      </c>
      <c r="J22" s="32">
        <v>217.7</v>
      </c>
      <c r="K22" s="32">
        <v>355</v>
      </c>
      <c r="L22" s="32">
        <v>310.8</v>
      </c>
      <c r="M22" s="23">
        <f t="shared" si="11"/>
        <v>2606</v>
      </c>
      <c r="N22" s="32">
        <v>432.6</v>
      </c>
      <c r="O22" s="32">
        <v>129.5</v>
      </c>
      <c r="P22" s="32">
        <v>318.3</v>
      </c>
      <c r="Q22" s="32">
        <v>156.9</v>
      </c>
      <c r="R22" s="32">
        <v>187.2</v>
      </c>
      <c r="S22" s="32">
        <v>1506.5</v>
      </c>
      <c r="T22" s="32">
        <v>159.19999999999999</v>
      </c>
      <c r="U22" s="32">
        <v>167.9</v>
      </c>
      <c r="V22" s="32">
        <v>134.4</v>
      </c>
      <c r="W22" s="32">
        <v>169.8</v>
      </c>
      <c r="X22" s="24">
        <f t="shared" si="12"/>
        <v>3362.3</v>
      </c>
      <c r="Y22" s="25">
        <f t="shared" si="3"/>
        <v>756.30000000000018</v>
      </c>
      <c r="Z22" s="22">
        <f t="shared" si="4"/>
        <v>29.021488871834233</v>
      </c>
    </row>
    <row r="23" spans="2:26" ht="15.95" customHeight="1" x14ac:dyDescent="0.2">
      <c r="B23" s="29" t="s">
        <v>33</v>
      </c>
      <c r="C23" s="16">
        <v>128.69999999999999</v>
      </c>
      <c r="D23" s="27">
        <v>194.2</v>
      </c>
      <c r="E23" s="27">
        <v>246</v>
      </c>
      <c r="F23" s="27">
        <v>184.8</v>
      </c>
      <c r="G23" s="27">
        <v>220.6</v>
      </c>
      <c r="H23" s="27">
        <v>202</v>
      </c>
      <c r="I23" s="27">
        <v>194.2</v>
      </c>
      <c r="J23" s="27">
        <v>190.7</v>
      </c>
      <c r="K23" s="27">
        <v>195.2</v>
      </c>
      <c r="L23" s="27">
        <v>182.6</v>
      </c>
      <c r="M23" s="16">
        <f t="shared" si="11"/>
        <v>1939.0000000000002</v>
      </c>
      <c r="N23" s="27">
        <v>139.9</v>
      </c>
      <c r="O23" s="27">
        <v>154.19999999999999</v>
      </c>
      <c r="P23" s="27">
        <v>226.8</v>
      </c>
      <c r="Q23" s="27">
        <v>157.6</v>
      </c>
      <c r="R23" s="27">
        <v>200.2</v>
      </c>
      <c r="S23" s="27">
        <v>199.1</v>
      </c>
      <c r="T23" s="27">
        <v>194.7</v>
      </c>
      <c r="U23" s="27">
        <v>146.30000000000001</v>
      </c>
      <c r="V23" s="27">
        <v>143.1</v>
      </c>
      <c r="W23" s="27">
        <v>157</v>
      </c>
      <c r="X23" s="17">
        <f t="shared" si="12"/>
        <v>1718.8999999999999</v>
      </c>
      <c r="Y23" s="18">
        <f t="shared" si="3"/>
        <v>-220.10000000000036</v>
      </c>
      <c r="Z23" s="16">
        <f t="shared" si="4"/>
        <v>-11.351211964930394</v>
      </c>
    </row>
    <row r="24" spans="2:26" ht="15.95" customHeight="1" x14ac:dyDescent="0.2">
      <c r="B24" s="20" t="s">
        <v>34</v>
      </c>
      <c r="C24" s="16">
        <f t="shared" ref="C24:X24" si="13">+C25+C28+C36+C44</f>
        <v>41333.899999999994</v>
      </c>
      <c r="D24" s="16">
        <f t="shared" si="13"/>
        <v>37588.6</v>
      </c>
      <c r="E24" s="16">
        <f t="shared" si="13"/>
        <v>39227.5</v>
      </c>
      <c r="F24" s="16">
        <f t="shared" si="13"/>
        <v>38289.400000000009</v>
      </c>
      <c r="G24" s="16">
        <f t="shared" si="13"/>
        <v>39604.299999999996</v>
      </c>
      <c r="H24" s="16">
        <f t="shared" si="13"/>
        <v>41953.799999999988</v>
      </c>
      <c r="I24" s="16">
        <f t="shared" si="13"/>
        <v>39680.1</v>
      </c>
      <c r="J24" s="16">
        <f t="shared" si="13"/>
        <v>41460.9</v>
      </c>
      <c r="K24" s="16">
        <f t="shared" si="13"/>
        <v>41973.3</v>
      </c>
      <c r="L24" s="16">
        <f t="shared" si="13"/>
        <v>39385.5</v>
      </c>
      <c r="M24" s="16">
        <f t="shared" si="13"/>
        <v>400497.29999999993</v>
      </c>
      <c r="N24" s="16">
        <f t="shared" si="13"/>
        <v>44989.600000000006</v>
      </c>
      <c r="O24" s="16">
        <f t="shared" si="13"/>
        <v>39172.699999999997</v>
      </c>
      <c r="P24" s="16">
        <f t="shared" si="13"/>
        <v>44682.3</v>
      </c>
      <c r="Q24" s="16">
        <f t="shared" si="13"/>
        <v>40538.299999999996</v>
      </c>
      <c r="R24" s="16">
        <f t="shared" si="13"/>
        <v>42190.600000000006</v>
      </c>
      <c r="S24" s="16">
        <f t="shared" si="13"/>
        <v>42428.2</v>
      </c>
      <c r="T24" s="16">
        <f t="shared" si="13"/>
        <v>42433.1</v>
      </c>
      <c r="U24" s="16">
        <f t="shared" si="13"/>
        <v>43661.9</v>
      </c>
      <c r="V24" s="16">
        <f t="shared" si="13"/>
        <v>43401.900000000009</v>
      </c>
      <c r="W24" s="16">
        <f t="shared" si="13"/>
        <v>42929.7</v>
      </c>
      <c r="X24" s="17">
        <f t="shared" si="13"/>
        <v>426428.3</v>
      </c>
      <c r="Y24" s="18">
        <f t="shared" si="3"/>
        <v>25931.000000000058</v>
      </c>
      <c r="Z24" s="16">
        <f t="shared" si="4"/>
        <v>6.4747003288162146</v>
      </c>
    </row>
    <row r="25" spans="2:26" ht="15.95" customHeight="1" x14ac:dyDescent="0.2">
      <c r="B25" s="34" t="s">
        <v>35</v>
      </c>
      <c r="C25" s="16">
        <f t="shared" ref="C25:X25" si="14">+C26+C27</f>
        <v>27407.5</v>
      </c>
      <c r="D25" s="16">
        <f t="shared" si="14"/>
        <v>23641.9</v>
      </c>
      <c r="E25" s="16">
        <f t="shared" si="14"/>
        <v>24138.2</v>
      </c>
      <c r="F25" s="16">
        <f t="shared" si="14"/>
        <v>24897.5</v>
      </c>
      <c r="G25" s="16">
        <f t="shared" si="14"/>
        <v>25584</v>
      </c>
      <c r="H25" s="16">
        <f t="shared" si="14"/>
        <v>27257.599999999999</v>
      </c>
      <c r="I25" s="16">
        <f t="shared" si="14"/>
        <v>25778.5</v>
      </c>
      <c r="J25" s="16">
        <f t="shared" si="14"/>
        <v>27800.6</v>
      </c>
      <c r="K25" s="16">
        <f t="shared" si="14"/>
        <v>26855.200000000001</v>
      </c>
      <c r="L25" s="16">
        <f t="shared" si="14"/>
        <v>24819.4</v>
      </c>
      <c r="M25" s="16">
        <f t="shared" si="14"/>
        <v>258180.39999999997</v>
      </c>
      <c r="N25" s="16">
        <f t="shared" si="14"/>
        <v>29906.9</v>
      </c>
      <c r="O25" s="16">
        <f t="shared" si="14"/>
        <v>25377.1</v>
      </c>
      <c r="P25" s="16">
        <f t="shared" si="14"/>
        <v>28964.5</v>
      </c>
      <c r="Q25" s="16">
        <f t="shared" si="14"/>
        <v>26948.1</v>
      </c>
      <c r="R25" s="16">
        <f t="shared" si="14"/>
        <v>27154</v>
      </c>
      <c r="S25" s="16">
        <f t="shared" si="14"/>
        <v>27570.199999999997</v>
      </c>
      <c r="T25" s="16">
        <f t="shared" si="14"/>
        <v>28089.5</v>
      </c>
      <c r="U25" s="16">
        <f t="shared" si="14"/>
        <v>27940</v>
      </c>
      <c r="V25" s="16">
        <f t="shared" si="14"/>
        <v>28444</v>
      </c>
      <c r="W25" s="16">
        <f t="shared" si="14"/>
        <v>28292.6</v>
      </c>
      <c r="X25" s="17">
        <f t="shared" si="14"/>
        <v>278686.89999999997</v>
      </c>
      <c r="Y25" s="18">
        <f t="shared" si="3"/>
        <v>20506.5</v>
      </c>
      <c r="Z25" s="16">
        <f t="shared" si="4"/>
        <v>7.9427020796311423</v>
      </c>
    </row>
    <row r="26" spans="2:26" ht="15.95" customHeight="1" x14ac:dyDescent="0.2">
      <c r="B26" s="35" t="s">
        <v>36</v>
      </c>
      <c r="C26" s="22">
        <v>15662.9</v>
      </c>
      <c r="D26" s="22">
        <v>11723.7</v>
      </c>
      <c r="E26" s="22">
        <v>11686.7</v>
      </c>
      <c r="F26" s="22">
        <v>13848.8</v>
      </c>
      <c r="G26" s="22">
        <v>12830.5</v>
      </c>
      <c r="H26" s="22">
        <v>13337.9</v>
      </c>
      <c r="I26" s="22">
        <v>12961.8</v>
      </c>
      <c r="J26" s="22">
        <v>13257.7</v>
      </c>
      <c r="K26" s="22">
        <v>13104.2</v>
      </c>
      <c r="L26" s="22">
        <v>12059.5</v>
      </c>
      <c r="M26" s="23">
        <f>SUM(C26:L26)</f>
        <v>130473.7</v>
      </c>
      <c r="N26" s="22">
        <v>18118.900000000001</v>
      </c>
      <c r="O26" s="22">
        <v>14379</v>
      </c>
      <c r="P26" s="22">
        <v>16312.1</v>
      </c>
      <c r="Q26" s="22">
        <v>15940.7</v>
      </c>
      <c r="R26" s="22">
        <v>14605</v>
      </c>
      <c r="S26" s="22">
        <v>15586.4</v>
      </c>
      <c r="T26" s="22">
        <v>15449.8</v>
      </c>
      <c r="U26" s="22">
        <v>15381.7</v>
      </c>
      <c r="V26" s="22">
        <v>15633.3</v>
      </c>
      <c r="W26" s="22">
        <v>14571.9</v>
      </c>
      <c r="X26" s="24">
        <f>SUM(N26:W26)</f>
        <v>155978.79999999999</v>
      </c>
      <c r="Y26" s="25">
        <f t="shared" si="3"/>
        <v>25505.099999999991</v>
      </c>
      <c r="Z26" s="22">
        <f t="shared" si="4"/>
        <v>19.548077505275003</v>
      </c>
    </row>
    <row r="27" spans="2:26" ht="15.95" customHeight="1" x14ac:dyDescent="0.2">
      <c r="B27" s="35" t="s">
        <v>37</v>
      </c>
      <c r="C27" s="22">
        <v>11744.6</v>
      </c>
      <c r="D27" s="22">
        <v>11918.2</v>
      </c>
      <c r="E27" s="22">
        <v>12451.5</v>
      </c>
      <c r="F27" s="22">
        <v>11048.7</v>
      </c>
      <c r="G27" s="22">
        <v>12753.5</v>
      </c>
      <c r="H27" s="22">
        <v>13919.7</v>
      </c>
      <c r="I27" s="22">
        <v>12816.7</v>
      </c>
      <c r="J27" s="22">
        <v>14542.9</v>
      </c>
      <c r="K27" s="22">
        <v>13751</v>
      </c>
      <c r="L27" s="22">
        <v>12759.9</v>
      </c>
      <c r="M27" s="23">
        <f>SUM(C27:L27)</f>
        <v>127706.69999999998</v>
      </c>
      <c r="N27" s="22">
        <v>11788</v>
      </c>
      <c r="O27" s="22">
        <v>10998.1</v>
      </c>
      <c r="P27" s="22">
        <v>12652.4</v>
      </c>
      <c r="Q27" s="22">
        <v>11007.4</v>
      </c>
      <c r="R27" s="22">
        <v>12549</v>
      </c>
      <c r="S27" s="22">
        <v>11983.8</v>
      </c>
      <c r="T27" s="22">
        <v>12639.7</v>
      </c>
      <c r="U27" s="22">
        <v>12558.3</v>
      </c>
      <c r="V27" s="22">
        <v>12810.7</v>
      </c>
      <c r="W27" s="22">
        <v>13720.7</v>
      </c>
      <c r="X27" s="24">
        <f>SUM(N27:W27)</f>
        <v>122708.09999999999</v>
      </c>
      <c r="Y27" s="25">
        <f t="shared" si="3"/>
        <v>-4998.5999999999913</v>
      </c>
      <c r="Z27" s="22">
        <f t="shared" si="4"/>
        <v>-3.9141251007190632</v>
      </c>
    </row>
    <row r="28" spans="2:26" ht="15.95" customHeight="1" x14ac:dyDescent="0.2">
      <c r="B28" s="36" t="s">
        <v>38</v>
      </c>
      <c r="C28" s="16">
        <f>SUM(C29:C35)</f>
        <v>11758.899999999998</v>
      </c>
      <c r="D28" s="16">
        <f t="shared" ref="D28:L28" si="15">SUM(D29:D35)</f>
        <v>11410.599999999999</v>
      </c>
      <c r="E28" s="16">
        <f t="shared" si="15"/>
        <v>13016.4</v>
      </c>
      <c r="F28" s="16">
        <f t="shared" si="15"/>
        <v>11879.8</v>
      </c>
      <c r="G28" s="16">
        <f t="shared" si="15"/>
        <v>12298.7</v>
      </c>
      <c r="H28" s="16">
        <f t="shared" si="15"/>
        <v>12964.8</v>
      </c>
      <c r="I28" s="16">
        <f t="shared" si="15"/>
        <v>12253.599999999999</v>
      </c>
      <c r="J28" s="16">
        <f t="shared" si="15"/>
        <v>11947.4</v>
      </c>
      <c r="K28" s="16">
        <f t="shared" si="15"/>
        <v>13536.2</v>
      </c>
      <c r="L28" s="16">
        <f t="shared" si="15"/>
        <v>12933.500000000002</v>
      </c>
      <c r="M28" s="16">
        <f>SUM(M29:M35)</f>
        <v>123999.9</v>
      </c>
      <c r="N28" s="16">
        <f>SUM(N29:N35)</f>
        <v>12565.1</v>
      </c>
      <c r="O28" s="16">
        <f t="shared" ref="O28:W28" si="16">SUM(O29:O35)</f>
        <v>11419.400000000001</v>
      </c>
      <c r="P28" s="16">
        <f t="shared" si="16"/>
        <v>13513.900000000001</v>
      </c>
      <c r="Q28" s="16">
        <f t="shared" si="16"/>
        <v>11850.299999999997</v>
      </c>
      <c r="R28" s="16">
        <f>SUM(R29:R35)</f>
        <v>12906.3</v>
      </c>
      <c r="S28" s="16">
        <f>SUM(S29:S35)</f>
        <v>12964.8</v>
      </c>
      <c r="T28" s="16">
        <f>SUM(T29:T35)</f>
        <v>12398</v>
      </c>
      <c r="U28" s="16">
        <f t="shared" ref="U28:V28" si="17">SUM(U29:U35)</f>
        <v>13776.4</v>
      </c>
      <c r="V28" s="16">
        <f t="shared" si="17"/>
        <v>12808.3</v>
      </c>
      <c r="W28" s="16">
        <f t="shared" si="16"/>
        <v>12496.1</v>
      </c>
      <c r="X28" s="17">
        <f>SUM(X29:X35)</f>
        <v>126698.6</v>
      </c>
      <c r="Y28" s="18">
        <f t="shared" si="3"/>
        <v>2698.7000000000116</v>
      </c>
      <c r="Z28" s="16">
        <f t="shared" si="4"/>
        <v>2.1763727228812377</v>
      </c>
    </row>
    <row r="29" spans="2:26" s="43" customFormat="1" ht="15.95" customHeight="1" x14ac:dyDescent="0.2">
      <c r="B29" s="37" t="s">
        <v>39</v>
      </c>
      <c r="C29" s="38">
        <v>3331.9</v>
      </c>
      <c r="D29" s="39">
        <v>3380.1</v>
      </c>
      <c r="E29" s="39">
        <v>4348.7</v>
      </c>
      <c r="F29" s="39">
        <v>3361</v>
      </c>
      <c r="G29" s="39">
        <v>3609.5</v>
      </c>
      <c r="H29" s="39">
        <v>4276.2</v>
      </c>
      <c r="I29" s="39">
        <v>3528.5</v>
      </c>
      <c r="J29" s="39">
        <v>3615.1</v>
      </c>
      <c r="K29" s="39">
        <v>4322.6000000000004</v>
      </c>
      <c r="L29" s="39">
        <v>4113.8</v>
      </c>
      <c r="M29" s="40">
        <f t="shared" ref="M29:M35" si="18">SUM(C29:L29)</f>
        <v>37887.4</v>
      </c>
      <c r="N29" s="39">
        <v>3466.6</v>
      </c>
      <c r="O29" s="39">
        <v>3527.9</v>
      </c>
      <c r="P29" s="39">
        <v>4490.5</v>
      </c>
      <c r="Q29" s="39">
        <v>3583.4</v>
      </c>
      <c r="R29" s="39">
        <v>3922.8</v>
      </c>
      <c r="S29" s="39">
        <v>4263</v>
      </c>
      <c r="T29" s="39">
        <v>3776.1</v>
      </c>
      <c r="U29" s="39">
        <v>4543.5</v>
      </c>
      <c r="V29" s="39">
        <v>3762.2</v>
      </c>
      <c r="W29" s="39">
        <v>3643.9</v>
      </c>
      <c r="X29" s="41">
        <f t="shared" ref="X29:X35" si="19">SUM(N29:W29)</f>
        <v>38979.9</v>
      </c>
      <c r="Y29" s="42">
        <f t="shared" si="3"/>
        <v>1092.5</v>
      </c>
      <c r="Z29" s="40">
        <f t="shared" si="4"/>
        <v>2.8835443973458195</v>
      </c>
    </row>
    <row r="30" spans="2:26" s="43" customFormat="1" ht="15.95" customHeight="1" x14ac:dyDescent="0.2">
      <c r="B30" s="37" t="s">
        <v>40</v>
      </c>
      <c r="C30" s="38">
        <v>2150.6999999999998</v>
      </c>
      <c r="D30" s="38">
        <v>2365.4</v>
      </c>
      <c r="E30" s="38">
        <v>3121.7</v>
      </c>
      <c r="F30" s="38">
        <v>2418.1</v>
      </c>
      <c r="G30" s="38">
        <v>2772.3</v>
      </c>
      <c r="H30" s="38">
        <v>3073.6</v>
      </c>
      <c r="I30" s="38">
        <v>2693.2</v>
      </c>
      <c r="J30" s="38">
        <v>2548.8000000000002</v>
      </c>
      <c r="K30" s="38">
        <v>3267.4</v>
      </c>
      <c r="L30" s="38">
        <v>2891.7</v>
      </c>
      <c r="M30" s="40">
        <f t="shared" si="18"/>
        <v>27302.9</v>
      </c>
      <c r="N30" s="38">
        <v>2410</v>
      </c>
      <c r="O30" s="38">
        <v>2566</v>
      </c>
      <c r="P30" s="38">
        <v>3229.2</v>
      </c>
      <c r="Q30" s="38">
        <v>2452.1</v>
      </c>
      <c r="R30" s="38">
        <v>2639.3</v>
      </c>
      <c r="S30" s="38">
        <v>2901.4</v>
      </c>
      <c r="T30" s="39">
        <v>2524.6999999999998</v>
      </c>
      <c r="U30" s="39">
        <v>3040.9</v>
      </c>
      <c r="V30" s="39">
        <v>2502.6</v>
      </c>
      <c r="W30" s="39">
        <v>2489.9</v>
      </c>
      <c r="X30" s="41">
        <f t="shared" si="19"/>
        <v>26756.100000000002</v>
      </c>
      <c r="Y30" s="42">
        <f t="shared" si="3"/>
        <v>-546.79999999999927</v>
      </c>
      <c r="Z30" s="40">
        <f t="shared" si="4"/>
        <v>-2.0027176600287855</v>
      </c>
    </row>
    <row r="31" spans="2:26" ht="15.95" customHeight="1" x14ac:dyDescent="0.2">
      <c r="B31" s="35" t="s">
        <v>41</v>
      </c>
      <c r="C31" s="23">
        <v>4249.7</v>
      </c>
      <c r="D31" s="23">
        <v>3623</v>
      </c>
      <c r="E31" s="23">
        <v>3373.5</v>
      </c>
      <c r="F31" s="23">
        <v>3483.4</v>
      </c>
      <c r="G31" s="23">
        <v>3627.1</v>
      </c>
      <c r="H31" s="23">
        <v>3155.1</v>
      </c>
      <c r="I31" s="23">
        <v>3734.1</v>
      </c>
      <c r="J31" s="23">
        <v>3415.9</v>
      </c>
      <c r="K31" s="23">
        <v>3358.2</v>
      </c>
      <c r="L31" s="23">
        <v>3517.6</v>
      </c>
      <c r="M31" s="23">
        <f t="shared" si="18"/>
        <v>35537.599999999999</v>
      </c>
      <c r="N31" s="23">
        <v>4485.8999999999996</v>
      </c>
      <c r="O31" s="23">
        <v>3286.9</v>
      </c>
      <c r="P31" s="23">
        <v>3425.4</v>
      </c>
      <c r="Q31" s="23">
        <v>3490.3</v>
      </c>
      <c r="R31" s="22">
        <v>3620.7</v>
      </c>
      <c r="S31" s="22">
        <v>3329.5</v>
      </c>
      <c r="T31" s="22">
        <v>3441.6</v>
      </c>
      <c r="U31" s="22">
        <v>3422.4</v>
      </c>
      <c r="V31" s="22">
        <v>3780.3</v>
      </c>
      <c r="W31" s="22">
        <v>3716.8</v>
      </c>
      <c r="X31" s="44">
        <f t="shared" si="19"/>
        <v>35999.800000000003</v>
      </c>
      <c r="Y31" s="42">
        <f t="shared" si="3"/>
        <v>462.20000000000437</v>
      </c>
      <c r="Z31" s="40">
        <f t="shared" si="4"/>
        <v>1.3005943001215736</v>
      </c>
    </row>
    <row r="32" spans="2:26" ht="15.95" customHeight="1" x14ac:dyDescent="0.2">
      <c r="B32" s="35" t="s">
        <v>42</v>
      </c>
      <c r="C32" s="23">
        <v>129.30000000000001</v>
      </c>
      <c r="D32" s="23">
        <v>128.4</v>
      </c>
      <c r="E32" s="23">
        <v>244.9</v>
      </c>
      <c r="F32" s="23">
        <v>207.5</v>
      </c>
      <c r="G32" s="23">
        <v>380</v>
      </c>
      <c r="H32" s="23">
        <v>330.7</v>
      </c>
      <c r="I32" s="23">
        <v>274.60000000000002</v>
      </c>
      <c r="J32" s="23">
        <v>196.8</v>
      </c>
      <c r="K32" s="23">
        <v>366.8</v>
      </c>
      <c r="L32" s="23">
        <v>402.7</v>
      </c>
      <c r="M32" s="23">
        <f t="shared" si="18"/>
        <v>2661.7</v>
      </c>
      <c r="N32" s="23">
        <v>176.5</v>
      </c>
      <c r="O32" s="23">
        <v>191.2</v>
      </c>
      <c r="P32" s="23">
        <v>203.7</v>
      </c>
      <c r="Q32" s="23">
        <v>209.5</v>
      </c>
      <c r="R32" s="23">
        <v>328.2</v>
      </c>
      <c r="S32" s="23">
        <v>241.6</v>
      </c>
      <c r="T32" s="22">
        <v>192.7</v>
      </c>
      <c r="U32" s="22">
        <v>294.10000000000002</v>
      </c>
      <c r="V32" s="22">
        <v>362.9</v>
      </c>
      <c r="W32" s="22">
        <v>299.60000000000002</v>
      </c>
      <c r="X32" s="44">
        <f t="shared" si="19"/>
        <v>2500</v>
      </c>
      <c r="Y32" s="45">
        <f t="shared" si="3"/>
        <v>-161.69999999999982</v>
      </c>
      <c r="Z32" s="23">
        <f t="shared" si="4"/>
        <v>-6.0750648082052754</v>
      </c>
    </row>
    <row r="33" spans="2:26" s="48" customFormat="1" ht="15.95" customHeight="1" x14ac:dyDescent="0.2">
      <c r="B33" s="46" t="s">
        <v>43</v>
      </c>
      <c r="C33" s="22">
        <v>746</v>
      </c>
      <c r="D33" s="47">
        <v>692.8</v>
      </c>
      <c r="E33" s="47">
        <v>704</v>
      </c>
      <c r="F33" s="47">
        <v>726.7</v>
      </c>
      <c r="G33" s="47">
        <v>718.1</v>
      </c>
      <c r="H33" s="47">
        <v>727.8</v>
      </c>
      <c r="I33" s="47">
        <v>722.4</v>
      </c>
      <c r="J33" s="47">
        <v>738.1</v>
      </c>
      <c r="K33" s="47">
        <v>728.5</v>
      </c>
      <c r="L33" s="47">
        <v>736.9</v>
      </c>
      <c r="M33" s="23">
        <f t="shared" si="18"/>
        <v>7241.2999999999993</v>
      </c>
      <c r="N33" s="47">
        <v>759</v>
      </c>
      <c r="O33" s="47">
        <v>751</v>
      </c>
      <c r="P33" s="47">
        <v>728.5</v>
      </c>
      <c r="Q33" s="47">
        <v>741.8</v>
      </c>
      <c r="R33" s="47">
        <v>745.5</v>
      </c>
      <c r="S33" s="47">
        <v>753.8</v>
      </c>
      <c r="T33" s="31">
        <v>752</v>
      </c>
      <c r="U33" s="31">
        <v>756.7</v>
      </c>
      <c r="V33" s="31">
        <v>758.1</v>
      </c>
      <c r="W33" s="31">
        <v>761.5</v>
      </c>
      <c r="X33" s="24">
        <f t="shared" si="19"/>
        <v>7507.9000000000005</v>
      </c>
      <c r="Y33" s="25">
        <f t="shared" si="3"/>
        <v>266.60000000000127</v>
      </c>
      <c r="Z33" s="22">
        <f t="shared" si="4"/>
        <v>3.6816593705550287</v>
      </c>
    </row>
    <row r="34" spans="2:26" s="48" customFormat="1" ht="15.95" customHeight="1" x14ac:dyDescent="0.2">
      <c r="B34" s="46" t="s">
        <v>44</v>
      </c>
      <c r="C34" s="22">
        <v>873.5</v>
      </c>
      <c r="D34" s="31">
        <v>631.5</v>
      </c>
      <c r="E34" s="31">
        <v>748.5</v>
      </c>
      <c r="F34" s="31">
        <v>1152.8</v>
      </c>
      <c r="G34" s="31">
        <v>793.5</v>
      </c>
      <c r="H34" s="31">
        <v>708.3</v>
      </c>
      <c r="I34" s="31">
        <v>848.9</v>
      </c>
      <c r="J34" s="31">
        <v>853.5</v>
      </c>
      <c r="K34" s="31">
        <v>778.7</v>
      </c>
      <c r="L34" s="31">
        <v>750.1</v>
      </c>
      <c r="M34" s="23">
        <f t="shared" si="18"/>
        <v>8139.3</v>
      </c>
      <c r="N34" s="31">
        <v>897</v>
      </c>
      <c r="O34" s="31">
        <v>726.7</v>
      </c>
      <c r="P34" s="31">
        <v>872.6</v>
      </c>
      <c r="Q34" s="31">
        <v>966.8</v>
      </c>
      <c r="R34" s="47">
        <v>1111.5</v>
      </c>
      <c r="S34" s="31">
        <v>940.6</v>
      </c>
      <c r="T34" s="31">
        <v>1114.5999999999999</v>
      </c>
      <c r="U34" s="31">
        <v>1031.4000000000001</v>
      </c>
      <c r="V34" s="31">
        <v>1053.5</v>
      </c>
      <c r="W34" s="31">
        <v>936.4</v>
      </c>
      <c r="X34" s="24">
        <f t="shared" si="19"/>
        <v>9651.1</v>
      </c>
      <c r="Y34" s="25">
        <f t="shared" si="3"/>
        <v>1511.8000000000002</v>
      </c>
      <c r="Z34" s="22">
        <f t="shared" si="4"/>
        <v>18.574078851989732</v>
      </c>
    </row>
    <row r="35" spans="2:26" s="48" customFormat="1" ht="15.95" customHeight="1" x14ac:dyDescent="0.2">
      <c r="B35" s="46" t="s">
        <v>32</v>
      </c>
      <c r="C35" s="22">
        <v>277.8</v>
      </c>
      <c r="D35" s="31">
        <v>589.4</v>
      </c>
      <c r="E35" s="31">
        <v>475.1</v>
      </c>
      <c r="F35" s="31">
        <v>530.29999999999995</v>
      </c>
      <c r="G35" s="31">
        <v>398.2</v>
      </c>
      <c r="H35" s="31">
        <v>693.1</v>
      </c>
      <c r="I35" s="31">
        <v>451.9</v>
      </c>
      <c r="J35" s="31">
        <v>579.20000000000005</v>
      </c>
      <c r="K35" s="31">
        <v>714</v>
      </c>
      <c r="L35" s="31">
        <v>520.70000000000005</v>
      </c>
      <c r="M35" s="22">
        <f t="shared" si="18"/>
        <v>5229.7</v>
      </c>
      <c r="N35" s="31">
        <v>370.1</v>
      </c>
      <c r="O35" s="31">
        <v>369.7</v>
      </c>
      <c r="P35" s="31">
        <v>564</v>
      </c>
      <c r="Q35" s="31">
        <f>330+76.4</f>
        <v>406.4</v>
      </c>
      <c r="R35" s="31">
        <v>538.29999999999995</v>
      </c>
      <c r="S35" s="31">
        <v>534.9</v>
      </c>
      <c r="T35" s="31">
        <v>596.29999999999995</v>
      </c>
      <c r="U35" s="31">
        <v>687.4</v>
      </c>
      <c r="V35" s="31">
        <v>588.70000000000005</v>
      </c>
      <c r="W35" s="31">
        <v>648</v>
      </c>
      <c r="X35" s="24">
        <f t="shared" si="19"/>
        <v>5303.8</v>
      </c>
      <c r="Y35" s="25">
        <f t="shared" si="3"/>
        <v>74.100000000000364</v>
      </c>
      <c r="Z35" s="22">
        <f t="shared" si="4"/>
        <v>1.4169072795762734</v>
      </c>
    </row>
    <row r="36" spans="2:26" ht="15.95" customHeight="1" x14ac:dyDescent="0.2">
      <c r="B36" s="34" t="s">
        <v>45</v>
      </c>
      <c r="C36" s="16">
        <f t="shared" ref="C36:X36" si="20">+C37+C38+C39+C42+C43</f>
        <v>2071.8000000000002</v>
      </c>
      <c r="D36" s="16">
        <f t="shared" si="20"/>
        <v>2309.4999999999995</v>
      </c>
      <c r="E36" s="16">
        <f t="shared" si="20"/>
        <v>1946.1</v>
      </c>
      <c r="F36" s="16">
        <f t="shared" si="20"/>
        <v>1412.8</v>
      </c>
      <c r="G36" s="16">
        <f t="shared" si="20"/>
        <v>1629.0000000000002</v>
      </c>
      <c r="H36" s="16">
        <f t="shared" si="20"/>
        <v>1628.2</v>
      </c>
      <c r="I36" s="16">
        <f t="shared" si="20"/>
        <v>1544.3999999999999</v>
      </c>
      <c r="J36" s="16">
        <f t="shared" si="20"/>
        <v>1572.7999999999997</v>
      </c>
      <c r="K36" s="16">
        <f t="shared" si="20"/>
        <v>1455.3999999999999</v>
      </c>
      <c r="L36" s="16">
        <f t="shared" si="20"/>
        <v>1529.2</v>
      </c>
      <c r="M36" s="16">
        <f t="shared" si="20"/>
        <v>17099.2</v>
      </c>
      <c r="N36" s="16">
        <f t="shared" si="20"/>
        <v>2318.2999999999997</v>
      </c>
      <c r="O36" s="16">
        <f t="shared" si="20"/>
        <v>2262.6999999999998</v>
      </c>
      <c r="P36" s="16">
        <f t="shared" si="20"/>
        <v>2083.1000000000004</v>
      </c>
      <c r="Q36" s="16">
        <f t="shared" si="20"/>
        <v>1631.8999999999999</v>
      </c>
      <c r="R36" s="16">
        <f t="shared" si="20"/>
        <v>1987.5</v>
      </c>
      <c r="S36" s="16">
        <f t="shared" si="20"/>
        <v>1746.1</v>
      </c>
      <c r="T36" s="16">
        <f t="shared" si="20"/>
        <v>1761.0000000000002</v>
      </c>
      <c r="U36" s="16">
        <f t="shared" si="20"/>
        <v>1768.8000000000002</v>
      </c>
      <c r="V36" s="16">
        <f t="shared" si="20"/>
        <v>1985.2999999999997</v>
      </c>
      <c r="W36" s="16">
        <f t="shared" si="20"/>
        <v>1923.3000000000002</v>
      </c>
      <c r="X36" s="17">
        <f t="shared" si="20"/>
        <v>19468.000000000004</v>
      </c>
      <c r="Y36" s="18">
        <f t="shared" si="3"/>
        <v>2368.8000000000029</v>
      </c>
      <c r="Z36" s="16">
        <f t="shared" si="4"/>
        <v>13.853279685599343</v>
      </c>
    </row>
    <row r="37" spans="2:26" ht="15.95" customHeight="1" x14ac:dyDescent="0.2">
      <c r="B37" s="35" t="s">
        <v>46</v>
      </c>
      <c r="C37" s="23">
        <v>1169.5</v>
      </c>
      <c r="D37" s="22">
        <v>1542.1</v>
      </c>
      <c r="E37" s="22">
        <v>1576.3</v>
      </c>
      <c r="F37" s="22">
        <v>1231.0999999999999</v>
      </c>
      <c r="G37" s="22">
        <v>1448.9</v>
      </c>
      <c r="H37" s="22">
        <v>1428.9</v>
      </c>
      <c r="I37" s="22">
        <v>1373.3</v>
      </c>
      <c r="J37" s="22">
        <v>1383.1</v>
      </c>
      <c r="K37" s="22">
        <v>1285.0999999999999</v>
      </c>
      <c r="L37" s="22">
        <v>1295</v>
      </c>
      <c r="M37" s="23">
        <f t="shared" ref="M37:M44" si="21">SUM(C37:L37)</f>
        <v>13733.3</v>
      </c>
      <c r="N37" s="23">
        <v>1303.4000000000001</v>
      </c>
      <c r="O37" s="23">
        <v>1503.4</v>
      </c>
      <c r="P37" s="23">
        <v>1846</v>
      </c>
      <c r="Q37" s="23">
        <v>1442.8</v>
      </c>
      <c r="R37" s="23">
        <v>1791.6</v>
      </c>
      <c r="S37" s="23">
        <v>1555.1</v>
      </c>
      <c r="T37" s="23">
        <v>1569.5</v>
      </c>
      <c r="U37" s="23">
        <v>1580.2</v>
      </c>
      <c r="V37" s="23">
        <v>1802.6</v>
      </c>
      <c r="W37" s="23">
        <v>1666.4</v>
      </c>
      <c r="X37" s="44">
        <f>SUM(N37:W37)</f>
        <v>16061.000000000002</v>
      </c>
      <c r="Y37" s="45">
        <f t="shared" si="3"/>
        <v>2327.7000000000025</v>
      </c>
      <c r="Z37" s="23">
        <f t="shared" si="4"/>
        <v>16.949312983769396</v>
      </c>
    </row>
    <row r="38" spans="2:26" ht="15.95" customHeight="1" x14ac:dyDescent="0.2">
      <c r="B38" s="35" t="s">
        <v>47</v>
      </c>
      <c r="C38" s="23">
        <v>759.7</v>
      </c>
      <c r="D38" s="23">
        <v>640.1</v>
      </c>
      <c r="E38" s="23">
        <v>229.9</v>
      </c>
      <c r="F38" s="23">
        <v>44.1</v>
      </c>
      <c r="G38" s="23">
        <v>42.6</v>
      </c>
      <c r="H38" s="23">
        <v>51.1</v>
      </c>
      <c r="I38" s="23">
        <v>38.200000000000003</v>
      </c>
      <c r="J38" s="23">
        <v>38.299999999999997</v>
      </c>
      <c r="K38" s="23">
        <v>35</v>
      </c>
      <c r="L38" s="23">
        <v>91.4</v>
      </c>
      <c r="M38" s="23">
        <f t="shared" si="21"/>
        <v>1970.4</v>
      </c>
      <c r="N38" s="23">
        <v>867.8</v>
      </c>
      <c r="O38" s="23">
        <v>619.79999999999995</v>
      </c>
      <c r="P38" s="23">
        <v>79.900000000000006</v>
      </c>
      <c r="Q38" s="23">
        <v>42</v>
      </c>
      <c r="R38" s="23">
        <v>47.2</v>
      </c>
      <c r="S38" s="23">
        <v>41.4</v>
      </c>
      <c r="T38" s="23">
        <v>41.9</v>
      </c>
      <c r="U38" s="23">
        <v>39.5</v>
      </c>
      <c r="V38" s="23">
        <v>40.5</v>
      </c>
      <c r="W38" s="23">
        <v>88.1</v>
      </c>
      <c r="X38" s="44">
        <f>SUM(N38:W38)</f>
        <v>1908.1000000000001</v>
      </c>
      <c r="Y38" s="45">
        <f t="shared" si="3"/>
        <v>-62.299999999999955</v>
      </c>
      <c r="Z38" s="23">
        <f t="shared" si="4"/>
        <v>-3.1617945594803061</v>
      </c>
    </row>
    <row r="39" spans="2:26" ht="15.95" customHeight="1" x14ac:dyDescent="0.2">
      <c r="B39" s="49" t="s">
        <v>48</v>
      </c>
      <c r="C39" s="16">
        <f>+C40+C41</f>
        <v>33.200000000000003</v>
      </c>
      <c r="D39" s="16">
        <f>+D40+D41</f>
        <v>17.399999999999999</v>
      </c>
      <c r="E39" s="16">
        <f t="shared" ref="E39:H39" si="22">+E40+E41</f>
        <v>20.100000000000001</v>
      </c>
      <c r="F39" s="16">
        <f t="shared" si="22"/>
        <v>16.3</v>
      </c>
      <c r="G39" s="16">
        <f t="shared" si="22"/>
        <v>18.200000000000003</v>
      </c>
      <c r="H39" s="16">
        <f t="shared" si="22"/>
        <v>24.799999999999997</v>
      </c>
      <c r="I39" s="16">
        <f>+I40+I41</f>
        <v>11.3</v>
      </c>
      <c r="J39" s="16">
        <f t="shared" ref="J39:L39" si="23">+J40+J41</f>
        <v>32.299999999999997</v>
      </c>
      <c r="K39" s="16">
        <f t="shared" si="23"/>
        <v>13.9</v>
      </c>
      <c r="L39" s="16">
        <f t="shared" si="23"/>
        <v>22.200000000000003</v>
      </c>
      <c r="M39" s="16">
        <f t="shared" si="21"/>
        <v>209.70000000000005</v>
      </c>
      <c r="N39" s="16">
        <f t="shared" ref="N39:X39" si="24">+N40+N41</f>
        <v>29</v>
      </c>
      <c r="O39" s="16">
        <f t="shared" si="24"/>
        <v>21.4</v>
      </c>
      <c r="P39" s="16">
        <f t="shared" si="24"/>
        <v>29.200000000000003</v>
      </c>
      <c r="Q39" s="16">
        <f t="shared" si="24"/>
        <v>19.3</v>
      </c>
      <c r="R39" s="16">
        <f t="shared" si="24"/>
        <v>20.399999999999999</v>
      </c>
      <c r="S39" s="16">
        <f t="shared" si="24"/>
        <v>20.100000000000001</v>
      </c>
      <c r="T39" s="16">
        <f t="shared" si="24"/>
        <v>21.4</v>
      </c>
      <c r="U39" s="16">
        <f t="shared" si="24"/>
        <v>20.3</v>
      </c>
      <c r="V39" s="16">
        <f t="shared" si="24"/>
        <v>8.6</v>
      </c>
      <c r="W39" s="16">
        <f t="shared" si="24"/>
        <v>25.200000000000003</v>
      </c>
      <c r="X39" s="17">
        <f t="shared" si="24"/>
        <v>214.9</v>
      </c>
      <c r="Y39" s="18">
        <f t="shared" si="3"/>
        <v>5.1999999999999602</v>
      </c>
      <c r="Z39" s="16">
        <f t="shared" si="4"/>
        <v>2.4797329518359366</v>
      </c>
    </row>
    <row r="40" spans="2:26" ht="15.95" customHeight="1" x14ac:dyDescent="0.2">
      <c r="B40" s="50" t="s">
        <v>49</v>
      </c>
      <c r="C40" s="23">
        <v>24.6</v>
      </c>
      <c r="D40" s="23">
        <v>9.1999999999999993</v>
      </c>
      <c r="E40" s="23">
        <v>10.7</v>
      </c>
      <c r="F40" s="23">
        <v>8.5</v>
      </c>
      <c r="G40" s="23">
        <v>9.9</v>
      </c>
      <c r="H40" s="23">
        <v>9.6999999999999993</v>
      </c>
      <c r="I40" s="23">
        <v>0</v>
      </c>
      <c r="J40" s="23">
        <v>22.5</v>
      </c>
      <c r="K40" s="23">
        <v>4.4000000000000004</v>
      </c>
      <c r="L40" s="23">
        <v>10.9</v>
      </c>
      <c r="M40" s="23">
        <f t="shared" si="21"/>
        <v>110.4</v>
      </c>
      <c r="N40" s="23">
        <v>16.2</v>
      </c>
      <c r="O40" s="23">
        <v>10.1</v>
      </c>
      <c r="P40" s="23">
        <v>10.1</v>
      </c>
      <c r="Q40" s="23">
        <v>9.4</v>
      </c>
      <c r="R40" s="23">
        <v>8.6999999999999993</v>
      </c>
      <c r="S40" s="23">
        <v>6.4</v>
      </c>
      <c r="T40" s="23">
        <v>8.5</v>
      </c>
      <c r="U40" s="23">
        <v>9.3000000000000007</v>
      </c>
      <c r="V40" s="23">
        <v>5</v>
      </c>
      <c r="W40" s="23">
        <v>10.4</v>
      </c>
      <c r="X40" s="44">
        <f>SUM(N40:W40)</f>
        <v>94.100000000000009</v>
      </c>
      <c r="Y40" s="45">
        <f t="shared" si="3"/>
        <v>-16.299999999999997</v>
      </c>
      <c r="Z40" s="45">
        <f t="shared" si="4"/>
        <v>-14.764492753623184</v>
      </c>
    </row>
    <row r="41" spans="2:26" ht="15.95" customHeight="1" x14ac:dyDescent="0.2">
      <c r="B41" s="51" t="s">
        <v>50</v>
      </c>
      <c r="C41" s="52">
        <v>8.6</v>
      </c>
      <c r="D41" s="52">
        <v>8.1999999999999993</v>
      </c>
      <c r="E41" s="52">
        <v>9.4</v>
      </c>
      <c r="F41" s="52">
        <v>7.8</v>
      </c>
      <c r="G41" s="52">
        <v>8.3000000000000007</v>
      </c>
      <c r="H41" s="52">
        <v>15.1</v>
      </c>
      <c r="I41" s="52">
        <v>11.3</v>
      </c>
      <c r="J41" s="52">
        <v>9.8000000000000007</v>
      </c>
      <c r="K41" s="52">
        <v>9.5</v>
      </c>
      <c r="L41" s="52">
        <v>11.3</v>
      </c>
      <c r="M41" s="52">
        <f t="shared" si="21"/>
        <v>99.3</v>
      </c>
      <c r="N41" s="52">
        <v>12.8</v>
      </c>
      <c r="O41" s="52">
        <v>11.3</v>
      </c>
      <c r="P41" s="52">
        <v>19.100000000000001</v>
      </c>
      <c r="Q41" s="52">
        <v>9.9</v>
      </c>
      <c r="R41" s="52">
        <v>11.7</v>
      </c>
      <c r="S41" s="52">
        <v>13.7</v>
      </c>
      <c r="T41" s="52">
        <v>12.9</v>
      </c>
      <c r="U41" s="52">
        <v>11</v>
      </c>
      <c r="V41" s="52">
        <v>3.6</v>
      </c>
      <c r="W41" s="52">
        <v>14.8</v>
      </c>
      <c r="X41" s="53">
        <f>SUM(N41:W41)</f>
        <v>120.8</v>
      </c>
      <c r="Y41" s="54">
        <f t="shared" si="3"/>
        <v>21.5</v>
      </c>
      <c r="Z41" s="54">
        <f t="shared" si="4"/>
        <v>21.651560926485399</v>
      </c>
    </row>
    <row r="42" spans="2:26" ht="15.95" customHeight="1" x14ac:dyDescent="0.2">
      <c r="B42" s="35" t="s">
        <v>51</v>
      </c>
      <c r="C42" s="22">
        <v>83.2</v>
      </c>
      <c r="D42" s="22">
        <v>83.2</v>
      </c>
      <c r="E42" s="22">
        <v>89.2</v>
      </c>
      <c r="F42" s="22">
        <v>90.9</v>
      </c>
      <c r="G42" s="22">
        <v>90.9</v>
      </c>
      <c r="H42" s="22">
        <v>94.7</v>
      </c>
      <c r="I42" s="22">
        <v>93.3</v>
      </c>
      <c r="J42" s="22">
        <v>91</v>
      </c>
      <c r="K42" s="22">
        <v>92.6</v>
      </c>
      <c r="L42" s="22">
        <v>91.1</v>
      </c>
      <c r="M42" s="23">
        <f t="shared" si="21"/>
        <v>900.1</v>
      </c>
      <c r="N42" s="22">
        <v>90.2</v>
      </c>
      <c r="O42" s="22">
        <v>90.1</v>
      </c>
      <c r="P42" s="22">
        <v>98</v>
      </c>
      <c r="Q42" s="22">
        <v>97.7</v>
      </c>
      <c r="R42" s="22">
        <v>98.1</v>
      </c>
      <c r="S42" s="22">
        <v>99</v>
      </c>
      <c r="T42" s="22">
        <v>97.9</v>
      </c>
      <c r="U42" s="22">
        <v>98.4</v>
      </c>
      <c r="V42" s="22">
        <v>102.6</v>
      </c>
      <c r="W42" s="22">
        <v>101.9</v>
      </c>
      <c r="X42" s="44">
        <f>SUM(N42:W42)</f>
        <v>973.9</v>
      </c>
      <c r="Y42" s="45">
        <f t="shared" si="3"/>
        <v>73.799999999999955</v>
      </c>
      <c r="Z42" s="45">
        <f t="shared" si="4"/>
        <v>8.1990889901122053</v>
      </c>
    </row>
    <row r="43" spans="2:26" ht="15.95" customHeight="1" x14ac:dyDescent="0.2">
      <c r="B43" s="35" t="s">
        <v>52</v>
      </c>
      <c r="C43" s="22">
        <v>26.2</v>
      </c>
      <c r="D43" s="22">
        <v>26.7</v>
      </c>
      <c r="E43" s="22">
        <v>30.6</v>
      </c>
      <c r="F43" s="22">
        <v>30.4</v>
      </c>
      <c r="G43" s="22">
        <v>28.4</v>
      </c>
      <c r="H43" s="22">
        <v>28.7</v>
      </c>
      <c r="I43" s="22">
        <v>28.3</v>
      </c>
      <c r="J43" s="22">
        <v>28.1</v>
      </c>
      <c r="K43" s="22">
        <v>28.8</v>
      </c>
      <c r="L43" s="22">
        <v>29.5</v>
      </c>
      <c r="M43" s="23">
        <f t="shared" si="21"/>
        <v>285.7</v>
      </c>
      <c r="N43" s="22">
        <v>27.9</v>
      </c>
      <c r="O43" s="22">
        <v>28</v>
      </c>
      <c r="P43" s="22">
        <v>30</v>
      </c>
      <c r="Q43" s="22">
        <v>30.1</v>
      </c>
      <c r="R43" s="22">
        <v>30.2</v>
      </c>
      <c r="S43" s="22">
        <f>30.5</f>
        <v>30.5</v>
      </c>
      <c r="T43" s="22">
        <v>30.3</v>
      </c>
      <c r="U43" s="22">
        <v>30.4</v>
      </c>
      <c r="V43" s="22">
        <v>31</v>
      </c>
      <c r="W43" s="22">
        <v>41.7</v>
      </c>
      <c r="X43" s="44">
        <f>SUM(N43:W43)</f>
        <v>310.09999999999997</v>
      </c>
      <c r="Y43" s="45">
        <f t="shared" si="3"/>
        <v>24.399999999999977</v>
      </c>
      <c r="Z43" s="45">
        <f t="shared" si="4"/>
        <v>8.5404270213510607</v>
      </c>
    </row>
    <row r="44" spans="2:26" ht="15.95" customHeight="1" x14ac:dyDescent="0.2">
      <c r="B44" s="34" t="s">
        <v>53</v>
      </c>
      <c r="C44" s="16">
        <v>95.7</v>
      </c>
      <c r="D44" s="16">
        <v>226.6</v>
      </c>
      <c r="E44" s="16">
        <v>126.8</v>
      </c>
      <c r="F44" s="16">
        <v>99.3</v>
      </c>
      <c r="G44" s="16">
        <v>92.6</v>
      </c>
      <c r="H44" s="16">
        <v>103.2</v>
      </c>
      <c r="I44" s="16">
        <v>103.6</v>
      </c>
      <c r="J44" s="16">
        <v>140.1</v>
      </c>
      <c r="K44" s="16">
        <v>126.5</v>
      </c>
      <c r="L44" s="16">
        <v>103.4</v>
      </c>
      <c r="M44" s="16">
        <f t="shared" si="21"/>
        <v>1217.8000000000002</v>
      </c>
      <c r="N44" s="16">
        <v>199.3</v>
      </c>
      <c r="O44" s="16">
        <v>113.5</v>
      </c>
      <c r="P44" s="16">
        <v>120.8</v>
      </c>
      <c r="Q44" s="16">
        <v>108</v>
      </c>
      <c r="R44" s="16">
        <v>142.80000000000001</v>
      </c>
      <c r="S44" s="55">
        <v>147.1</v>
      </c>
      <c r="T44" s="55">
        <v>184.6</v>
      </c>
      <c r="U44" s="55">
        <v>176.7</v>
      </c>
      <c r="V44" s="55">
        <v>164.3</v>
      </c>
      <c r="W44" s="55">
        <v>217.7</v>
      </c>
      <c r="X44" s="17">
        <f>SUM(N44:W44)</f>
        <v>1574.8000000000002</v>
      </c>
      <c r="Y44" s="18">
        <f t="shared" si="3"/>
        <v>357</v>
      </c>
      <c r="Z44" s="18">
        <f t="shared" si="4"/>
        <v>29.315158482509439</v>
      </c>
    </row>
    <row r="45" spans="2:26" ht="15.95" customHeight="1" x14ac:dyDescent="0.2">
      <c r="B45" s="20" t="s">
        <v>54</v>
      </c>
      <c r="C45" s="56">
        <f>+C46+C49</f>
        <v>4788.7</v>
      </c>
      <c r="D45" s="56">
        <f t="shared" ref="D45:I45" si="25">+D46+D49</f>
        <v>4778</v>
      </c>
      <c r="E45" s="56">
        <f t="shared" si="25"/>
        <v>4989.3999999999996</v>
      </c>
      <c r="F45" s="56">
        <f t="shared" si="25"/>
        <v>4434.6000000000004</v>
      </c>
      <c r="G45" s="56">
        <f t="shared" si="25"/>
        <v>5006</v>
      </c>
      <c r="H45" s="56">
        <f t="shared" si="25"/>
        <v>5413.4</v>
      </c>
      <c r="I45" s="56">
        <f t="shared" si="25"/>
        <v>4755.8</v>
      </c>
      <c r="J45" s="56">
        <f>+J46+J49</f>
        <v>5422.6</v>
      </c>
      <c r="K45" s="56">
        <f>+K46+K49</f>
        <v>5270.1</v>
      </c>
      <c r="L45" s="56">
        <f>+L46+L49</f>
        <v>4785.0999999999995</v>
      </c>
      <c r="M45" s="56">
        <f>+M46+M49</f>
        <v>49643.7</v>
      </c>
      <c r="N45" s="56">
        <f>+N46+N49</f>
        <v>4572.1000000000004</v>
      </c>
      <c r="O45" s="56">
        <f t="shared" ref="O45:T45" si="26">+O46+O49</f>
        <v>4384.6000000000004</v>
      </c>
      <c r="P45" s="56">
        <f t="shared" si="26"/>
        <v>4827.3999999999996</v>
      </c>
      <c r="Q45" s="56">
        <f t="shared" si="26"/>
        <v>4559.5</v>
      </c>
      <c r="R45" s="56">
        <f t="shared" si="26"/>
        <v>5040.3</v>
      </c>
      <c r="S45" s="56">
        <f t="shared" si="26"/>
        <v>4822.6000000000004</v>
      </c>
      <c r="T45" s="56">
        <f t="shared" si="26"/>
        <v>5286</v>
      </c>
      <c r="U45" s="56">
        <f>+U46+U49</f>
        <v>5273.1</v>
      </c>
      <c r="V45" s="56">
        <f>+V46+V49</f>
        <v>5551</v>
      </c>
      <c r="W45" s="56">
        <f>+W46+W49</f>
        <v>5735.1</v>
      </c>
      <c r="X45" s="56">
        <f>+X46+X49</f>
        <v>50051.700000000004</v>
      </c>
      <c r="Y45" s="57">
        <f t="shared" si="3"/>
        <v>408.00000000000728</v>
      </c>
      <c r="Z45" s="57">
        <f t="shared" si="4"/>
        <v>0.82185654977370204</v>
      </c>
    </row>
    <row r="46" spans="2:26" ht="15.95" customHeight="1" x14ac:dyDescent="0.2">
      <c r="B46" s="58" t="s">
        <v>55</v>
      </c>
      <c r="C46" s="59">
        <f t="shared" ref="C46:X46" si="27">SUM(C47:C48)</f>
        <v>4000.2</v>
      </c>
      <c r="D46" s="59">
        <f t="shared" si="27"/>
        <v>4024.5</v>
      </c>
      <c r="E46" s="59">
        <f t="shared" si="27"/>
        <v>4272.2</v>
      </c>
      <c r="F46" s="59">
        <f t="shared" si="27"/>
        <v>3651.2</v>
      </c>
      <c r="G46" s="59">
        <f t="shared" si="27"/>
        <v>4256</v>
      </c>
      <c r="H46" s="59">
        <f t="shared" si="27"/>
        <v>4688.2</v>
      </c>
      <c r="I46" s="59">
        <f t="shared" si="27"/>
        <v>3995.8</v>
      </c>
      <c r="J46" s="59">
        <f t="shared" si="27"/>
        <v>4583.8</v>
      </c>
      <c r="K46" s="59">
        <f t="shared" si="27"/>
        <v>4503.6000000000004</v>
      </c>
      <c r="L46" s="59">
        <f t="shared" si="27"/>
        <v>4214.8999999999996</v>
      </c>
      <c r="M46" s="59">
        <f t="shared" si="27"/>
        <v>42190.400000000001</v>
      </c>
      <c r="N46" s="59">
        <f t="shared" si="27"/>
        <v>3654.2</v>
      </c>
      <c r="O46" s="59">
        <f t="shared" si="27"/>
        <v>3516.3</v>
      </c>
      <c r="P46" s="59">
        <f t="shared" si="27"/>
        <v>3973.2</v>
      </c>
      <c r="Q46" s="59">
        <f t="shared" si="27"/>
        <v>3658.7</v>
      </c>
      <c r="R46" s="59">
        <f t="shared" si="27"/>
        <v>4217.5</v>
      </c>
      <c r="S46" s="59">
        <f t="shared" si="27"/>
        <v>4011.4</v>
      </c>
      <c r="T46" s="59">
        <f t="shared" si="27"/>
        <v>4393.7</v>
      </c>
      <c r="U46" s="59">
        <f t="shared" si="27"/>
        <v>4278.6000000000004</v>
      </c>
      <c r="V46" s="59">
        <f t="shared" si="27"/>
        <v>4688.3</v>
      </c>
      <c r="W46" s="59">
        <f t="shared" si="27"/>
        <v>5068.2</v>
      </c>
      <c r="X46" s="59">
        <f t="shared" si="27"/>
        <v>41460.100000000006</v>
      </c>
      <c r="Y46" s="60">
        <f t="shared" si="3"/>
        <v>-730.29999999999563</v>
      </c>
      <c r="Z46" s="60">
        <f t="shared" si="4"/>
        <v>-1.7309624938374502</v>
      </c>
    </row>
    <row r="47" spans="2:26" ht="15.95" customHeight="1" x14ac:dyDescent="0.2">
      <c r="B47" s="35" t="s">
        <v>56</v>
      </c>
      <c r="C47" s="23">
        <v>4000.2</v>
      </c>
      <c r="D47" s="23">
        <v>4024.5</v>
      </c>
      <c r="E47" s="23">
        <v>4272.2</v>
      </c>
      <c r="F47" s="23">
        <v>3651.2</v>
      </c>
      <c r="G47" s="23">
        <v>4256</v>
      </c>
      <c r="H47" s="23">
        <v>4688.2</v>
      </c>
      <c r="I47" s="23">
        <v>3995.8</v>
      </c>
      <c r="J47" s="23">
        <v>4583.8</v>
      </c>
      <c r="K47" s="23">
        <v>4503.6000000000004</v>
      </c>
      <c r="L47" s="23">
        <v>4214.8999999999996</v>
      </c>
      <c r="M47" s="23">
        <f>SUM(C47:L47)</f>
        <v>42190.400000000001</v>
      </c>
      <c r="N47" s="23">
        <v>3654.2</v>
      </c>
      <c r="O47" s="23">
        <v>3516.3</v>
      </c>
      <c r="P47" s="23">
        <v>3973.2</v>
      </c>
      <c r="Q47" s="23">
        <v>3658.7</v>
      </c>
      <c r="R47" s="22">
        <v>4217.5</v>
      </c>
      <c r="S47" s="22">
        <v>4011.4</v>
      </c>
      <c r="T47" s="22">
        <v>4393.7</v>
      </c>
      <c r="U47" s="22">
        <v>4278.6000000000004</v>
      </c>
      <c r="V47" s="22">
        <v>4688.3</v>
      </c>
      <c r="W47" s="22">
        <v>5068.2</v>
      </c>
      <c r="X47" s="44">
        <f>SUM(N47:W47)</f>
        <v>41460.100000000006</v>
      </c>
      <c r="Y47" s="45">
        <f t="shared" si="3"/>
        <v>-730.29999999999563</v>
      </c>
      <c r="Z47" s="45">
        <f t="shared" si="4"/>
        <v>-1.7309624938374502</v>
      </c>
    </row>
    <row r="48" spans="2:26" ht="15.95" customHeight="1" x14ac:dyDescent="0.2">
      <c r="B48" s="35" t="s">
        <v>32</v>
      </c>
      <c r="C48" s="61">
        <v>0</v>
      </c>
      <c r="D48" s="61">
        <v>0</v>
      </c>
      <c r="E48" s="61">
        <v>0</v>
      </c>
      <c r="F48" s="61">
        <v>0</v>
      </c>
      <c r="G48" s="61">
        <v>0</v>
      </c>
      <c r="H48" s="61">
        <v>0</v>
      </c>
      <c r="I48" s="61">
        <v>0</v>
      </c>
      <c r="J48" s="61">
        <v>0</v>
      </c>
      <c r="K48" s="61">
        <v>0</v>
      </c>
      <c r="L48" s="61">
        <v>0</v>
      </c>
      <c r="M48" s="61">
        <f>SUM(C48:L48)</f>
        <v>0</v>
      </c>
      <c r="N48" s="61">
        <v>0</v>
      </c>
      <c r="O48" s="61">
        <v>0</v>
      </c>
      <c r="P48" s="61">
        <v>0</v>
      </c>
      <c r="Q48" s="61">
        <v>0</v>
      </c>
      <c r="R48" s="61">
        <v>0</v>
      </c>
      <c r="S48" s="61">
        <v>0</v>
      </c>
      <c r="T48" s="61">
        <v>0</v>
      </c>
      <c r="U48" s="61">
        <v>0</v>
      </c>
      <c r="V48" s="61">
        <v>0</v>
      </c>
      <c r="W48" s="61">
        <v>0</v>
      </c>
      <c r="X48" s="44">
        <f>SUM(N48:W48)</f>
        <v>0</v>
      </c>
      <c r="Y48" s="62">
        <f t="shared" si="3"/>
        <v>0</v>
      </c>
      <c r="Z48" s="63">
        <v>0</v>
      </c>
    </row>
    <row r="49" spans="2:26" ht="15.95" customHeight="1" x14ac:dyDescent="0.2">
      <c r="B49" s="58" t="s">
        <v>57</v>
      </c>
      <c r="C49" s="59">
        <f t="shared" ref="C49:X49" si="28">SUM(C50:C52)</f>
        <v>788.5</v>
      </c>
      <c r="D49" s="59">
        <f t="shared" si="28"/>
        <v>753.5</v>
      </c>
      <c r="E49" s="59">
        <f t="shared" si="28"/>
        <v>717.19999999999993</v>
      </c>
      <c r="F49" s="59">
        <f t="shared" si="28"/>
        <v>783.40000000000009</v>
      </c>
      <c r="G49" s="59">
        <f t="shared" si="28"/>
        <v>750</v>
      </c>
      <c r="H49" s="59">
        <f t="shared" si="28"/>
        <v>725.19999999999993</v>
      </c>
      <c r="I49" s="59">
        <f t="shared" si="28"/>
        <v>759.99999999999989</v>
      </c>
      <c r="J49" s="59">
        <f t="shared" si="28"/>
        <v>838.80000000000007</v>
      </c>
      <c r="K49" s="59">
        <f t="shared" si="28"/>
        <v>766.5</v>
      </c>
      <c r="L49" s="59">
        <f t="shared" si="28"/>
        <v>570.20000000000005</v>
      </c>
      <c r="M49" s="59">
        <f t="shared" si="28"/>
        <v>7453.2999999999993</v>
      </c>
      <c r="N49" s="59">
        <f t="shared" si="28"/>
        <v>917.90000000000009</v>
      </c>
      <c r="O49" s="59">
        <f t="shared" si="28"/>
        <v>868.3</v>
      </c>
      <c r="P49" s="59">
        <f t="shared" si="28"/>
        <v>854.19999999999993</v>
      </c>
      <c r="Q49" s="59">
        <f t="shared" si="28"/>
        <v>900.80000000000007</v>
      </c>
      <c r="R49" s="59">
        <f t="shared" si="28"/>
        <v>822.8</v>
      </c>
      <c r="S49" s="59">
        <f t="shared" si="28"/>
        <v>811.2</v>
      </c>
      <c r="T49" s="59">
        <f t="shared" si="28"/>
        <v>892.30000000000007</v>
      </c>
      <c r="U49" s="59">
        <f t="shared" si="28"/>
        <v>994.5</v>
      </c>
      <c r="V49" s="59">
        <f t="shared" si="28"/>
        <v>862.7</v>
      </c>
      <c r="W49" s="59">
        <f t="shared" si="28"/>
        <v>666.90000000000009</v>
      </c>
      <c r="X49" s="59">
        <f t="shared" si="28"/>
        <v>8591.6</v>
      </c>
      <c r="Y49" s="60">
        <f t="shared" si="3"/>
        <v>1138.3000000000011</v>
      </c>
      <c r="Z49" s="60">
        <f t="shared" ref="Z49:Z57" si="29">+Y49/M49*100</f>
        <v>15.272429662028916</v>
      </c>
    </row>
    <row r="50" spans="2:26" ht="15.95" customHeight="1" x14ac:dyDescent="0.2">
      <c r="B50" s="35" t="s">
        <v>58</v>
      </c>
      <c r="C50" s="23">
        <v>757.5</v>
      </c>
      <c r="D50" s="23">
        <v>724.9</v>
      </c>
      <c r="E50" s="23">
        <v>684.6</v>
      </c>
      <c r="F50" s="23">
        <v>753.7</v>
      </c>
      <c r="G50" s="23">
        <v>721.1</v>
      </c>
      <c r="H50" s="23">
        <v>694.5</v>
      </c>
      <c r="I50" s="23">
        <v>719.8</v>
      </c>
      <c r="J50" s="23">
        <v>794.2</v>
      </c>
      <c r="K50" s="23">
        <v>732.6</v>
      </c>
      <c r="L50" s="23">
        <v>537.79999999999995</v>
      </c>
      <c r="M50" s="23">
        <f t="shared" ref="M50:M55" si="30">SUM(C50:L50)</f>
        <v>7120.7</v>
      </c>
      <c r="N50" s="23">
        <v>870</v>
      </c>
      <c r="O50" s="23">
        <v>830.8</v>
      </c>
      <c r="P50" s="23">
        <v>812.8</v>
      </c>
      <c r="Q50" s="23">
        <v>864.6</v>
      </c>
      <c r="R50" s="23">
        <v>779.4</v>
      </c>
      <c r="S50" s="23">
        <v>775.6</v>
      </c>
      <c r="T50" s="23">
        <v>854.7</v>
      </c>
      <c r="U50" s="23">
        <v>958.1</v>
      </c>
      <c r="V50" s="23">
        <v>837.3</v>
      </c>
      <c r="W50" s="23">
        <v>651.20000000000005</v>
      </c>
      <c r="X50" s="24">
        <f t="shared" ref="X50:X55" si="31">SUM(N50:W50)</f>
        <v>8234.5</v>
      </c>
      <c r="Y50" s="45">
        <f t="shared" si="3"/>
        <v>1113.8000000000002</v>
      </c>
      <c r="Z50" s="45">
        <f t="shared" si="29"/>
        <v>15.641720617355038</v>
      </c>
    </row>
    <row r="51" spans="2:26" ht="15.95" customHeight="1" x14ac:dyDescent="0.2">
      <c r="B51" s="35" t="s">
        <v>59</v>
      </c>
      <c r="C51" s="23">
        <v>4.8</v>
      </c>
      <c r="D51" s="23">
        <v>5</v>
      </c>
      <c r="E51" s="23">
        <v>5.8</v>
      </c>
      <c r="F51" s="23">
        <v>4.2</v>
      </c>
      <c r="G51" s="23">
        <v>6.4</v>
      </c>
      <c r="H51" s="23">
        <v>8.9</v>
      </c>
      <c r="I51" s="23">
        <v>16.399999999999999</v>
      </c>
      <c r="J51" s="23">
        <v>18.7</v>
      </c>
      <c r="K51" s="23">
        <v>17</v>
      </c>
      <c r="L51" s="23">
        <v>14.7</v>
      </c>
      <c r="M51" s="23">
        <f t="shared" si="30"/>
        <v>101.9</v>
      </c>
      <c r="N51" s="23">
        <v>16.7</v>
      </c>
      <c r="O51" s="23">
        <v>14.8</v>
      </c>
      <c r="P51" s="23">
        <v>17.3</v>
      </c>
      <c r="Q51" s="23">
        <v>13.2</v>
      </c>
      <c r="R51" s="23">
        <v>15.8</v>
      </c>
      <c r="S51" s="23">
        <v>15.9</v>
      </c>
      <c r="T51" s="23">
        <v>16.5</v>
      </c>
      <c r="U51" s="23">
        <v>14.5</v>
      </c>
      <c r="V51" s="23">
        <v>14.2</v>
      </c>
      <c r="W51" s="23">
        <v>14.2</v>
      </c>
      <c r="X51" s="24">
        <f t="shared" si="31"/>
        <v>153.1</v>
      </c>
      <c r="Y51" s="45">
        <f t="shared" si="3"/>
        <v>51.199999999999989</v>
      </c>
      <c r="Z51" s="45">
        <f t="shared" si="29"/>
        <v>50.245338567222753</v>
      </c>
    </row>
    <row r="52" spans="2:26" ht="15.95" customHeight="1" x14ac:dyDescent="0.2">
      <c r="B52" s="35" t="s">
        <v>32</v>
      </c>
      <c r="C52" s="23">
        <v>26.2</v>
      </c>
      <c r="D52" s="23">
        <v>23.6</v>
      </c>
      <c r="E52" s="23">
        <v>26.8</v>
      </c>
      <c r="F52" s="23">
        <v>25.5</v>
      </c>
      <c r="G52" s="23">
        <v>22.5</v>
      </c>
      <c r="H52" s="23">
        <v>21.8</v>
      </c>
      <c r="I52" s="23">
        <v>23.8</v>
      </c>
      <c r="J52" s="23">
        <v>25.9</v>
      </c>
      <c r="K52" s="23">
        <v>16.899999999999999</v>
      </c>
      <c r="L52" s="23">
        <v>17.7</v>
      </c>
      <c r="M52" s="23">
        <f t="shared" si="30"/>
        <v>230.70000000000002</v>
      </c>
      <c r="N52" s="23">
        <v>31.2</v>
      </c>
      <c r="O52" s="23">
        <v>22.7</v>
      </c>
      <c r="P52" s="23">
        <v>24.1</v>
      </c>
      <c r="Q52" s="23">
        <v>23</v>
      </c>
      <c r="R52" s="23">
        <v>27.6</v>
      </c>
      <c r="S52" s="23">
        <v>19.7</v>
      </c>
      <c r="T52" s="23">
        <v>21.1</v>
      </c>
      <c r="U52" s="23">
        <v>21.9</v>
      </c>
      <c r="V52" s="23">
        <v>11.2</v>
      </c>
      <c r="W52" s="23">
        <v>1.5</v>
      </c>
      <c r="X52" s="64">
        <f t="shared" si="31"/>
        <v>203.99999999999997</v>
      </c>
      <c r="Y52" s="45">
        <f t="shared" si="3"/>
        <v>-26.700000000000045</v>
      </c>
      <c r="Z52" s="45">
        <f t="shared" si="29"/>
        <v>-11.573472041612503</v>
      </c>
    </row>
    <row r="53" spans="2:26" ht="15.95" customHeight="1" x14ac:dyDescent="0.2">
      <c r="B53" s="20" t="s">
        <v>60</v>
      </c>
      <c r="C53" s="16">
        <v>82.7</v>
      </c>
      <c r="D53" s="16">
        <v>106.1</v>
      </c>
      <c r="E53" s="16">
        <v>108.8</v>
      </c>
      <c r="F53" s="16">
        <v>86.8</v>
      </c>
      <c r="G53" s="16">
        <v>102.5</v>
      </c>
      <c r="H53" s="16">
        <v>104.3</v>
      </c>
      <c r="I53" s="16">
        <v>98.9</v>
      </c>
      <c r="J53" s="16">
        <v>92.9</v>
      </c>
      <c r="K53" s="16">
        <v>93.2</v>
      </c>
      <c r="L53" s="16">
        <v>94.4</v>
      </c>
      <c r="M53" s="16">
        <f t="shared" si="30"/>
        <v>970.6</v>
      </c>
      <c r="N53" s="16">
        <v>90.4</v>
      </c>
      <c r="O53" s="16">
        <v>106.1</v>
      </c>
      <c r="P53" s="16">
        <v>130</v>
      </c>
      <c r="Q53" s="16">
        <v>100.9</v>
      </c>
      <c r="R53" s="16">
        <v>133</v>
      </c>
      <c r="S53" s="16">
        <v>112.8</v>
      </c>
      <c r="T53" s="16">
        <v>120.7</v>
      </c>
      <c r="U53" s="16">
        <v>114.7</v>
      </c>
      <c r="V53" s="16">
        <v>124.4</v>
      </c>
      <c r="W53" s="16">
        <v>129.1</v>
      </c>
      <c r="X53" s="17">
        <f t="shared" si="31"/>
        <v>1162.0999999999999</v>
      </c>
      <c r="Y53" s="18">
        <f t="shared" si="3"/>
        <v>191.49999999999989</v>
      </c>
      <c r="Z53" s="18">
        <f t="shared" si="29"/>
        <v>19.730063878013588</v>
      </c>
    </row>
    <row r="54" spans="2:26" ht="15.95" customHeight="1" x14ac:dyDescent="0.2">
      <c r="B54" s="20" t="s">
        <v>61</v>
      </c>
      <c r="C54" s="16">
        <v>0.2</v>
      </c>
      <c r="D54" s="16">
        <v>0.6</v>
      </c>
      <c r="E54" s="16">
        <v>0.2</v>
      </c>
      <c r="F54" s="16">
        <v>0.1</v>
      </c>
      <c r="G54" s="16">
        <v>0.3</v>
      </c>
      <c r="H54" s="16">
        <v>0.2</v>
      </c>
      <c r="I54" s="16">
        <v>0.2</v>
      </c>
      <c r="J54" s="16">
        <v>0.2</v>
      </c>
      <c r="K54" s="16">
        <v>0.1</v>
      </c>
      <c r="L54" s="16">
        <v>0.3</v>
      </c>
      <c r="M54" s="16">
        <f t="shared" si="30"/>
        <v>2.4</v>
      </c>
      <c r="N54" s="16">
        <v>0.1</v>
      </c>
      <c r="O54" s="16">
        <v>0.1</v>
      </c>
      <c r="P54" s="16">
        <v>0.5</v>
      </c>
      <c r="Q54" s="16">
        <v>0.1</v>
      </c>
      <c r="R54" s="16">
        <v>0.6</v>
      </c>
      <c r="S54" s="16">
        <v>0.2</v>
      </c>
      <c r="T54" s="16">
        <v>0.3</v>
      </c>
      <c r="U54" s="16">
        <v>0.2</v>
      </c>
      <c r="V54" s="16">
        <v>0.2</v>
      </c>
      <c r="W54" s="16">
        <v>0.4</v>
      </c>
      <c r="X54" s="17">
        <f t="shared" si="31"/>
        <v>2.7</v>
      </c>
      <c r="Y54" s="18">
        <f t="shared" si="3"/>
        <v>0.30000000000000027</v>
      </c>
      <c r="Z54" s="18">
        <f t="shared" si="29"/>
        <v>12.500000000000011</v>
      </c>
    </row>
    <row r="55" spans="2:26" ht="15.95" customHeight="1" x14ac:dyDescent="0.2">
      <c r="B55" s="20" t="s">
        <v>62</v>
      </c>
      <c r="C55" s="55">
        <v>686.2</v>
      </c>
      <c r="D55" s="16">
        <v>405.9</v>
      </c>
      <c r="E55" s="16">
        <v>692</v>
      </c>
      <c r="F55" s="16">
        <v>469.2</v>
      </c>
      <c r="G55" s="16">
        <v>283.5</v>
      </c>
      <c r="H55" s="16">
        <v>417.5</v>
      </c>
      <c r="I55" s="16">
        <v>428.3</v>
      </c>
      <c r="J55" s="16">
        <v>320.2</v>
      </c>
      <c r="K55" s="16">
        <v>309.2</v>
      </c>
      <c r="L55" s="16">
        <v>265.3</v>
      </c>
      <c r="M55" s="16">
        <f t="shared" si="30"/>
        <v>4277.2999999999993</v>
      </c>
      <c r="N55" s="55">
        <v>445.5</v>
      </c>
      <c r="O55" s="55">
        <v>274.2</v>
      </c>
      <c r="P55" s="55">
        <v>398.1</v>
      </c>
      <c r="Q55" s="55">
        <v>286.7</v>
      </c>
      <c r="R55" s="16">
        <v>432.8</v>
      </c>
      <c r="S55" s="16">
        <v>312.10000000000002</v>
      </c>
      <c r="T55" s="16">
        <v>495.6</v>
      </c>
      <c r="U55" s="16">
        <v>275.5</v>
      </c>
      <c r="V55" s="16">
        <v>297.10000000000002</v>
      </c>
      <c r="W55" s="16">
        <v>294.60000000000002</v>
      </c>
      <c r="X55" s="17">
        <f t="shared" si="31"/>
        <v>3512.2</v>
      </c>
      <c r="Y55" s="18">
        <f t="shared" si="3"/>
        <v>-765.09999999999945</v>
      </c>
      <c r="Z55" s="18">
        <f t="shared" si="29"/>
        <v>-17.887452364809565</v>
      </c>
    </row>
    <row r="56" spans="2:26" ht="15.95" customHeight="1" x14ac:dyDescent="0.2">
      <c r="B56" s="20" t="s">
        <v>63</v>
      </c>
      <c r="C56" s="16">
        <f t="shared" ref="C56:W56" si="32">+C57</f>
        <v>0</v>
      </c>
      <c r="D56" s="16">
        <f t="shared" si="32"/>
        <v>0.2</v>
      </c>
      <c r="E56" s="16">
        <f t="shared" si="32"/>
        <v>330</v>
      </c>
      <c r="F56" s="16">
        <f t="shared" si="32"/>
        <v>0.1</v>
      </c>
      <c r="G56" s="16">
        <f t="shared" si="32"/>
        <v>0.1</v>
      </c>
      <c r="H56" s="16">
        <f t="shared" si="32"/>
        <v>330</v>
      </c>
      <c r="I56" s="16">
        <f t="shared" si="32"/>
        <v>0.1</v>
      </c>
      <c r="J56" s="16">
        <f t="shared" si="32"/>
        <v>0</v>
      </c>
      <c r="K56" s="16">
        <f t="shared" si="32"/>
        <v>340</v>
      </c>
      <c r="L56" s="16">
        <f t="shared" si="32"/>
        <v>1003.8</v>
      </c>
      <c r="M56" s="16">
        <f t="shared" si="32"/>
        <v>2004.3</v>
      </c>
      <c r="N56" s="16">
        <f t="shared" si="32"/>
        <v>0</v>
      </c>
      <c r="O56" s="16">
        <f t="shared" si="32"/>
        <v>0</v>
      </c>
      <c r="P56" s="16">
        <f t="shared" si="32"/>
        <v>0</v>
      </c>
      <c r="Q56" s="16">
        <f t="shared" si="32"/>
        <v>0</v>
      </c>
      <c r="R56" s="16">
        <f t="shared" si="32"/>
        <v>1</v>
      </c>
      <c r="S56" s="16">
        <f t="shared" si="32"/>
        <v>5735.6</v>
      </c>
      <c r="T56" s="16">
        <f t="shared" si="32"/>
        <v>840.2</v>
      </c>
      <c r="U56" s="16">
        <f t="shared" si="32"/>
        <v>0</v>
      </c>
      <c r="V56" s="16">
        <f t="shared" si="32"/>
        <v>5498</v>
      </c>
      <c r="W56" s="16">
        <f t="shared" si="32"/>
        <v>200.1</v>
      </c>
      <c r="X56" s="17">
        <f>+X57</f>
        <v>12274.9</v>
      </c>
      <c r="Y56" s="18">
        <f t="shared" si="3"/>
        <v>10270.6</v>
      </c>
      <c r="Z56" s="18">
        <f t="shared" si="29"/>
        <v>512.42827919972069</v>
      </c>
    </row>
    <row r="57" spans="2:26" s="66" customFormat="1" x14ac:dyDescent="0.2">
      <c r="B57" s="65" t="s">
        <v>64</v>
      </c>
      <c r="C57" s="16">
        <f t="shared" ref="C57:W57" si="33">SUM(C58:C63)</f>
        <v>0</v>
      </c>
      <c r="D57" s="16">
        <f t="shared" si="33"/>
        <v>0.2</v>
      </c>
      <c r="E57" s="16">
        <f t="shared" si="33"/>
        <v>330</v>
      </c>
      <c r="F57" s="16">
        <f t="shared" si="33"/>
        <v>0.1</v>
      </c>
      <c r="G57" s="16">
        <f t="shared" si="33"/>
        <v>0.1</v>
      </c>
      <c r="H57" s="16">
        <f t="shared" si="33"/>
        <v>330</v>
      </c>
      <c r="I57" s="16">
        <f>SUM(I58:I63)</f>
        <v>0.1</v>
      </c>
      <c r="J57" s="16">
        <f t="shared" ref="J57:K57" si="34">SUM(J58:J63)</f>
        <v>0</v>
      </c>
      <c r="K57" s="16">
        <f t="shared" si="34"/>
        <v>340</v>
      </c>
      <c r="L57" s="16">
        <f t="shared" si="33"/>
        <v>1003.8</v>
      </c>
      <c r="M57" s="16">
        <f t="shared" si="33"/>
        <v>2004.3</v>
      </c>
      <c r="N57" s="16">
        <f t="shared" si="33"/>
        <v>0</v>
      </c>
      <c r="O57" s="16">
        <f t="shared" si="33"/>
        <v>0</v>
      </c>
      <c r="P57" s="16">
        <f t="shared" si="33"/>
        <v>0</v>
      </c>
      <c r="Q57" s="16">
        <f t="shared" si="33"/>
        <v>0</v>
      </c>
      <c r="R57" s="16">
        <f t="shared" si="33"/>
        <v>1</v>
      </c>
      <c r="S57" s="16">
        <f t="shared" si="33"/>
        <v>5735.6</v>
      </c>
      <c r="T57" s="16">
        <f>SUM(T58:T63)</f>
        <v>840.2</v>
      </c>
      <c r="U57" s="16">
        <f t="shared" ref="U57:V57" si="35">SUM(U58:U63)</f>
        <v>0</v>
      </c>
      <c r="V57" s="16">
        <f t="shared" si="35"/>
        <v>5498</v>
      </c>
      <c r="W57" s="16">
        <f t="shared" si="33"/>
        <v>200.1</v>
      </c>
      <c r="X57" s="17">
        <f t="shared" ref="X57:X63" si="36">SUM(N57:W57)</f>
        <v>12274.9</v>
      </c>
      <c r="Y57" s="18">
        <f t="shared" si="3"/>
        <v>10270.6</v>
      </c>
      <c r="Z57" s="18">
        <f t="shared" si="29"/>
        <v>512.42827919972069</v>
      </c>
    </row>
    <row r="58" spans="2:26" s="70" customFormat="1" x14ac:dyDescent="0.2">
      <c r="B58" s="67" t="s">
        <v>65</v>
      </c>
      <c r="C58" s="22">
        <v>0</v>
      </c>
      <c r="D58" s="22">
        <v>0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  <c r="M58" s="23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  <c r="V58" s="22">
        <v>0</v>
      </c>
      <c r="W58" s="22">
        <v>0</v>
      </c>
      <c r="X58" s="64">
        <f t="shared" si="36"/>
        <v>0</v>
      </c>
      <c r="Y58" s="68">
        <f>+X58-M58</f>
        <v>0</v>
      </c>
      <c r="Z58" s="69">
        <v>0</v>
      </c>
    </row>
    <row r="59" spans="2:26" s="70" customFormat="1" x14ac:dyDescent="0.2">
      <c r="B59" s="71" t="s">
        <v>66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3">
        <f>SUM(C59:L59)</f>
        <v>0</v>
      </c>
      <c r="N59" s="22">
        <v>0</v>
      </c>
      <c r="O59" s="22">
        <v>0</v>
      </c>
      <c r="P59" s="22">
        <v>0</v>
      </c>
      <c r="Q59" s="22">
        <v>0</v>
      </c>
      <c r="R59" s="22">
        <v>0</v>
      </c>
      <c r="S59" s="22">
        <v>0</v>
      </c>
      <c r="T59" s="22">
        <v>840</v>
      </c>
      <c r="U59" s="22">
        <v>0</v>
      </c>
      <c r="V59" s="22">
        <v>697.9</v>
      </c>
      <c r="W59" s="22">
        <v>0</v>
      </c>
      <c r="X59" s="64">
        <f t="shared" si="36"/>
        <v>1537.9</v>
      </c>
      <c r="Y59" s="25">
        <f>+X59-M59</f>
        <v>1537.9</v>
      </c>
      <c r="Z59" s="69">
        <v>0</v>
      </c>
    </row>
    <row r="60" spans="2:26" s="70" customFormat="1" x14ac:dyDescent="0.2">
      <c r="B60" s="67" t="s">
        <v>67</v>
      </c>
      <c r="C60" s="22">
        <v>0</v>
      </c>
      <c r="D60" s="22">
        <v>0</v>
      </c>
      <c r="E60" s="22">
        <v>0</v>
      </c>
      <c r="F60" s="22">
        <v>0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3">
        <f>SUM(C60:L60)</f>
        <v>0</v>
      </c>
      <c r="N60" s="22">
        <v>0</v>
      </c>
      <c r="O60" s="22">
        <v>0</v>
      </c>
      <c r="P60" s="22">
        <v>0</v>
      </c>
      <c r="Q60" s="22">
        <v>0</v>
      </c>
      <c r="R60" s="22">
        <v>0</v>
      </c>
      <c r="S60" s="40">
        <v>735.5</v>
      </c>
      <c r="T60" s="22">
        <v>0</v>
      </c>
      <c r="U60" s="22">
        <v>0</v>
      </c>
      <c r="V60" s="22">
        <v>0</v>
      </c>
      <c r="W60" s="22">
        <v>0</v>
      </c>
      <c r="X60" s="64">
        <f t="shared" si="36"/>
        <v>735.5</v>
      </c>
      <c r="Y60" s="68">
        <f>+X60-M60</f>
        <v>735.5</v>
      </c>
      <c r="Z60" s="69">
        <v>0</v>
      </c>
    </row>
    <row r="61" spans="2:26" s="70" customFormat="1" x14ac:dyDescent="0.2">
      <c r="B61" s="71" t="s">
        <v>68</v>
      </c>
      <c r="C61" s="22">
        <v>0</v>
      </c>
      <c r="D61" s="22">
        <v>0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3">
        <f>SUM(C61:L61)</f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5000</v>
      </c>
      <c r="T61" s="22">
        <v>0</v>
      </c>
      <c r="U61" s="22">
        <v>0</v>
      </c>
      <c r="V61" s="22">
        <v>4800</v>
      </c>
      <c r="W61" s="22">
        <v>200</v>
      </c>
      <c r="X61" s="64">
        <f t="shared" si="36"/>
        <v>10000</v>
      </c>
      <c r="Y61" s="25">
        <f t="shared" si="3"/>
        <v>10000</v>
      </c>
      <c r="Z61" s="69">
        <v>0</v>
      </c>
    </row>
    <row r="62" spans="2:26" s="70" customFormat="1" x14ac:dyDescent="0.2">
      <c r="B62" s="67" t="s">
        <v>69</v>
      </c>
      <c r="C62" s="22">
        <v>0</v>
      </c>
      <c r="D62" s="22">
        <v>0</v>
      </c>
      <c r="E62" s="22">
        <v>330</v>
      </c>
      <c r="F62" s="22">
        <v>0</v>
      </c>
      <c r="G62" s="22">
        <v>0</v>
      </c>
      <c r="H62" s="22">
        <v>330</v>
      </c>
      <c r="I62" s="22">
        <v>0</v>
      </c>
      <c r="J62" s="22">
        <v>0</v>
      </c>
      <c r="K62" s="22">
        <v>340</v>
      </c>
      <c r="L62" s="22">
        <v>1000</v>
      </c>
      <c r="M62" s="23">
        <f>SUM(C62:L62)</f>
        <v>2000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  <c r="V62" s="22">
        <v>0</v>
      </c>
      <c r="W62" s="22">
        <v>0</v>
      </c>
      <c r="X62" s="64">
        <f t="shared" si="36"/>
        <v>0</v>
      </c>
      <c r="Y62" s="68">
        <f>+X62-M62</f>
        <v>-2000</v>
      </c>
      <c r="Z62" s="69">
        <f t="shared" ref="Z62:Z88" si="37">+Y62/M62*100</f>
        <v>-100</v>
      </c>
    </row>
    <row r="63" spans="2:26" s="70" customFormat="1" ht="15.95" customHeight="1" x14ac:dyDescent="0.2">
      <c r="B63" s="71" t="s">
        <v>32</v>
      </c>
      <c r="C63" s="22">
        <v>0</v>
      </c>
      <c r="D63" s="22">
        <v>0.2</v>
      </c>
      <c r="E63" s="22">
        <v>0</v>
      </c>
      <c r="F63" s="22">
        <v>0.1</v>
      </c>
      <c r="G63" s="22">
        <v>0.1</v>
      </c>
      <c r="H63" s="22">
        <v>0</v>
      </c>
      <c r="I63" s="22">
        <v>0.1</v>
      </c>
      <c r="J63" s="22">
        <v>0</v>
      </c>
      <c r="K63" s="22">
        <v>0</v>
      </c>
      <c r="L63" s="22">
        <v>3.8</v>
      </c>
      <c r="M63" s="23">
        <f>SUM(C63:L63)</f>
        <v>4.3</v>
      </c>
      <c r="N63" s="22">
        <v>0</v>
      </c>
      <c r="O63" s="22">
        <v>0</v>
      </c>
      <c r="P63" s="22">
        <v>0</v>
      </c>
      <c r="Q63" s="22">
        <v>0</v>
      </c>
      <c r="R63" s="22">
        <v>1</v>
      </c>
      <c r="S63" s="22">
        <v>0.1</v>
      </c>
      <c r="T63" s="22">
        <v>0.2</v>
      </c>
      <c r="U63" s="22">
        <v>0</v>
      </c>
      <c r="V63" s="22">
        <v>0.1</v>
      </c>
      <c r="W63" s="22">
        <v>0.1</v>
      </c>
      <c r="X63" s="64">
        <f t="shared" si="36"/>
        <v>1.5000000000000002</v>
      </c>
      <c r="Y63" s="25">
        <f t="shared" si="3"/>
        <v>-2.8</v>
      </c>
      <c r="Z63" s="69">
        <f t="shared" si="37"/>
        <v>-65.11627906976743</v>
      </c>
    </row>
    <row r="64" spans="2:26" ht="15.95" customHeight="1" x14ac:dyDescent="0.2">
      <c r="B64" s="72" t="s">
        <v>70</v>
      </c>
      <c r="C64" s="16">
        <f>+C65+C76+C80</f>
        <v>2225.5000000000005</v>
      </c>
      <c r="D64" s="16">
        <f t="shared" ref="D64:I64" si="38">+D65+D76+D80</f>
        <v>2639</v>
      </c>
      <c r="E64" s="16">
        <f t="shared" si="38"/>
        <v>2333.4</v>
      </c>
      <c r="F64" s="16">
        <f t="shared" si="38"/>
        <v>1981.5999999999997</v>
      </c>
      <c r="G64" s="16">
        <f t="shared" si="38"/>
        <v>2568.9</v>
      </c>
      <c r="H64" s="16">
        <f t="shared" si="38"/>
        <v>2312.1</v>
      </c>
      <c r="I64" s="16">
        <f t="shared" si="38"/>
        <v>2539.6</v>
      </c>
      <c r="J64" s="16">
        <f>+J65+J76+J80</f>
        <v>2381.1000000000004</v>
      </c>
      <c r="K64" s="16">
        <f>+K65+K76+K80</f>
        <v>2560.3999999999996</v>
      </c>
      <c r="L64" s="16">
        <f>+L65+L76+L80</f>
        <v>3665.5000000000005</v>
      </c>
      <c r="M64" s="16">
        <f>+M65+M76+M80</f>
        <v>25207.100000000002</v>
      </c>
      <c r="N64" s="16">
        <f>+N65+N76+N80</f>
        <v>2528.7000000000003</v>
      </c>
      <c r="O64" s="16">
        <f t="shared" ref="O64:T64" si="39">+O65+O76+O80</f>
        <v>3952.9</v>
      </c>
      <c r="P64" s="16">
        <f t="shared" si="39"/>
        <v>3645.1</v>
      </c>
      <c r="Q64" s="16">
        <f t="shared" si="39"/>
        <v>3072.1</v>
      </c>
      <c r="R64" s="16">
        <f t="shared" si="39"/>
        <v>3076.6</v>
      </c>
      <c r="S64" s="16">
        <f t="shared" si="39"/>
        <v>3874.3999999999996</v>
      </c>
      <c r="T64" s="16">
        <f t="shared" si="39"/>
        <v>3583.3</v>
      </c>
      <c r="U64" s="16">
        <f>+U65+U76+U80</f>
        <v>3133.2000000000003</v>
      </c>
      <c r="V64" s="16">
        <f>+V65+V76+V80</f>
        <v>2704.4</v>
      </c>
      <c r="W64" s="16">
        <f>+W65+W76+W80</f>
        <v>2770.9</v>
      </c>
      <c r="X64" s="17">
        <f>+X65+X76+X80</f>
        <v>32341.600000000002</v>
      </c>
      <c r="Y64" s="18">
        <f t="shared" si="3"/>
        <v>7134.5</v>
      </c>
      <c r="Z64" s="16">
        <f t="shared" si="37"/>
        <v>28.303533528251958</v>
      </c>
    </row>
    <row r="65" spans="2:26" ht="15.95" customHeight="1" x14ac:dyDescent="0.2">
      <c r="B65" s="65" t="s">
        <v>71</v>
      </c>
      <c r="C65" s="16">
        <f>+C66+C72</f>
        <v>1822.1000000000001</v>
      </c>
      <c r="D65" s="16">
        <f t="shared" ref="D65:I65" si="40">+D66+D72</f>
        <v>2118.7999999999997</v>
      </c>
      <c r="E65" s="16">
        <f t="shared" si="40"/>
        <v>1792.2000000000003</v>
      </c>
      <c r="F65" s="16">
        <f t="shared" si="40"/>
        <v>1389.1</v>
      </c>
      <c r="G65" s="16">
        <f t="shared" si="40"/>
        <v>2036.8</v>
      </c>
      <c r="H65" s="16">
        <f t="shared" si="40"/>
        <v>1758.1000000000001</v>
      </c>
      <c r="I65" s="16">
        <f t="shared" si="40"/>
        <v>1971.8999999999999</v>
      </c>
      <c r="J65" s="16">
        <f>+J66+J72</f>
        <v>1896.8</v>
      </c>
      <c r="K65" s="16">
        <f>+K66+K72</f>
        <v>2031.3</v>
      </c>
      <c r="L65" s="16">
        <f>+L66+L72</f>
        <v>3104.3</v>
      </c>
      <c r="M65" s="16">
        <f>+M66+M72</f>
        <v>19921.400000000001</v>
      </c>
      <c r="N65" s="16">
        <f>+N66+N72</f>
        <v>1998.8</v>
      </c>
      <c r="O65" s="16">
        <f t="shared" ref="O65:T65" si="41">+O66+O72</f>
        <v>3309.4</v>
      </c>
      <c r="P65" s="16">
        <f t="shared" si="41"/>
        <v>2924.5</v>
      </c>
      <c r="Q65" s="16">
        <f t="shared" si="41"/>
        <v>2377</v>
      </c>
      <c r="R65" s="16">
        <f t="shared" si="41"/>
        <v>2433.3000000000002</v>
      </c>
      <c r="S65" s="16">
        <f t="shared" si="41"/>
        <v>3220.6</v>
      </c>
      <c r="T65" s="16">
        <f t="shared" si="41"/>
        <v>2973.6</v>
      </c>
      <c r="U65" s="16">
        <f>+U66+U72</f>
        <v>2530.1000000000004</v>
      </c>
      <c r="V65" s="16">
        <f>+V66+V72</f>
        <v>2093.3000000000002</v>
      </c>
      <c r="W65" s="16">
        <f>+W66+W72</f>
        <v>2085.3000000000002</v>
      </c>
      <c r="X65" s="17">
        <f>+X66+X72</f>
        <v>25945.9</v>
      </c>
      <c r="Y65" s="18">
        <f t="shared" si="3"/>
        <v>6024.5</v>
      </c>
      <c r="Z65" s="16">
        <f t="shared" si="37"/>
        <v>30.241348499603436</v>
      </c>
    </row>
    <row r="66" spans="2:26" ht="15.95" customHeight="1" x14ac:dyDescent="0.2">
      <c r="B66" s="34" t="s">
        <v>72</v>
      </c>
      <c r="C66" s="16">
        <f>+C67+C70+C71</f>
        <v>87.5</v>
      </c>
      <c r="D66" s="16">
        <f t="shared" ref="D66:L66" si="42">+D67+D70+D71</f>
        <v>478.1</v>
      </c>
      <c r="E66" s="16">
        <f t="shared" si="42"/>
        <v>189.7</v>
      </c>
      <c r="F66" s="16">
        <f t="shared" si="42"/>
        <v>82.5</v>
      </c>
      <c r="G66" s="16">
        <f t="shared" si="42"/>
        <v>89.5</v>
      </c>
      <c r="H66" s="16">
        <f t="shared" si="42"/>
        <v>259.3</v>
      </c>
      <c r="I66" s="16">
        <f t="shared" si="42"/>
        <v>185.79999999999998</v>
      </c>
      <c r="J66" s="16">
        <f t="shared" si="42"/>
        <v>177.5</v>
      </c>
      <c r="K66" s="16">
        <f t="shared" si="42"/>
        <v>282.5</v>
      </c>
      <c r="L66" s="16">
        <f t="shared" si="42"/>
        <v>260.89999999999998</v>
      </c>
      <c r="M66" s="16">
        <f>+M67+M70+M71</f>
        <v>2093.3000000000002</v>
      </c>
      <c r="N66" s="16">
        <f>+N67+N70+N71</f>
        <v>120.49999999999999</v>
      </c>
      <c r="O66" s="16">
        <f t="shared" ref="O66:T66" si="43">+O67+O70+O71</f>
        <v>147.9</v>
      </c>
      <c r="P66" s="16">
        <f t="shared" si="43"/>
        <v>366</v>
      </c>
      <c r="Q66" s="16">
        <f t="shared" si="43"/>
        <v>287.60000000000002</v>
      </c>
      <c r="R66" s="16">
        <f t="shared" si="43"/>
        <v>176.5</v>
      </c>
      <c r="S66" s="16">
        <f t="shared" si="43"/>
        <v>141.9</v>
      </c>
      <c r="T66" s="16">
        <f t="shared" si="43"/>
        <v>111.19999999999999</v>
      </c>
      <c r="U66" s="16">
        <f>+U67+U70+U71</f>
        <v>294.3</v>
      </c>
      <c r="V66" s="16">
        <f>+V67+V70+V71</f>
        <v>289</v>
      </c>
      <c r="W66" s="16">
        <f>+W67+W70+W71</f>
        <v>314.7</v>
      </c>
      <c r="X66" s="16">
        <f>+X67+X70+X71</f>
        <v>2249.6</v>
      </c>
      <c r="Y66" s="18">
        <f t="shared" si="3"/>
        <v>156.29999999999973</v>
      </c>
      <c r="Z66" s="16">
        <f t="shared" si="37"/>
        <v>7.4666794057230073</v>
      </c>
    </row>
    <row r="67" spans="2:26" ht="15.95" customHeight="1" x14ac:dyDescent="0.2">
      <c r="B67" s="49" t="s">
        <v>73</v>
      </c>
      <c r="C67" s="16">
        <f t="shared" ref="C67:X67" si="44">+C68+C69</f>
        <v>85.7</v>
      </c>
      <c r="D67" s="16">
        <f t="shared" si="44"/>
        <v>83.6</v>
      </c>
      <c r="E67" s="16">
        <f>+E68+E69</f>
        <v>96.8</v>
      </c>
      <c r="F67" s="16">
        <f>+F68+F69</f>
        <v>79.8</v>
      </c>
      <c r="G67" s="16">
        <f>+G68+G69</f>
        <v>71.5</v>
      </c>
      <c r="H67" s="16">
        <f>+H68+H69</f>
        <v>79.2</v>
      </c>
      <c r="I67" s="16">
        <v>80.599999999999994</v>
      </c>
      <c r="J67" s="16">
        <v>91.3</v>
      </c>
      <c r="K67" s="16">
        <v>273.29999999999995</v>
      </c>
      <c r="L67" s="16">
        <v>94.1</v>
      </c>
      <c r="M67" s="16">
        <f t="shared" si="44"/>
        <v>1035.9000000000001</v>
      </c>
      <c r="N67" s="16">
        <f t="shared" si="44"/>
        <v>116.1</v>
      </c>
      <c r="O67" s="16">
        <f t="shared" si="44"/>
        <v>134.30000000000001</v>
      </c>
      <c r="P67" s="16">
        <f t="shared" si="44"/>
        <v>121.2</v>
      </c>
      <c r="Q67" s="16">
        <f t="shared" si="44"/>
        <v>92.600000000000009</v>
      </c>
      <c r="R67" s="16">
        <f t="shared" si="44"/>
        <v>102.5</v>
      </c>
      <c r="S67" s="16">
        <f t="shared" si="44"/>
        <v>110.4</v>
      </c>
      <c r="T67" s="16">
        <f t="shared" si="44"/>
        <v>103.69999999999999</v>
      </c>
      <c r="U67" s="16">
        <f t="shared" si="44"/>
        <v>97.399999999999991</v>
      </c>
      <c r="V67" s="16">
        <f t="shared" si="44"/>
        <v>112.1</v>
      </c>
      <c r="W67" s="16">
        <f t="shared" si="44"/>
        <v>87.4</v>
      </c>
      <c r="X67" s="16">
        <f t="shared" si="44"/>
        <v>1077.7000000000003</v>
      </c>
      <c r="Y67" s="18">
        <f t="shared" si="3"/>
        <v>41.800000000000182</v>
      </c>
      <c r="Z67" s="16">
        <f t="shared" si="37"/>
        <v>4.0351385268848521</v>
      </c>
    </row>
    <row r="68" spans="2:26" ht="15.95" customHeight="1" x14ac:dyDescent="0.2">
      <c r="B68" s="73" t="s">
        <v>74</v>
      </c>
      <c r="C68" s="23">
        <v>85.7</v>
      </c>
      <c r="D68" s="74">
        <v>83.6</v>
      </c>
      <c r="E68" s="74">
        <v>96.8</v>
      </c>
      <c r="F68" s="74">
        <v>79.8</v>
      </c>
      <c r="G68" s="74">
        <v>71.5</v>
      </c>
      <c r="H68" s="75">
        <v>79.2</v>
      </c>
      <c r="I68" s="75">
        <v>78.5</v>
      </c>
      <c r="J68" s="75">
        <v>85.7</v>
      </c>
      <c r="K68" s="75">
        <v>81.099999999999994</v>
      </c>
      <c r="L68" s="75">
        <v>94</v>
      </c>
      <c r="M68" s="23">
        <f>SUM(C68:L68)</f>
        <v>835.90000000000009</v>
      </c>
      <c r="N68" s="23">
        <v>80.7</v>
      </c>
      <c r="O68" s="23">
        <v>100.4</v>
      </c>
      <c r="P68" s="23">
        <v>117.8</v>
      </c>
      <c r="Q68" s="23">
        <v>88.7</v>
      </c>
      <c r="R68" s="22">
        <v>100.3</v>
      </c>
      <c r="S68" s="22">
        <v>105.5</v>
      </c>
      <c r="T68" s="22">
        <v>97.1</v>
      </c>
      <c r="U68" s="22">
        <v>94.6</v>
      </c>
      <c r="V68" s="22">
        <v>93.2</v>
      </c>
      <c r="W68" s="22">
        <v>87</v>
      </c>
      <c r="X68" s="23">
        <f>SUM(N68:W68)</f>
        <v>965.30000000000018</v>
      </c>
      <c r="Y68" s="45">
        <f t="shared" si="3"/>
        <v>129.40000000000009</v>
      </c>
      <c r="Z68" s="23">
        <f t="shared" si="37"/>
        <v>15.480320612513468</v>
      </c>
    </row>
    <row r="69" spans="2:26" ht="15.95" customHeight="1" x14ac:dyDescent="0.2">
      <c r="B69" s="76" t="s">
        <v>75</v>
      </c>
      <c r="C69" s="52">
        <v>0</v>
      </c>
      <c r="D69" s="77">
        <v>0</v>
      </c>
      <c r="E69" s="77">
        <v>0</v>
      </c>
      <c r="F69" s="77">
        <v>0</v>
      </c>
      <c r="G69" s="77">
        <v>0</v>
      </c>
      <c r="H69" s="78">
        <v>0</v>
      </c>
      <c r="I69" s="78">
        <v>2.1</v>
      </c>
      <c r="J69" s="78">
        <v>5.6</v>
      </c>
      <c r="K69" s="78">
        <v>192.2</v>
      </c>
      <c r="L69" s="78">
        <v>0.1</v>
      </c>
      <c r="M69" s="52">
        <f>SUM(C69:L69)</f>
        <v>199.99999999999997</v>
      </c>
      <c r="N69" s="52">
        <v>35.4</v>
      </c>
      <c r="O69" s="52">
        <v>33.9</v>
      </c>
      <c r="P69" s="52">
        <v>3.4</v>
      </c>
      <c r="Q69" s="52">
        <v>3.9</v>
      </c>
      <c r="R69" s="52">
        <v>2.2000000000000002</v>
      </c>
      <c r="S69" s="52">
        <v>4.9000000000000004</v>
      </c>
      <c r="T69" s="52">
        <v>6.6</v>
      </c>
      <c r="U69" s="52">
        <v>2.8</v>
      </c>
      <c r="V69" s="52">
        <v>18.899999999999999</v>
      </c>
      <c r="W69" s="52">
        <v>0.4</v>
      </c>
      <c r="X69" s="53">
        <f>SUM(N69:W69)</f>
        <v>112.4</v>
      </c>
      <c r="Y69" s="54">
        <f t="shared" si="3"/>
        <v>-87.599999999999966</v>
      </c>
      <c r="Z69" s="52">
        <f t="shared" si="37"/>
        <v>-43.79999999999999</v>
      </c>
    </row>
    <row r="70" spans="2:26" ht="15.95" customHeight="1" x14ac:dyDescent="0.2">
      <c r="B70" s="79" t="s">
        <v>76</v>
      </c>
      <c r="C70" s="52">
        <v>1.8</v>
      </c>
      <c r="D70" s="77">
        <v>394.4</v>
      </c>
      <c r="E70" s="77">
        <v>92.8</v>
      </c>
      <c r="F70" s="77">
        <v>2.5</v>
      </c>
      <c r="G70" s="77">
        <v>16.399999999999999</v>
      </c>
      <c r="H70" s="78">
        <v>180</v>
      </c>
      <c r="I70" s="78">
        <v>105.1</v>
      </c>
      <c r="J70" s="78">
        <v>86.2</v>
      </c>
      <c r="K70" s="78">
        <v>9.1</v>
      </c>
      <c r="L70" s="78">
        <v>166.8</v>
      </c>
      <c r="M70" s="52">
        <f>SUM(C70:L70)</f>
        <v>1055.1000000000001</v>
      </c>
      <c r="N70" s="52">
        <v>4.3</v>
      </c>
      <c r="O70" s="52">
        <v>13.5</v>
      </c>
      <c r="P70" s="52">
        <v>244.7</v>
      </c>
      <c r="Q70" s="52">
        <v>193.4</v>
      </c>
      <c r="R70" s="52">
        <v>73.8</v>
      </c>
      <c r="S70" s="52">
        <v>31.3</v>
      </c>
      <c r="T70" s="52">
        <v>7.4</v>
      </c>
      <c r="U70" s="52">
        <v>196.9</v>
      </c>
      <c r="V70" s="52">
        <v>175.3</v>
      </c>
      <c r="W70" s="52">
        <v>227.1</v>
      </c>
      <c r="X70" s="53">
        <f>SUM(N70:W70)</f>
        <v>1167.6999999999998</v>
      </c>
      <c r="Y70" s="54">
        <f t="shared" si="3"/>
        <v>112.59999999999968</v>
      </c>
      <c r="Z70" s="52">
        <f t="shared" si="37"/>
        <v>10.671974220453006</v>
      </c>
    </row>
    <row r="71" spans="2:26" ht="15.95" customHeight="1" x14ac:dyDescent="0.2">
      <c r="B71" s="35" t="s">
        <v>77</v>
      </c>
      <c r="C71" s="23">
        <v>0</v>
      </c>
      <c r="D71" s="23">
        <v>0.1</v>
      </c>
      <c r="E71" s="23">
        <v>0.1</v>
      </c>
      <c r="F71" s="23">
        <v>0.2</v>
      </c>
      <c r="G71" s="23">
        <v>1.6</v>
      </c>
      <c r="H71" s="23">
        <v>0.1</v>
      </c>
      <c r="I71" s="23">
        <v>0.1</v>
      </c>
      <c r="J71" s="23">
        <v>0</v>
      </c>
      <c r="K71" s="23">
        <v>0.1</v>
      </c>
      <c r="L71" s="23">
        <v>0</v>
      </c>
      <c r="M71" s="23">
        <f>SUM(C71:L71)</f>
        <v>2.3000000000000003</v>
      </c>
      <c r="N71" s="23">
        <v>0.1</v>
      </c>
      <c r="O71" s="23">
        <v>0.1</v>
      </c>
      <c r="P71" s="23">
        <v>0.1</v>
      </c>
      <c r="Q71" s="23">
        <v>1.6</v>
      </c>
      <c r="R71" s="23">
        <v>0.2</v>
      </c>
      <c r="S71" s="80">
        <v>0.2</v>
      </c>
      <c r="T71" s="80">
        <v>0.1</v>
      </c>
      <c r="U71" s="80">
        <v>0</v>
      </c>
      <c r="V71" s="80">
        <v>1.6</v>
      </c>
      <c r="W71" s="80">
        <v>0.2</v>
      </c>
      <c r="X71" s="44">
        <f>SUM(N71:W71)</f>
        <v>4.2</v>
      </c>
      <c r="Y71" s="45">
        <f>+X71-M71</f>
        <v>1.9</v>
      </c>
      <c r="Z71" s="23">
        <f t="shared" si="37"/>
        <v>82.608695652173907</v>
      </c>
    </row>
    <row r="72" spans="2:26" ht="15.95" customHeight="1" x14ac:dyDescent="0.2">
      <c r="B72" s="34" t="s">
        <v>78</v>
      </c>
      <c r="C72" s="55">
        <f t="shared" ref="C72:W72" si="45">SUM(C73:C75)</f>
        <v>1734.6000000000001</v>
      </c>
      <c r="D72" s="16">
        <f t="shared" si="45"/>
        <v>1640.6999999999998</v>
      </c>
      <c r="E72" s="16">
        <f t="shared" si="45"/>
        <v>1602.5000000000002</v>
      </c>
      <c r="F72" s="16">
        <f t="shared" si="45"/>
        <v>1306.5999999999999</v>
      </c>
      <c r="G72" s="16">
        <f t="shared" si="45"/>
        <v>1947.3</v>
      </c>
      <c r="H72" s="16">
        <f t="shared" si="45"/>
        <v>1498.8000000000002</v>
      </c>
      <c r="I72" s="16">
        <f t="shared" si="45"/>
        <v>1786.1</v>
      </c>
      <c r="J72" s="16">
        <f t="shared" si="45"/>
        <v>1719.3</v>
      </c>
      <c r="K72" s="16">
        <f t="shared" si="45"/>
        <v>1748.8</v>
      </c>
      <c r="L72" s="16">
        <f t="shared" si="45"/>
        <v>2843.4</v>
      </c>
      <c r="M72" s="16">
        <f t="shared" si="45"/>
        <v>17828.100000000002</v>
      </c>
      <c r="N72" s="16">
        <f t="shared" si="45"/>
        <v>1878.3</v>
      </c>
      <c r="O72" s="16">
        <f t="shared" si="45"/>
        <v>3161.5</v>
      </c>
      <c r="P72" s="16">
        <f t="shared" si="45"/>
        <v>2558.5</v>
      </c>
      <c r="Q72" s="16">
        <f t="shared" si="45"/>
        <v>2089.4</v>
      </c>
      <c r="R72" s="16">
        <f t="shared" si="45"/>
        <v>2256.8000000000002</v>
      </c>
      <c r="S72" s="16">
        <f t="shared" si="45"/>
        <v>3078.7</v>
      </c>
      <c r="T72" s="16">
        <f t="shared" si="45"/>
        <v>2862.4</v>
      </c>
      <c r="U72" s="16">
        <f t="shared" si="45"/>
        <v>2235.8000000000002</v>
      </c>
      <c r="V72" s="16">
        <f t="shared" si="45"/>
        <v>1804.3000000000002</v>
      </c>
      <c r="W72" s="16">
        <f t="shared" si="45"/>
        <v>1770.6000000000001</v>
      </c>
      <c r="X72" s="17">
        <f>SUM(X73:X75)</f>
        <v>23696.300000000003</v>
      </c>
      <c r="Y72" s="18">
        <f t="shared" ref="Y72:Y105" si="46">+X72-M72</f>
        <v>5868.2000000000007</v>
      </c>
      <c r="Z72" s="16">
        <f t="shared" si="37"/>
        <v>32.915453693887741</v>
      </c>
    </row>
    <row r="73" spans="2:26" ht="15.95" customHeight="1" x14ac:dyDescent="0.2">
      <c r="B73" s="81" t="s">
        <v>79</v>
      </c>
      <c r="C73" s="23">
        <v>45</v>
      </c>
      <c r="D73" s="23">
        <v>38.1</v>
      </c>
      <c r="E73" s="23">
        <v>36.9</v>
      </c>
      <c r="F73" s="23">
        <v>35.200000000000003</v>
      </c>
      <c r="G73" s="23">
        <v>29.9</v>
      </c>
      <c r="H73" s="23">
        <v>33.5</v>
      </c>
      <c r="I73" s="23">
        <v>21.6</v>
      </c>
      <c r="J73" s="23">
        <v>94.8</v>
      </c>
      <c r="K73" s="23">
        <v>20</v>
      </c>
      <c r="L73" s="23">
        <v>-51.1</v>
      </c>
      <c r="M73" s="23">
        <f>SUM(C73:L73)</f>
        <v>303.89999999999998</v>
      </c>
      <c r="N73" s="23">
        <v>28.8</v>
      </c>
      <c r="O73" s="23">
        <v>35.299999999999997</v>
      </c>
      <c r="P73" s="23">
        <v>36</v>
      </c>
      <c r="Q73" s="23">
        <v>20.7</v>
      </c>
      <c r="R73" s="23">
        <v>20.7</v>
      </c>
      <c r="S73" s="23">
        <v>20.5</v>
      </c>
      <c r="T73" s="23">
        <v>21.6</v>
      </c>
      <c r="U73" s="23">
        <v>21.9</v>
      </c>
      <c r="V73" s="23">
        <v>20.9</v>
      </c>
      <c r="W73" s="23">
        <v>9.6999999999999993</v>
      </c>
      <c r="X73" s="44">
        <f>SUM(N73:W73)</f>
        <v>236.1</v>
      </c>
      <c r="Y73" s="45">
        <f t="shared" si="46"/>
        <v>-67.799999999999983</v>
      </c>
      <c r="Z73" s="23">
        <f t="shared" si="37"/>
        <v>-22.309970384995058</v>
      </c>
    </row>
    <row r="74" spans="2:26" ht="15.95" customHeight="1" x14ac:dyDescent="0.2">
      <c r="B74" s="79" t="s">
        <v>80</v>
      </c>
      <c r="C74" s="82">
        <v>1535.2</v>
      </c>
      <c r="D74" s="52">
        <v>1383.3</v>
      </c>
      <c r="E74" s="52">
        <v>1330.2</v>
      </c>
      <c r="F74" s="52">
        <v>1215.0999999999999</v>
      </c>
      <c r="G74" s="52">
        <v>1712.6</v>
      </c>
      <c r="H74" s="52">
        <v>1357.4</v>
      </c>
      <c r="I74" s="52">
        <v>1409.7</v>
      </c>
      <c r="J74" s="52">
        <v>1617.7</v>
      </c>
      <c r="K74" s="52">
        <v>1019.1</v>
      </c>
      <c r="L74" s="52">
        <v>1125.5999999999999</v>
      </c>
      <c r="M74" s="83">
        <f>SUM(C74:L74)</f>
        <v>13705.900000000001</v>
      </c>
      <c r="N74" s="83">
        <v>1728.2</v>
      </c>
      <c r="O74" s="83">
        <v>2911.6</v>
      </c>
      <c r="P74" s="83">
        <v>2211.5</v>
      </c>
      <c r="Q74" s="83">
        <v>1793.3</v>
      </c>
      <c r="R74" s="83">
        <v>2142.8000000000002</v>
      </c>
      <c r="S74" s="83">
        <v>2818.7</v>
      </c>
      <c r="T74" s="83">
        <v>2752.3</v>
      </c>
      <c r="U74" s="83">
        <v>2136.3000000000002</v>
      </c>
      <c r="V74" s="83">
        <v>1638.9</v>
      </c>
      <c r="W74" s="83">
        <v>1636.7</v>
      </c>
      <c r="X74" s="83">
        <f>SUM(N74:W74)</f>
        <v>21770.300000000003</v>
      </c>
      <c r="Y74" s="54">
        <f t="shared" si="46"/>
        <v>8064.4000000000015</v>
      </c>
      <c r="Z74" s="52">
        <f t="shared" si="37"/>
        <v>58.838894198848678</v>
      </c>
    </row>
    <row r="75" spans="2:26" ht="15.95" customHeight="1" x14ac:dyDescent="0.2">
      <c r="B75" s="81" t="s">
        <v>32</v>
      </c>
      <c r="C75" s="22">
        <v>154.4</v>
      </c>
      <c r="D75" s="23">
        <v>219.3</v>
      </c>
      <c r="E75" s="23">
        <v>235.4</v>
      </c>
      <c r="F75" s="23">
        <v>56.3</v>
      </c>
      <c r="G75" s="23">
        <v>204.8</v>
      </c>
      <c r="H75" s="23">
        <v>107.9</v>
      </c>
      <c r="I75" s="23">
        <v>354.8</v>
      </c>
      <c r="J75" s="23">
        <v>6.8</v>
      </c>
      <c r="K75" s="23">
        <v>709.7</v>
      </c>
      <c r="L75" s="23">
        <v>1768.9</v>
      </c>
      <c r="M75" s="23">
        <f>SUM(C75:L75)</f>
        <v>3818.3</v>
      </c>
      <c r="N75" s="22">
        <v>121.3</v>
      </c>
      <c r="O75" s="22">
        <v>214.6</v>
      </c>
      <c r="P75" s="22">
        <v>311</v>
      </c>
      <c r="Q75" s="22">
        <v>275.39999999999998</v>
      </c>
      <c r="R75" s="22">
        <v>93.3</v>
      </c>
      <c r="S75" s="22">
        <v>239.5</v>
      </c>
      <c r="T75" s="22">
        <v>88.5</v>
      </c>
      <c r="U75" s="22">
        <v>77.599999999999994</v>
      </c>
      <c r="V75" s="22">
        <v>144.5</v>
      </c>
      <c r="W75" s="22">
        <v>124.2</v>
      </c>
      <c r="X75" s="44">
        <f>SUM(N75:W75)</f>
        <v>1689.8999999999999</v>
      </c>
      <c r="Y75" s="45">
        <f t="shared" si="46"/>
        <v>-2128.4000000000005</v>
      </c>
      <c r="Z75" s="23">
        <f t="shared" si="37"/>
        <v>-55.742084173585113</v>
      </c>
    </row>
    <row r="76" spans="2:26" ht="15.95" customHeight="1" x14ac:dyDescent="0.2">
      <c r="B76" s="65" t="s">
        <v>81</v>
      </c>
      <c r="C76" s="16">
        <f>SUM(C77:C79)</f>
        <v>397</v>
      </c>
      <c r="D76" s="16">
        <f t="shared" ref="D76:L76" si="47">SUM(D77:D79)</f>
        <v>470.9</v>
      </c>
      <c r="E76" s="16">
        <f t="shared" si="47"/>
        <v>506.6</v>
      </c>
      <c r="F76" s="16">
        <f t="shared" si="47"/>
        <v>550.69999999999993</v>
      </c>
      <c r="G76" s="16">
        <f t="shared" si="47"/>
        <v>489.7</v>
      </c>
      <c r="H76" s="16">
        <f t="shared" si="47"/>
        <v>480.29999999999995</v>
      </c>
      <c r="I76" s="16">
        <f>SUM(I77:I79)</f>
        <v>451.9</v>
      </c>
      <c r="J76" s="16">
        <f t="shared" ref="J76:K76" si="48">SUM(J77:J79)</f>
        <v>448.5</v>
      </c>
      <c r="K76" s="16">
        <f t="shared" si="48"/>
        <v>441.9</v>
      </c>
      <c r="L76" s="16">
        <f t="shared" si="47"/>
        <v>431.90000000000003</v>
      </c>
      <c r="M76" s="16">
        <f>SUM(M77:M79)</f>
        <v>4669.4000000000005</v>
      </c>
      <c r="N76" s="16">
        <f>SUM(N77:N79)</f>
        <v>491.6</v>
      </c>
      <c r="O76" s="16">
        <f t="shared" ref="O76:W76" si="49">SUM(O77:O79)</f>
        <v>566.1</v>
      </c>
      <c r="P76" s="16">
        <f t="shared" si="49"/>
        <v>527.5</v>
      </c>
      <c r="Q76" s="16">
        <f t="shared" si="49"/>
        <v>605</v>
      </c>
      <c r="R76" s="16">
        <f t="shared" si="49"/>
        <v>541.70000000000005</v>
      </c>
      <c r="S76" s="16">
        <f t="shared" si="49"/>
        <v>506.6</v>
      </c>
      <c r="T76" s="16">
        <f t="shared" si="49"/>
        <v>524.4</v>
      </c>
      <c r="U76" s="16">
        <f t="shared" si="49"/>
        <v>513.1</v>
      </c>
      <c r="V76" s="16">
        <f t="shared" si="49"/>
        <v>513.6</v>
      </c>
      <c r="W76" s="16">
        <f t="shared" si="49"/>
        <v>507.20000000000005</v>
      </c>
      <c r="X76" s="16">
        <f>SUM(X77:X79)</f>
        <v>5296.8</v>
      </c>
      <c r="Y76" s="18">
        <f t="shared" si="46"/>
        <v>627.39999999999964</v>
      </c>
      <c r="Z76" s="16">
        <f t="shared" si="37"/>
        <v>13.436415813594884</v>
      </c>
    </row>
    <row r="77" spans="2:26" ht="15.95" customHeight="1" x14ac:dyDescent="0.2">
      <c r="B77" s="84" t="s">
        <v>82</v>
      </c>
      <c r="C77" s="22">
        <v>318</v>
      </c>
      <c r="D77" s="22">
        <v>387.7</v>
      </c>
      <c r="E77" s="22">
        <v>391.8</v>
      </c>
      <c r="F77" s="22">
        <v>456.7</v>
      </c>
      <c r="G77" s="22">
        <v>382.1</v>
      </c>
      <c r="H77" s="22">
        <v>365</v>
      </c>
      <c r="I77" s="22">
        <v>348.2</v>
      </c>
      <c r="J77" s="22">
        <v>340.4</v>
      </c>
      <c r="K77" s="22">
        <v>342.5</v>
      </c>
      <c r="L77" s="22">
        <v>304.3</v>
      </c>
      <c r="M77" s="23">
        <f>SUM(C77:L77)</f>
        <v>3636.7000000000003</v>
      </c>
      <c r="N77" s="22">
        <v>379.2</v>
      </c>
      <c r="O77" s="22">
        <v>499.6</v>
      </c>
      <c r="P77" s="22">
        <v>435.7</v>
      </c>
      <c r="Q77" s="22">
        <v>487.8</v>
      </c>
      <c r="R77" s="22">
        <v>403.4</v>
      </c>
      <c r="S77" s="22">
        <v>390.7</v>
      </c>
      <c r="T77" s="22">
        <v>404.7</v>
      </c>
      <c r="U77" s="22">
        <v>400.1</v>
      </c>
      <c r="V77" s="22">
        <v>382.3</v>
      </c>
      <c r="W77" s="22">
        <v>361.7</v>
      </c>
      <c r="X77" s="44">
        <f>SUM(N77:W77)</f>
        <v>4145.2</v>
      </c>
      <c r="Y77" s="45">
        <f t="shared" si="46"/>
        <v>508.49999999999955</v>
      </c>
      <c r="Z77" s="23">
        <f t="shared" si="37"/>
        <v>13.982456622762381</v>
      </c>
    </row>
    <row r="78" spans="2:26" ht="15.95" customHeight="1" x14ac:dyDescent="0.2">
      <c r="B78" s="84" t="s">
        <v>83</v>
      </c>
      <c r="C78" s="23">
        <v>76.8</v>
      </c>
      <c r="D78" s="22">
        <v>80.5</v>
      </c>
      <c r="E78" s="22">
        <v>111.5</v>
      </c>
      <c r="F78" s="22">
        <v>91.6</v>
      </c>
      <c r="G78" s="22">
        <v>104.7</v>
      </c>
      <c r="H78" s="22">
        <v>112.4</v>
      </c>
      <c r="I78" s="22">
        <v>100.7</v>
      </c>
      <c r="J78" s="22">
        <v>105.1</v>
      </c>
      <c r="K78" s="22">
        <v>96.5</v>
      </c>
      <c r="L78" s="22">
        <v>124.8</v>
      </c>
      <c r="M78" s="23">
        <f>SUM(C78:L78)</f>
        <v>1004.6</v>
      </c>
      <c r="N78" s="23">
        <v>109.8</v>
      </c>
      <c r="O78" s="23">
        <v>64</v>
      </c>
      <c r="P78" s="23">
        <v>88.7</v>
      </c>
      <c r="Q78" s="23">
        <v>114.9</v>
      </c>
      <c r="R78" s="23">
        <v>135.6</v>
      </c>
      <c r="S78" s="23">
        <v>113.3</v>
      </c>
      <c r="T78" s="23">
        <v>117.2</v>
      </c>
      <c r="U78" s="23">
        <v>110.6</v>
      </c>
      <c r="V78" s="23">
        <v>128.80000000000001</v>
      </c>
      <c r="W78" s="23">
        <v>142.9</v>
      </c>
      <c r="X78" s="44">
        <f>SUM(N78:W78)</f>
        <v>1125.8000000000002</v>
      </c>
      <c r="Y78" s="45">
        <f t="shared" si="46"/>
        <v>121.20000000000016</v>
      </c>
      <c r="Z78" s="23">
        <f t="shared" si="37"/>
        <v>12.064503284889524</v>
      </c>
    </row>
    <row r="79" spans="2:26" ht="15.95" customHeight="1" x14ac:dyDescent="0.2">
      <c r="B79" s="84" t="s">
        <v>32</v>
      </c>
      <c r="C79" s="23">
        <v>2.2000000000000002</v>
      </c>
      <c r="D79" s="23">
        <v>2.7</v>
      </c>
      <c r="E79" s="23">
        <v>3.3</v>
      </c>
      <c r="F79" s="23">
        <v>2.4</v>
      </c>
      <c r="G79" s="23">
        <v>2.9</v>
      </c>
      <c r="H79" s="23">
        <v>2.9</v>
      </c>
      <c r="I79" s="23">
        <v>3</v>
      </c>
      <c r="J79" s="23">
        <v>3</v>
      </c>
      <c r="K79" s="23">
        <v>2.9</v>
      </c>
      <c r="L79" s="23">
        <v>2.8</v>
      </c>
      <c r="M79" s="23">
        <f>SUM(C79:L79)</f>
        <v>28.099999999999998</v>
      </c>
      <c r="N79" s="23">
        <v>2.6</v>
      </c>
      <c r="O79" s="23">
        <v>2.5</v>
      </c>
      <c r="P79" s="23">
        <v>3.1</v>
      </c>
      <c r="Q79" s="23">
        <v>2.2999999999999998</v>
      </c>
      <c r="R79" s="23">
        <v>2.7</v>
      </c>
      <c r="S79" s="23">
        <v>2.6</v>
      </c>
      <c r="T79" s="23">
        <v>2.5</v>
      </c>
      <c r="U79" s="23">
        <v>2.4</v>
      </c>
      <c r="V79" s="23">
        <v>2.5</v>
      </c>
      <c r="W79" s="23">
        <v>2.6</v>
      </c>
      <c r="X79" s="44">
        <f>SUM(N79:W79)</f>
        <v>25.799999999999997</v>
      </c>
      <c r="Y79" s="45">
        <f t="shared" si="46"/>
        <v>-2.3000000000000007</v>
      </c>
      <c r="Z79" s="23">
        <f t="shared" si="37"/>
        <v>-8.1850533807829216</v>
      </c>
    </row>
    <row r="80" spans="2:26" ht="15.95" customHeight="1" x14ac:dyDescent="0.2">
      <c r="B80" s="65" t="s">
        <v>84</v>
      </c>
      <c r="C80" s="16">
        <f>SUM(C81:C83)</f>
        <v>6.4</v>
      </c>
      <c r="D80" s="16">
        <f t="shared" ref="D80:L80" si="50">SUM(D81:D83)</f>
        <v>49.3</v>
      </c>
      <c r="E80" s="16">
        <f t="shared" si="50"/>
        <v>34.6</v>
      </c>
      <c r="F80" s="16">
        <f t="shared" si="50"/>
        <v>41.800000000000004</v>
      </c>
      <c r="G80" s="16">
        <f t="shared" si="50"/>
        <v>42.4</v>
      </c>
      <c r="H80" s="16">
        <f t="shared" si="50"/>
        <v>73.7</v>
      </c>
      <c r="I80" s="16">
        <f t="shared" si="50"/>
        <v>115.80000000000001</v>
      </c>
      <c r="J80" s="16">
        <f t="shared" si="50"/>
        <v>35.800000000000004</v>
      </c>
      <c r="K80" s="16">
        <f t="shared" si="50"/>
        <v>87.199999999999989</v>
      </c>
      <c r="L80" s="16">
        <f t="shared" si="50"/>
        <v>129.30000000000001</v>
      </c>
      <c r="M80" s="16">
        <f>SUM(M81:M83)</f>
        <v>616.30000000000007</v>
      </c>
      <c r="N80" s="16">
        <f>SUM(N81:N83)</f>
        <v>38.299999999999997</v>
      </c>
      <c r="O80" s="16">
        <f t="shared" ref="O80:W80" si="51">SUM(O81:O83)</f>
        <v>77.400000000000006</v>
      </c>
      <c r="P80" s="16">
        <f t="shared" si="51"/>
        <v>193.1</v>
      </c>
      <c r="Q80" s="16">
        <f t="shared" si="51"/>
        <v>90.1</v>
      </c>
      <c r="R80" s="16">
        <f t="shared" si="51"/>
        <v>101.60000000000001</v>
      </c>
      <c r="S80" s="16">
        <f t="shared" si="51"/>
        <v>147.19999999999999</v>
      </c>
      <c r="T80" s="16">
        <f t="shared" si="51"/>
        <v>85.3</v>
      </c>
      <c r="U80" s="16">
        <f t="shared" si="51"/>
        <v>90</v>
      </c>
      <c r="V80" s="16">
        <f t="shared" si="51"/>
        <v>97.5</v>
      </c>
      <c r="W80" s="16">
        <f t="shared" si="51"/>
        <v>178.4</v>
      </c>
      <c r="X80" s="17">
        <f>SUM(X81:X83)</f>
        <v>1098.9000000000001</v>
      </c>
      <c r="Y80" s="45">
        <f t="shared" si="46"/>
        <v>482.6</v>
      </c>
      <c r="Z80" s="23">
        <f t="shared" si="37"/>
        <v>78.306019795554107</v>
      </c>
    </row>
    <row r="81" spans="2:26" ht="15.95" customHeight="1" x14ac:dyDescent="0.2">
      <c r="B81" s="85" t="s">
        <v>85</v>
      </c>
      <c r="C81" s="52">
        <v>3</v>
      </c>
      <c r="D81" s="52">
        <v>3.4</v>
      </c>
      <c r="E81" s="52">
        <v>4.7</v>
      </c>
      <c r="F81" s="52">
        <v>3.6</v>
      </c>
      <c r="G81" s="52">
        <v>3.9</v>
      </c>
      <c r="H81" s="52">
        <v>5</v>
      </c>
      <c r="I81" s="52">
        <v>3.9</v>
      </c>
      <c r="J81" s="52">
        <v>4.0999999999999996</v>
      </c>
      <c r="K81" s="52">
        <v>5.3</v>
      </c>
      <c r="L81" s="52">
        <v>4.2</v>
      </c>
      <c r="M81" s="52">
        <f>SUM(C81:L81)</f>
        <v>41.1</v>
      </c>
      <c r="N81" s="52">
        <v>4.4000000000000004</v>
      </c>
      <c r="O81" s="52">
        <v>4.4000000000000004</v>
      </c>
      <c r="P81" s="52">
        <v>5.7</v>
      </c>
      <c r="Q81" s="52">
        <v>4.5999999999999996</v>
      </c>
      <c r="R81" s="52">
        <v>5.7</v>
      </c>
      <c r="S81" s="52">
        <v>4.3</v>
      </c>
      <c r="T81" s="52">
        <v>3.8</v>
      </c>
      <c r="U81" s="52">
        <v>4.5</v>
      </c>
      <c r="V81" s="52">
        <v>3.7</v>
      </c>
      <c r="W81" s="52">
        <v>3.5</v>
      </c>
      <c r="X81" s="53">
        <f>SUM(N81:W81)</f>
        <v>44.6</v>
      </c>
      <c r="Y81" s="54">
        <f t="shared" si="46"/>
        <v>3.5</v>
      </c>
      <c r="Z81" s="54">
        <f t="shared" si="37"/>
        <v>8.5158150851581507</v>
      </c>
    </row>
    <row r="82" spans="2:26" ht="15.95" customHeight="1" x14ac:dyDescent="0.2">
      <c r="B82" s="85" t="s">
        <v>86</v>
      </c>
      <c r="C82" s="52">
        <v>0.1</v>
      </c>
      <c r="D82" s="52">
        <v>42.1</v>
      </c>
      <c r="E82" s="52">
        <v>24.3</v>
      </c>
      <c r="F82" s="52">
        <v>34.6</v>
      </c>
      <c r="G82" s="52">
        <v>33.4</v>
      </c>
      <c r="H82" s="52">
        <v>63.8</v>
      </c>
      <c r="I82" s="52">
        <v>107.4</v>
      </c>
      <c r="J82" s="52">
        <v>27.5</v>
      </c>
      <c r="K82" s="52">
        <v>77.3</v>
      </c>
      <c r="L82" s="52">
        <v>120.3</v>
      </c>
      <c r="M82" s="52">
        <f>SUM(C82:L82)</f>
        <v>530.80000000000007</v>
      </c>
      <c r="N82" s="52">
        <v>30.1</v>
      </c>
      <c r="O82" s="52">
        <v>69</v>
      </c>
      <c r="P82" s="52">
        <v>182.4</v>
      </c>
      <c r="Q82" s="52">
        <v>82.3</v>
      </c>
      <c r="R82" s="52">
        <v>91.2</v>
      </c>
      <c r="S82" s="52">
        <v>139.19999999999999</v>
      </c>
      <c r="T82" s="52">
        <v>77.099999999999994</v>
      </c>
      <c r="U82" s="52">
        <v>81.599999999999994</v>
      </c>
      <c r="V82" s="52">
        <v>90.2</v>
      </c>
      <c r="W82" s="52">
        <v>170.4</v>
      </c>
      <c r="X82" s="53">
        <f>SUM(N82:W82)</f>
        <v>1013.5000000000001</v>
      </c>
      <c r="Y82" s="54">
        <f t="shared" si="46"/>
        <v>482.70000000000005</v>
      </c>
      <c r="Z82" s="54">
        <f t="shared" si="37"/>
        <v>90.93820648078372</v>
      </c>
    </row>
    <row r="83" spans="2:26" ht="15.95" customHeight="1" x14ac:dyDescent="0.2">
      <c r="B83" s="30" t="s">
        <v>32</v>
      </c>
      <c r="C83" s="23">
        <v>3.3</v>
      </c>
      <c r="D83" s="23">
        <v>3.8</v>
      </c>
      <c r="E83" s="23">
        <v>5.6</v>
      </c>
      <c r="F83" s="23">
        <v>3.6</v>
      </c>
      <c r="G83" s="23">
        <v>5.0999999999999996</v>
      </c>
      <c r="H83" s="23">
        <v>4.9000000000000004</v>
      </c>
      <c r="I83" s="23">
        <v>4.5</v>
      </c>
      <c r="J83" s="23">
        <v>4.2</v>
      </c>
      <c r="K83" s="23">
        <v>4.5999999999999996</v>
      </c>
      <c r="L83" s="23">
        <v>4.8</v>
      </c>
      <c r="M83" s="23">
        <f>SUM(C83:L83)</f>
        <v>44.4</v>
      </c>
      <c r="N83" s="23">
        <v>3.8</v>
      </c>
      <c r="O83" s="23">
        <v>4</v>
      </c>
      <c r="P83" s="23">
        <v>5</v>
      </c>
      <c r="Q83" s="23">
        <v>3.2</v>
      </c>
      <c r="R83" s="23">
        <v>4.7</v>
      </c>
      <c r="S83" s="23">
        <v>3.7</v>
      </c>
      <c r="T83" s="23">
        <v>4.4000000000000004</v>
      </c>
      <c r="U83" s="23">
        <v>3.9</v>
      </c>
      <c r="V83" s="23">
        <v>3.6</v>
      </c>
      <c r="W83" s="23">
        <v>4.5</v>
      </c>
      <c r="X83" s="44">
        <f>SUM(N83:W83)</f>
        <v>40.799999999999997</v>
      </c>
      <c r="Y83" s="45">
        <f t="shared" si="46"/>
        <v>-3.6000000000000014</v>
      </c>
      <c r="Z83" s="23">
        <f t="shared" si="37"/>
        <v>-8.1081081081081106</v>
      </c>
    </row>
    <row r="84" spans="2:26" ht="15.95" customHeight="1" x14ac:dyDescent="0.2">
      <c r="B84" s="20" t="s">
        <v>87</v>
      </c>
      <c r="C84" s="16">
        <f t="shared" ref="C84:X84" si="52">+C85+C91+C93</f>
        <v>4445.6000000000004</v>
      </c>
      <c r="D84" s="16">
        <f t="shared" si="52"/>
        <v>1348.1</v>
      </c>
      <c r="E84" s="16">
        <f t="shared" si="52"/>
        <v>1348.8000000000002</v>
      </c>
      <c r="F84" s="16">
        <f t="shared" si="52"/>
        <v>1253.9000000000001</v>
      </c>
      <c r="G84" s="16">
        <f t="shared" si="52"/>
        <v>1632.6</v>
      </c>
      <c r="H84" s="16">
        <f t="shared" si="52"/>
        <v>3578.7999999999997</v>
      </c>
      <c r="I84" s="16">
        <f t="shared" si="52"/>
        <v>1531.1999999999998</v>
      </c>
      <c r="J84" s="16">
        <f t="shared" si="52"/>
        <v>5602.7</v>
      </c>
      <c r="K84" s="16">
        <f t="shared" si="52"/>
        <v>2051.4</v>
      </c>
      <c r="L84" s="16">
        <f t="shared" si="52"/>
        <v>1778.7000000000003</v>
      </c>
      <c r="M84" s="16">
        <f t="shared" si="52"/>
        <v>24571.800000000003</v>
      </c>
      <c r="N84" s="16">
        <f t="shared" si="52"/>
        <v>1007.7</v>
      </c>
      <c r="O84" s="16">
        <f t="shared" si="52"/>
        <v>1653.9</v>
      </c>
      <c r="P84" s="16">
        <f t="shared" si="52"/>
        <v>2570.2000000000003</v>
      </c>
      <c r="Q84" s="16">
        <f t="shared" si="52"/>
        <v>1110.2</v>
      </c>
      <c r="R84" s="16">
        <f t="shared" si="52"/>
        <v>821.3</v>
      </c>
      <c r="S84" s="16">
        <f t="shared" si="52"/>
        <v>9016.1</v>
      </c>
      <c r="T84" s="16">
        <f t="shared" si="52"/>
        <v>1941.3000000000002</v>
      </c>
      <c r="U84" s="16">
        <f t="shared" si="52"/>
        <v>1110.7</v>
      </c>
      <c r="V84" s="16">
        <f t="shared" si="52"/>
        <v>983.40000000000009</v>
      </c>
      <c r="W84" s="16">
        <f t="shared" si="52"/>
        <v>1224.8</v>
      </c>
      <c r="X84" s="17">
        <f t="shared" si="52"/>
        <v>21439.599999999999</v>
      </c>
      <c r="Y84" s="18">
        <f t="shared" si="46"/>
        <v>-3132.2000000000044</v>
      </c>
      <c r="Z84" s="16">
        <f t="shared" si="37"/>
        <v>-12.747132892177227</v>
      </c>
    </row>
    <row r="85" spans="2:26" ht="15.95" customHeight="1" x14ac:dyDescent="0.2">
      <c r="B85" s="65" t="s">
        <v>88</v>
      </c>
      <c r="C85" s="16">
        <f t="shared" ref="C85:X85" si="53">SUM(C86:C90)</f>
        <v>2847.7</v>
      </c>
      <c r="D85" s="55">
        <f t="shared" si="53"/>
        <v>396.2</v>
      </c>
      <c r="E85" s="55">
        <f t="shared" si="53"/>
        <v>320.7</v>
      </c>
      <c r="F85" s="55">
        <f t="shared" si="53"/>
        <v>438.3</v>
      </c>
      <c r="G85" s="55">
        <f t="shared" si="53"/>
        <v>820.6</v>
      </c>
      <c r="H85" s="55">
        <f t="shared" si="53"/>
        <v>2563.6</v>
      </c>
      <c r="I85" s="55">
        <f t="shared" si="53"/>
        <v>732.3</v>
      </c>
      <c r="J85" s="55">
        <f t="shared" ref="J85:K85" si="54">SUM(J86:J90)</f>
        <v>4775.3999999999996</v>
      </c>
      <c r="K85" s="55">
        <f t="shared" si="54"/>
        <v>1126.3</v>
      </c>
      <c r="L85" s="55">
        <f t="shared" si="53"/>
        <v>699.6</v>
      </c>
      <c r="M85" s="16">
        <f t="shared" si="53"/>
        <v>14720.7</v>
      </c>
      <c r="N85" s="16">
        <f t="shared" si="53"/>
        <v>157.70000000000002</v>
      </c>
      <c r="O85" s="55">
        <f t="shared" si="53"/>
        <v>95.6</v>
      </c>
      <c r="P85" s="55">
        <f t="shared" si="53"/>
        <v>1555</v>
      </c>
      <c r="Q85" s="55">
        <f t="shared" si="53"/>
        <v>117.6</v>
      </c>
      <c r="R85" s="55">
        <f t="shared" si="53"/>
        <v>53.5</v>
      </c>
      <c r="S85" s="55">
        <f t="shared" si="53"/>
        <v>7968.2</v>
      </c>
      <c r="T85" s="55">
        <f t="shared" si="53"/>
        <v>1138.9000000000001</v>
      </c>
      <c r="U85" s="55">
        <f t="shared" ref="U85:V85" si="55">SUM(U86:U90)</f>
        <v>108.5</v>
      </c>
      <c r="V85" s="55">
        <f t="shared" si="55"/>
        <v>106.8</v>
      </c>
      <c r="W85" s="55">
        <f t="shared" si="53"/>
        <v>330.79999999999995</v>
      </c>
      <c r="X85" s="17">
        <f t="shared" si="53"/>
        <v>11632.6</v>
      </c>
      <c r="Y85" s="18">
        <f t="shared" si="46"/>
        <v>-3088.1000000000004</v>
      </c>
      <c r="Z85" s="16">
        <f t="shared" si="37"/>
        <v>-20.977942625011039</v>
      </c>
    </row>
    <row r="86" spans="2:26" ht="15.95" customHeight="1" x14ac:dyDescent="0.2">
      <c r="B86" s="84" t="s">
        <v>89</v>
      </c>
      <c r="C86" s="23">
        <v>2500.1999999999998</v>
      </c>
      <c r="D86" s="23">
        <v>0</v>
      </c>
      <c r="E86" s="23">
        <v>0</v>
      </c>
      <c r="F86" s="23">
        <v>0</v>
      </c>
      <c r="G86" s="23">
        <v>0</v>
      </c>
      <c r="H86" s="23">
        <v>1448.8</v>
      </c>
      <c r="I86" s="23">
        <v>0</v>
      </c>
      <c r="J86" s="23">
        <v>3669</v>
      </c>
      <c r="K86" s="23">
        <v>0</v>
      </c>
      <c r="L86" s="23">
        <v>0</v>
      </c>
      <c r="M86" s="23">
        <f t="shared" ref="M86:M97" si="56">SUM(C86:L86)</f>
        <v>7618</v>
      </c>
      <c r="N86" s="23">
        <v>0</v>
      </c>
      <c r="O86" s="23">
        <v>0</v>
      </c>
      <c r="P86" s="23">
        <v>1504.3</v>
      </c>
      <c r="Q86" s="23">
        <v>0</v>
      </c>
      <c r="R86" s="23">
        <v>0</v>
      </c>
      <c r="S86" s="23">
        <v>7929.3</v>
      </c>
      <c r="T86" s="23">
        <v>1000</v>
      </c>
      <c r="U86" s="23">
        <v>0</v>
      </c>
      <c r="V86" s="23">
        <v>0</v>
      </c>
      <c r="W86" s="23">
        <v>0</v>
      </c>
      <c r="X86" s="44">
        <f t="shared" ref="X86:X97" si="57">SUM(N86:W86)</f>
        <v>10433.6</v>
      </c>
      <c r="Y86" s="86">
        <f t="shared" si="46"/>
        <v>2815.6000000000004</v>
      </c>
      <c r="Z86" s="23">
        <f t="shared" si="37"/>
        <v>36.95983197689683</v>
      </c>
    </row>
    <row r="87" spans="2:26" ht="15.95" customHeight="1" x14ac:dyDescent="0.2">
      <c r="B87" s="84" t="s">
        <v>90</v>
      </c>
      <c r="C87" s="23">
        <v>102.3</v>
      </c>
      <c r="D87" s="23">
        <v>396.2</v>
      </c>
      <c r="E87" s="23">
        <v>88.8</v>
      </c>
      <c r="F87" s="23">
        <v>2.7</v>
      </c>
      <c r="G87" s="23">
        <v>177.4</v>
      </c>
      <c r="H87" s="23">
        <v>91.2</v>
      </c>
      <c r="I87" s="23">
        <v>81.400000000000006</v>
      </c>
      <c r="J87" s="23">
        <v>92.5</v>
      </c>
      <c r="K87" s="23">
        <v>86.6</v>
      </c>
      <c r="L87" s="23">
        <v>98.4</v>
      </c>
      <c r="M87" s="23">
        <f t="shared" si="56"/>
        <v>1217.5</v>
      </c>
      <c r="N87" s="23">
        <v>108.9</v>
      </c>
      <c r="O87" s="23">
        <v>95.6</v>
      </c>
      <c r="P87" s="23">
        <v>50.7</v>
      </c>
      <c r="Q87" s="23">
        <v>48.9</v>
      </c>
      <c r="R87" s="23">
        <v>52.9</v>
      </c>
      <c r="S87" s="23">
        <v>38.9</v>
      </c>
      <c r="T87" s="23">
        <v>79.2</v>
      </c>
      <c r="U87" s="23">
        <v>108.5</v>
      </c>
      <c r="V87" s="23">
        <v>106.8</v>
      </c>
      <c r="W87" s="23">
        <v>253.7</v>
      </c>
      <c r="X87" s="44">
        <f t="shared" si="57"/>
        <v>944.09999999999991</v>
      </c>
      <c r="Y87" s="45">
        <f t="shared" si="46"/>
        <v>-273.40000000000009</v>
      </c>
      <c r="Z87" s="23">
        <f t="shared" si="37"/>
        <v>-22.455852156057503</v>
      </c>
    </row>
    <row r="88" spans="2:26" ht="15.95" customHeight="1" x14ac:dyDescent="0.2">
      <c r="B88" s="84" t="s">
        <v>91</v>
      </c>
      <c r="C88" s="23">
        <v>245.1</v>
      </c>
      <c r="D88" s="23">
        <v>0</v>
      </c>
      <c r="E88" s="23">
        <v>0</v>
      </c>
      <c r="F88" s="23">
        <v>32.5</v>
      </c>
      <c r="G88" s="23">
        <v>0</v>
      </c>
      <c r="H88" s="23">
        <v>0</v>
      </c>
      <c r="I88" s="23">
        <v>73</v>
      </c>
      <c r="J88" s="23">
        <v>0</v>
      </c>
      <c r="K88" s="23">
        <v>0</v>
      </c>
      <c r="L88" s="23">
        <v>11.8</v>
      </c>
      <c r="M88" s="23">
        <f t="shared" si="56"/>
        <v>362.40000000000003</v>
      </c>
      <c r="N88" s="23">
        <v>41</v>
      </c>
      <c r="O88" s="23">
        <v>0</v>
      </c>
      <c r="P88" s="23">
        <v>0</v>
      </c>
      <c r="Q88" s="23">
        <v>68.7</v>
      </c>
      <c r="R88" s="23">
        <v>0.4</v>
      </c>
      <c r="S88" s="23">
        <v>0</v>
      </c>
      <c r="T88" s="23">
        <v>59.7</v>
      </c>
      <c r="U88" s="23">
        <v>0</v>
      </c>
      <c r="V88" s="23">
        <v>0</v>
      </c>
      <c r="W88" s="23">
        <v>77.099999999999994</v>
      </c>
      <c r="X88" s="44">
        <f t="shared" si="57"/>
        <v>246.9</v>
      </c>
      <c r="Y88" s="45">
        <f t="shared" si="46"/>
        <v>-115.50000000000003</v>
      </c>
      <c r="Z88" s="23">
        <f t="shared" si="37"/>
        <v>-31.870860927152322</v>
      </c>
    </row>
    <row r="89" spans="2:26" ht="15.95" customHeight="1" x14ac:dyDescent="0.2">
      <c r="B89" s="84" t="s">
        <v>92</v>
      </c>
      <c r="C89" s="22">
        <v>0</v>
      </c>
      <c r="D89" s="23">
        <v>0</v>
      </c>
      <c r="E89" s="23">
        <v>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f t="shared" si="56"/>
        <v>0</v>
      </c>
      <c r="N89" s="22">
        <v>0</v>
      </c>
      <c r="O89" s="22">
        <v>0</v>
      </c>
      <c r="P89" s="22">
        <v>0</v>
      </c>
      <c r="Q89" s="22">
        <v>0</v>
      </c>
      <c r="R89" s="22">
        <v>0.2</v>
      </c>
      <c r="S89" s="22">
        <v>0</v>
      </c>
      <c r="T89" s="22">
        <v>0</v>
      </c>
      <c r="U89" s="22">
        <v>0</v>
      </c>
      <c r="V89" s="22">
        <v>0</v>
      </c>
      <c r="W89" s="22">
        <v>0</v>
      </c>
      <c r="X89" s="44">
        <f t="shared" si="57"/>
        <v>0.2</v>
      </c>
      <c r="Y89" s="87">
        <f t="shared" si="46"/>
        <v>0.2</v>
      </c>
      <c r="Z89" s="61">
        <v>0</v>
      </c>
    </row>
    <row r="90" spans="2:26" s="90" customFormat="1" ht="15.95" customHeight="1" x14ac:dyDescent="0.2">
      <c r="B90" s="88" t="s">
        <v>93</v>
      </c>
      <c r="C90" s="40">
        <v>0.1</v>
      </c>
      <c r="D90" s="40">
        <v>0</v>
      </c>
      <c r="E90" s="40">
        <v>231.9</v>
      </c>
      <c r="F90" s="40">
        <v>403.1</v>
      </c>
      <c r="G90" s="40">
        <v>643.20000000000005</v>
      </c>
      <c r="H90" s="40">
        <v>1023.6</v>
      </c>
      <c r="I90" s="40">
        <v>577.9</v>
      </c>
      <c r="J90" s="40">
        <v>1013.9</v>
      </c>
      <c r="K90" s="40">
        <v>1039.7</v>
      </c>
      <c r="L90" s="40">
        <v>589.4</v>
      </c>
      <c r="M90" s="40">
        <f t="shared" si="56"/>
        <v>5522.8</v>
      </c>
      <c r="N90" s="40">
        <v>7.8</v>
      </c>
      <c r="O90" s="40">
        <v>0</v>
      </c>
      <c r="P90" s="40">
        <v>0</v>
      </c>
      <c r="Q90" s="40">
        <v>0</v>
      </c>
      <c r="R90" s="40">
        <v>0</v>
      </c>
      <c r="S90" s="40">
        <v>0</v>
      </c>
      <c r="T90" s="40">
        <v>0</v>
      </c>
      <c r="U90" s="40">
        <v>0</v>
      </c>
      <c r="V90" s="40">
        <v>0</v>
      </c>
      <c r="W90" s="40">
        <v>0</v>
      </c>
      <c r="X90" s="44">
        <f t="shared" si="57"/>
        <v>7.8</v>
      </c>
      <c r="Y90" s="89">
        <f t="shared" si="46"/>
        <v>-5515</v>
      </c>
      <c r="Z90" s="23">
        <f t="shared" ref="Z90:Z95" si="58">+Y90/M90*100</f>
        <v>-99.858767291953356</v>
      </c>
    </row>
    <row r="91" spans="2:26" ht="15.95" customHeight="1" x14ac:dyDescent="0.2">
      <c r="B91" s="65" t="s">
        <v>94</v>
      </c>
      <c r="C91" s="16">
        <v>100.5</v>
      </c>
      <c r="D91" s="16">
        <v>154</v>
      </c>
      <c r="E91" s="16">
        <v>114.9</v>
      </c>
      <c r="F91" s="16">
        <v>102.4</v>
      </c>
      <c r="G91" s="16">
        <v>102.8</v>
      </c>
      <c r="H91" s="16">
        <v>98.6</v>
      </c>
      <c r="I91" s="16">
        <v>97.1</v>
      </c>
      <c r="J91" s="16">
        <v>102.6</v>
      </c>
      <c r="K91" s="16">
        <v>88.4</v>
      </c>
      <c r="L91" s="16">
        <v>245.3</v>
      </c>
      <c r="M91" s="16">
        <f t="shared" si="56"/>
        <v>1206.5999999999999</v>
      </c>
      <c r="N91" s="16">
        <v>99.6</v>
      </c>
      <c r="O91" s="16">
        <v>816.2</v>
      </c>
      <c r="P91" s="16">
        <v>96.4</v>
      </c>
      <c r="Q91" s="16">
        <v>95.1</v>
      </c>
      <c r="R91" s="16">
        <v>98.9</v>
      </c>
      <c r="S91" s="16">
        <v>96.6</v>
      </c>
      <c r="T91" s="16">
        <v>106.7</v>
      </c>
      <c r="U91" s="16">
        <v>116.4</v>
      </c>
      <c r="V91" s="16">
        <v>111.9</v>
      </c>
      <c r="W91" s="16">
        <v>137.6</v>
      </c>
      <c r="X91" s="17">
        <f t="shared" si="57"/>
        <v>1775.4</v>
      </c>
      <c r="Y91" s="18">
        <f t="shared" si="46"/>
        <v>568.80000000000018</v>
      </c>
      <c r="Z91" s="16">
        <f t="shared" si="58"/>
        <v>47.140726006961728</v>
      </c>
    </row>
    <row r="92" spans="2:26" ht="15.95" customHeight="1" x14ac:dyDescent="0.2">
      <c r="B92" s="91" t="s">
        <v>95</v>
      </c>
      <c r="C92" s="52">
        <v>85.6</v>
      </c>
      <c r="D92" s="52">
        <v>83.2</v>
      </c>
      <c r="E92" s="52">
        <v>89.9</v>
      </c>
      <c r="F92" s="52">
        <v>76.3</v>
      </c>
      <c r="G92" s="52">
        <v>82.2</v>
      </c>
      <c r="H92" s="52">
        <v>72.900000000000006</v>
      </c>
      <c r="I92" s="52">
        <v>83.3</v>
      </c>
      <c r="J92" s="52">
        <v>84.4</v>
      </c>
      <c r="K92" s="52">
        <v>74.900000000000006</v>
      </c>
      <c r="L92" s="52">
        <v>99.3</v>
      </c>
      <c r="M92" s="52">
        <f t="shared" si="56"/>
        <v>831.99999999999989</v>
      </c>
      <c r="N92" s="52">
        <v>92.6</v>
      </c>
      <c r="O92" s="52">
        <v>74.400000000000006</v>
      </c>
      <c r="P92" s="52">
        <v>72.2</v>
      </c>
      <c r="Q92" s="52">
        <v>71.099999999999994</v>
      </c>
      <c r="R92" s="52">
        <v>78</v>
      </c>
      <c r="S92" s="52">
        <v>80.5</v>
      </c>
      <c r="T92" s="52">
        <v>86.1</v>
      </c>
      <c r="U92" s="52">
        <v>75.099999999999994</v>
      </c>
      <c r="V92" s="52">
        <v>76</v>
      </c>
      <c r="W92" s="52">
        <v>82.9</v>
      </c>
      <c r="X92" s="53">
        <f t="shared" si="57"/>
        <v>788.9</v>
      </c>
      <c r="Y92" s="54">
        <f t="shared" si="46"/>
        <v>-43.099999999999909</v>
      </c>
      <c r="Z92" s="54">
        <f t="shared" si="58"/>
        <v>-5.180288461538451</v>
      </c>
    </row>
    <row r="93" spans="2:26" ht="15.75" customHeight="1" x14ac:dyDescent="0.2">
      <c r="B93" s="65" t="s">
        <v>96</v>
      </c>
      <c r="C93" s="16">
        <f t="shared" ref="C93:L93" si="59">SUM(C94:C97)</f>
        <v>1497.4</v>
      </c>
      <c r="D93" s="16">
        <f t="shared" si="59"/>
        <v>797.9</v>
      </c>
      <c r="E93" s="16">
        <f t="shared" si="59"/>
        <v>913.2</v>
      </c>
      <c r="F93" s="16">
        <f t="shared" si="59"/>
        <v>713.2</v>
      </c>
      <c r="G93" s="16">
        <f t="shared" si="59"/>
        <v>709.19999999999993</v>
      </c>
      <c r="H93" s="16">
        <f t="shared" si="59"/>
        <v>916.6</v>
      </c>
      <c r="I93" s="16">
        <f t="shared" si="59"/>
        <v>701.8</v>
      </c>
      <c r="J93" s="16">
        <f t="shared" ref="J93:K93" si="60">SUM(J94:J97)</f>
        <v>724.7</v>
      </c>
      <c r="K93" s="16">
        <f t="shared" si="60"/>
        <v>836.69999999999993</v>
      </c>
      <c r="L93" s="16">
        <f t="shared" si="59"/>
        <v>833.80000000000007</v>
      </c>
      <c r="M93" s="16">
        <f t="shared" si="56"/>
        <v>8644.5</v>
      </c>
      <c r="N93" s="16">
        <f>SUM(N94:N97)</f>
        <v>750.4</v>
      </c>
      <c r="O93" s="16">
        <f>SUM(O94:O97)</f>
        <v>742.1</v>
      </c>
      <c r="P93" s="16">
        <f t="shared" ref="P93:W93" si="61">SUM(P94:P97)</f>
        <v>918.80000000000007</v>
      </c>
      <c r="Q93" s="16">
        <f t="shared" si="61"/>
        <v>897.5</v>
      </c>
      <c r="R93" s="16">
        <f t="shared" si="61"/>
        <v>668.9</v>
      </c>
      <c r="S93" s="16">
        <f t="shared" si="61"/>
        <v>951.3</v>
      </c>
      <c r="T93" s="16">
        <f t="shared" si="61"/>
        <v>695.7</v>
      </c>
      <c r="U93" s="16">
        <f t="shared" si="61"/>
        <v>885.80000000000007</v>
      </c>
      <c r="V93" s="16">
        <f t="shared" si="61"/>
        <v>764.7</v>
      </c>
      <c r="W93" s="16">
        <f t="shared" si="61"/>
        <v>756.4</v>
      </c>
      <c r="X93" s="16">
        <f t="shared" si="57"/>
        <v>8031.5999999999995</v>
      </c>
      <c r="Y93" s="18">
        <f t="shared" si="46"/>
        <v>-612.90000000000055</v>
      </c>
      <c r="Z93" s="16">
        <f t="shared" si="58"/>
        <v>-7.0900572618427971</v>
      </c>
    </row>
    <row r="94" spans="2:26" s="43" customFormat="1" ht="15.95" customHeight="1" x14ac:dyDescent="0.2">
      <c r="B94" s="88" t="s">
        <v>97</v>
      </c>
      <c r="C94" s="40">
        <v>693.1</v>
      </c>
      <c r="D94" s="40">
        <v>785.9</v>
      </c>
      <c r="E94" s="40">
        <v>908.1</v>
      </c>
      <c r="F94" s="40">
        <v>705.1</v>
      </c>
      <c r="G94" s="40">
        <v>701.8</v>
      </c>
      <c r="H94" s="40">
        <v>912.2</v>
      </c>
      <c r="I94" s="40">
        <v>695.3</v>
      </c>
      <c r="J94" s="40">
        <v>712.9</v>
      </c>
      <c r="K94" s="40">
        <v>832.9</v>
      </c>
      <c r="L94" s="40">
        <v>828.2</v>
      </c>
      <c r="M94" s="23">
        <f t="shared" si="56"/>
        <v>7775.4999999999991</v>
      </c>
      <c r="N94" s="40">
        <v>745.1</v>
      </c>
      <c r="O94" s="40">
        <v>737.5</v>
      </c>
      <c r="P94" s="40">
        <v>913.2</v>
      </c>
      <c r="Q94" s="40">
        <v>726.3</v>
      </c>
      <c r="R94" s="40">
        <v>661.8</v>
      </c>
      <c r="S94" s="40">
        <v>946.5</v>
      </c>
      <c r="T94" s="40">
        <v>691.5</v>
      </c>
      <c r="U94" s="40">
        <v>881.6</v>
      </c>
      <c r="V94" s="40">
        <v>760.5</v>
      </c>
      <c r="W94" s="40">
        <v>753.8</v>
      </c>
      <c r="X94" s="41">
        <f t="shared" si="57"/>
        <v>7817.8000000000011</v>
      </c>
      <c r="Y94" s="42">
        <f t="shared" si="46"/>
        <v>42.300000000002001</v>
      </c>
      <c r="Z94" s="40">
        <f t="shared" si="58"/>
        <v>0.54401646196388664</v>
      </c>
    </row>
    <row r="95" spans="2:26" s="43" customFormat="1" ht="15.95" customHeight="1" x14ac:dyDescent="0.2">
      <c r="B95" s="88" t="s">
        <v>98</v>
      </c>
      <c r="C95" s="40">
        <v>801.3</v>
      </c>
      <c r="D95" s="40">
        <v>0</v>
      </c>
      <c r="E95" s="40">
        <v>0</v>
      </c>
      <c r="F95" s="40">
        <v>0</v>
      </c>
      <c r="G95" s="40">
        <v>0</v>
      </c>
      <c r="H95" s="40">
        <v>0</v>
      </c>
      <c r="I95" s="40">
        <v>0</v>
      </c>
      <c r="J95" s="40">
        <v>0</v>
      </c>
      <c r="K95" s="40">
        <v>0</v>
      </c>
      <c r="L95" s="40">
        <v>0</v>
      </c>
      <c r="M95" s="40">
        <f t="shared" si="56"/>
        <v>801.3</v>
      </c>
      <c r="N95" s="40">
        <v>0</v>
      </c>
      <c r="O95" s="40">
        <v>0</v>
      </c>
      <c r="P95" s="40">
        <v>0</v>
      </c>
      <c r="Q95" s="40">
        <v>0</v>
      </c>
      <c r="R95" s="40">
        <v>0</v>
      </c>
      <c r="S95" s="40">
        <v>0</v>
      </c>
      <c r="T95" s="40">
        <v>0</v>
      </c>
      <c r="U95" s="40">
        <v>0</v>
      </c>
      <c r="V95" s="40">
        <v>0</v>
      </c>
      <c r="W95" s="40">
        <v>0</v>
      </c>
      <c r="X95" s="41">
        <f t="shared" si="57"/>
        <v>0</v>
      </c>
      <c r="Y95" s="42">
        <f t="shared" si="46"/>
        <v>-801.3</v>
      </c>
      <c r="Z95" s="40">
        <f t="shared" si="58"/>
        <v>-100</v>
      </c>
    </row>
    <row r="96" spans="2:26" s="43" customFormat="1" ht="15.95" customHeight="1" x14ac:dyDescent="0.2">
      <c r="B96" s="85" t="s">
        <v>99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0.1</v>
      </c>
      <c r="I96" s="52">
        <v>0</v>
      </c>
      <c r="J96" s="52">
        <v>0</v>
      </c>
      <c r="K96" s="52">
        <v>0</v>
      </c>
      <c r="L96" s="52">
        <v>0</v>
      </c>
      <c r="M96" s="52">
        <f t="shared" si="56"/>
        <v>0.1</v>
      </c>
      <c r="N96" s="52">
        <v>0</v>
      </c>
      <c r="O96" s="52">
        <v>0</v>
      </c>
      <c r="P96" s="52">
        <v>0</v>
      </c>
      <c r="Q96" s="52">
        <v>0</v>
      </c>
      <c r="R96" s="52">
        <v>0</v>
      </c>
      <c r="S96" s="52">
        <v>0</v>
      </c>
      <c r="T96" s="52">
        <v>0</v>
      </c>
      <c r="U96" s="52">
        <v>0</v>
      </c>
      <c r="V96" s="52">
        <v>0</v>
      </c>
      <c r="W96" s="52">
        <v>0</v>
      </c>
      <c r="X96" s="53">
        <f t="shared" si="57"/>
        <v>0</v>
      </c>
      <c r="Y96" s="54">
        <f t="shared" si="46"/>
        <v>-0.1</v>
      </c>
      <c r="Z96" s="92">
        <v>0</v>
      </c>
    </row>
    <row r="97" spans="2:26" s="43" customFormat="1" ht="15.95" customHeight="1" x14ac:dyDescent="0.2">
      <c r="B97" s="84" t="s">
        <v>32</v>
      </c>
      <c r="C97" s="23">
        <v>3</v>
      </c>
      <c r="D97" s="23">
        <v>12</v>
      </c>
      <c r="E97" s="23">
        <v>5.1000000000000227</v>
      </c>
      <c r="F97" s="23">
        <v>8.1000000000000227</v>
      </c>
      <c r="G97" s="23">
        <v>7.4</v>
      </c>
      <c r="H97" s="23">
        <v>4.3</v>
      </c>
      <c r="I97" s="23">
        <v>6.5</v>
      </c>
      <c r="J97" s="23">
        <v>11.800000000000068</v>
      </c>
      <c r="K97" s="23">
        <v>3.8</v>
      </c>
      <c r="L97" s="23">
        <v>5.6</v>
      </c>
      <c r="M97" s="23">
        <f t="shared" si="56"/>
        <v>67.600000000000108</v>
      </c>
      <c r="N97" s="23">
        <v>5.3</v>
      </c>
      <c r="O97" s="23">
        <v>4.5999999999999996</v>
      </c>
      <c r="P97" s="23">
        <v>5.6</v>
      </c>
      <c r="Q97" s="23">
        <v>171.2</v>
      </c>
      <c r="R97" s="23">
        <v>7.1</v>
      </c>
      <c r="S97" s="23">
        <v>4.8</v>
      </c>
      <c r="T97" s="23">
        <v>4.2</v>
      </c>
      <c r="U97" s="23">
        <v>4.2</v>
      </c>
      <c r="V97" s="23">
        <v>4.2</v>
      </c>
      <c r="W97" s="23">
        <v>2.6</v>
      </c>
      <c r="X97" s="80">
        <f t="shared" si="57"/>
        <v>213.79999999999995</v>
      </c>
      <c r="Y97" s="45">
        <f t="shared" si="46"/>
        <v>146.19999999999985</v>
      </c>
      <c r="Z97" s="40">
        <f>+Y97/M97*100</f>
        <v>216.27218934911184</v>
      </c>
    </row>
    <row r="98" spans="2:26" ht="15.95" customHeight="1" x14ac:dyDescent="0.2">
      <c r="B98" s="72" t="s">
        <v>100</v>
      </c>
      <c r="C98" s="16">
        <f t="shared" ref="C98:X98" si="62">+C102+C99</f>
        <v>0</v>
      </c>
      <c r="D98" s="16">
        <f t="shared" si="62"/>
        <v>0</v>
      </c>
      <c r="E98" s="16">
        <f t="shared" si="62"/>
        <v>826.2</v>
      </c>
      <c r="F98" s="16">
        <f t="shared" si="62"/>
        <v>0</v>
      </c>
      <c r="G98" s="16">
        <f t="shared" si="62"/>
        <v>18.600000000000001</v>
      </c>
      <c r="H98" s="16">
        <f t="shared" si="62"/>
        <v>2.6</v>
      </c>
      <c r="I98" s="16">
        <f t="shared" si="62"/>
        <v>0</v>
      </c>
      <c r="J98" s="16">
        <f t="shared" si="62"/>
        <v>0</v>
      </c>
      <c r="K98" s="16">
        <f t="shared" si="62"/>
        <v>2390.6</v>
      </c>
      <c r="L98" s="16">
        <f t="shared" si="62"/>
        <v>2415.5</v>
      </c>
      <c r="M98" s="16">
        <f t="shared" si="62"/>
        <v>5653.5</v>
      </c>
      <c r="N98" s="16">
        <f t="shared" si="62"/>
        <v>0</v>
      </c>
      <c r="O98" s="16">
        <f t="shared" si="62"/>
        <v>0</v>
      </c>
      <c r="P98" s="16">
        <f t="shared" si="62"/>
        <v>2737.1</v>
      </c>
      <c r="Q98" s="16">
        <f t="shared" si="62"/>
        <v>544.29999999999995</v>
      </c>
      <c r="R98" s="16">
        <f t="shared" si="62"/>
        <v>815.4</v>
      </c>
      <c r="S98" s="16">
        <f t="shared" si="62"/>
        <v>848.9</v>
      </c>
      <c r="T98" s="16">
        <f t="shared" si="62"/>
        <v>1676.2</v>
      </c>
      <c r="U98" s="16">
        <f t="shared" si="62"/>
        <v>0</v>
      </c>
      <c r="V98" s="16">
        <f t="shared" si="62"/>
        <v>849.5</v>
      </c>
      <c r="W98" s="16">
        <f t="shared" si="62"/>
        <v>879.09999999999991</v>
      </c>
      <c r="X98" s="17">
        <f t="shared" si="62"/>
        <v>8350.5</v>
      </c>
      <c r="Y98" s="18">
        <f t="shared" si="46"/>
        <v>2697</v>
      </c>
      <c r="Z98" s="16">
        <f>+Y98/M98*100</f>
        <v>47.704961528256831</v>
      </c>
    </row>
    <row r="99" spans="2:26" ht="15.95" customHeight="1" x14ac:dyDescent="0.2">
      <c r="B99" s="93" t="s">
        <v>101</v>
      </c>
      <c r="C99" s="59">
        <f t="shared" ref="C99:X99" si="63">+C100+C101</f>
        <v>0</v>
      </c>
      <c r="D99" s="59">
        <f t="shared" si="63"/>
        <v>0</v>
      </c>
      <c r="E99" s="59">
        <f t="shared" si="63"/>
        <v>0</v>
      </c>
      <c r="F99" s="59">
        <f t="shared" si="63"/>
        <v>0</v>
      </c>
      <c r="G99" s="59">
        <f t="shared" si="63"/>
        <v>18.600000000000001</v>
      </c>
      <c r="H99" s="59">
        <f t="shared" si="63"/>
        <v>2.6</v>
      </c>
      <c r="I99" s="59">
        <f t="shared" si="63"/>
        <v>0</v>
      </c>
      <c r="J99" s="59">
        <f t="shared" si="63"/>
        <v>0</v>
      </c>
      <c r="K99" s="59">
        <f t="shared" si="63"/>
        <v>0</v>
      </c>
      <c r="L99" s="59">
        <f t="shared" si="63"/>
        <v>0</v>
      </c>
      <c r="M99" s="59">
        <f t="shared" si="63"/>
        <v>21.200000000000003</v>
      </c>
      <c r="N99" s="59">
        <f t="shared" si="63"/>
        <v>0</v>
      </c>
      <c r="O99" s="59">
        <f t="shared" si="63"/>
        <v>0</v>
      </c>
      <c r="P99" s="59">
        <f t="shared" si="63"/>
        <v>0</v>
      </c>
      <c r="Q99" s="59">
        <f t="shared" si="63"/>
        <v>0</v>
      </c>
      <c r="R99" s="59">
        <f t="shared" si="63"/>
        <v>0</v>
      </c>
      <c r="S99" s="59">
        <f t="shared" si="63"/>
        <v>25.3</v>
      </c>
      <c r="T99" s="59">
        <f t="shared" si="63"/>
        <v>0</v>
      </c>
      <c r="U99" s="59">
        <f t="shared" si="63"/>
        <v>0</v>
      </c>
      <c r="V99" s="59">
        <f t="shared" si="63"/>
        <v>0</v>
      </c>
      <c r="W99" s="59">
        <f t="shared" si="63"/>
        <v>26.3</v>
      </c>
      <c r="X99" s="59">
        <f t="shared" si="63"/>
        <v>51.6</v>
      </c>
      <c r="Y99" s="60">
        <f t="shared" si="46"/>
        <v>30.4</v>
      </c>
      <c r="Z99" s="94">
        <f>+Y99/M99*100</f>
        <v>143.3962264150943</v>
      </c>
    </row>
    <row r="100" spans="2:26" ht="15.95" customHeight="1" x14ac:dyDescent="0.2">
      <c r="B100" s="84" t="s">
        <v>102</v>
      </c>
      <c r="C100" s="23">
        <v>0</v>
      </c>
      <c r="D100" s="23">
        <v>0</v>
      </c>
      <c r="E100" s="23">
        <v>0</v>
      </c>
      <c r="F100" s="23">
        <v>0</v>
      </c>
      <c r="G100" s="23">
        <v>18.600000000000001</v>
      </c>
      <c r="H100" s="23">
        <v>2.6</v>
      </c>
      <c r="I100" s="23">
        <v>0</v>
      </c>
      <c r="J100" s="23">
        <v>0</v>
      </c>
      <c r="K100" s="23">
        <v>0</v>
      </c>
      <c r="L100" s="23">
        <v>0</v>
      </c>
      <c r="M100" s="23">
        <f>SUM(C100:L100)</f>
        <v>21.200000000000003</v>
      </c>
      <c r="N100" s="23">
        <v>0</v>
      </c>
      <c r="O100" s="23">
        <v>0</v>
      </c>
      <c r="P100" s="23">
        <v>0</v>
      </c>
      <c r="Q100" s="23">
        <v>0</v>
      </c>
      <c r="R100" s="23">
        <v>0</v>
      </c>
      <c r="S100" s="23">
        <v>25.3</v>
      </c>
      <c r="T100" s="23">
        <v>0</v>
      </c>
      <c r="U100" s="23">
        <v>0</v>
      </c>
      <c r="V100" s="23">
        <v>0</v>
      </c>
      <c r="W100" s="23">
        <v>26.3</v>
      </c>
      <c r="X100" s="44">
        <f>SUM(N100:W100)</f>
        <v>51.6</v>
      </c>
      <c r="Y100" s="45">
        <f t="shared" si="46"/>
        <v>30.4</v>
      </c>
      <c r="Z100" s="40">
        <f>+Y100/M100*100</f>
        <v>143.3962264150943</v>
      </c>
    </row>
    <row r="101" spans="2:26" ht="15.95" customHeight="1" x14ac:dyDescent="0.2">
      <c r="B101" s="84" t="s">
        <v>103</v>
      </c>
      <c r="C101" s="23">
        <v>0</v>
      </c>
      <c r="D101" s="23">
        <v>0</v>
      </c>
      <c r="E101" s="23">
        <v>0</v>
      </c>
      <c r="F101" s="23">
        <v>0</v>
      </c>
      <c r="G101" s="23">
        <v>0</v>
      </c>
      <c r="H101" s="23">
        <v>0</v>
      </c>
      <c r="I101" s="23">
        <v>0</v>
      </c>
      <c r="J101" s="23">
        <v>0</v>
      </c>
      <c r="K101" s="23">
        <v>0</v>
      </c>
      <c r="L101" s="23">
        <v>0</v>
      </c>
      <c r="M101" s="23">
        <f>SUM(C101:L101)</f>
        <v>0</v>
      </c>
      <c r="N101" s="23">
        <v>0</v>
      </c>
      <c r="O101" s="23">
        <v>0</v>
      </c>
      <c r="P101" s="23">
        <v>0</v>
      </c>
      <c r="Q101" s="23">
        <v>0</v>
      </c>
      <c r="R101" s="23">
        <v>0</v>
      </c>
      <c r="S101" s="23">
        <v>0</v>
      </c>
      <c r="T101" s="23">
        <v>0</v>
      </c>
      <c r="U101" s="23">
        <v>0</v>
      </c>
      <c r="V101" s="23">
        <v>0</v>
      </c>
      <c r="W101" s="23">
        <v>0</v>
      </c>
      <c r="X101" s="44">
        <f>SUM(N101:W101)</f>
        <v>0</v>
      </c>
      <c r="Y101" s="45">
        <f t="shared" si="46"/>
        <v>0</v>
      </c>
      <c r="Z101" s="95">
        <v>0</v>
      </c>
    </row>
    <row r="102" spans="2:26" ht="15.95" customHeight="1" x14ac:dyDescent="0.2">
      <c r="B102" s="21" t="s">
        <v>104</v>
      </c>
      <c r="C102" s="23">
        <v>0</v>
      </c>
      <c r="D102" s="23">
        <v>0</v>
      </c>
      <c r="E102" s="23">
        <v>826.2</v>
      </c>
      <c r="F102" s="23">
        <v>0</v>
      </c>
      <c r="G102" s="23">
        <v>0</v>
      </c>
      <c r="H102" s="23">
        <v>0</v>
      </c>
      <c r="I102" s="23">
        <v>0</v>
      </c>
      <c r="J102" s="23">
        <v>0</v>
      </c>
      <c r="K102" s="23">
        <v>2390.6</v>
      </c>
      <c r="L102" s="23">
        <v>2415.5</v>
      </c>
      <c r="M102" s="23">
        <f>SUM(C102:L102)</f>
        <v>5632.3</v>
      </c>
      <c r="N102" s="23">
        <v>0</v>
      </c>
      <c r="O102" s="23">
        <v>0</v>
      </c>
      <c r="P102" s="23">
        <v>2737.1</v>
      </c>
      <c r="Q102" s="23">
        <v>544.29999999999995</v>
      </c>
      <c r="R102" s="23">
        <v>815.4</v>
      </c>
      <c r="S102" s="23">
        <v>823.6</v>
      </c>
      <c r="T102" s="23">
        <v>1676.2</v>
      </c>
      <c r="U102" s="23">
        <v>0</v>
      </c>
      <c r="V102" s="23">
        <v>849.5</v>
      </c>
      <c r="W102" s="23">
        <v>852.8</v>
      </c>
      <c r="X102" s="44">
        <f>SUM(N102:W102)</f>
        <v>8298.9</v>
      </c>
      <c r="Y102" s="45">
        <f t="shared" si="46"/>
        <v>2666.5999999999995</v>
      </c>
      <c r="Z102" s="40">
        <f t="shared" ref="Z102:Z109" si="64">+Y102/M102*100</f>
        <v>47.344779219856889</v>
      </c>
    </row>
    <row r="103" spans="2:26" ht="20.25" customHeight="1" thickBot="1" x14ac:dyDescent="0.25">
      <c r="B103" s="96" t="s">
        <v>105</v>
      </c>
      <c r="C103" s="97">
        <f t="shared" ref="C103:X103" si="65">+C98+C8</f>
        <v>80867.699999999983</v>
      </c>
      <c r="D103" s="97">
        <f t="shared" si="65"/>
        <v>66273.5</v>
      </c>
      <c r="E103" s="97">
        <f t="shared" si="65"/>
        <v>72648.999999999985</v>
      </c>
      <c r="F103" s="97">
        <f t="shared" si="65"/>
        <v>87402.500000000029</v>
      </c>
      <c r="G103" s="97">
        <f t="shared" si="65"/>
        <v>85039.200000000012</v>
      </c>
      <c r="H103" s="97">
        <f t="shared" si="65"/>
        <v>78774.899999999994</v>
      </c>
      <c r="I103" s="97">
        <f>+I98+I8</f>
        <v>76871.3</v>
      </c>
      <c r="J103" s="97">
        <f t="shared" ref="J103:K103" si="66">+J98+J8</f>
        <v>78405.399999999994</v>
      </c>
      <c r="K103" s="97">
        <f t="shared" si="66"/>
        <v>81344.899999999994</v>
      </c>
      <c r="L103" s="97">
        <f t="shared" si="65"/>
        <v>81545.100000000006</v>
      </c>
      <c r="M103" s="98">
        <f t="shared" si="65"/>
        <v>789173.5</v>
      </c>
      <c r="N103" s="97">
        <f t="shared" si="65"/>
        <v>85752.3</v>
      </c>
      <c r="O103" s="97">
        <f t="shared" si="65"/>
        <v>73726.7</v>
      </c>
      <c r="P103" s="97">
        <f t="shared" si="65"/>
        <v>87434.400000000009</v>
      </c>
      <c r="Q103" s="97">
        <f t="shared" si="65"/>
        <v>94362.1</v>
      </c>
      <c r="R103" s="97">
        <f t="shared" si="65"/>
        <v>91555.60000000002</v>
      </c>
      <c r="S103" s="97">
        <f t="shared" si="65"/>
        <v>107330.20000000001</v>
      </c>
      <c r="T103" s="97">
        <f>+T98+T8</f>
        <v>98777.200000000012</v>
      </c>
      <c r="U103" s="97">
        <f>+U98+U8</f>
        <v>79473.100000000006</v>
      </c>
      <c r="V103" s="97">
        <f>+V98+V8</f>
        <v>87892.4</v>
      </c>
      <c r="W103" s="97">
        <f>+W98+W8</f>
        <v>84629.000000000015</v>
      </c>
      <c r="X103" s="97">
        <f t="shared" si="65"/>
        <v>890932.99999999977</v>
      </c>
      <c r="Y103" s="99">
        <f t="shared" si="46"/>
        <v>101759.49999999977</v>
      </c>
      <c r="Z103" s="99">
        <f t="shared" si="64"/>
        <v>12.894439562402916</v>
      </c>
    </row>
    <row r="104" spans="2:26" ht="15.95" customHeight="1" thickTop="1" x14ac:dyDescent="0.2">
      <c r="B104" s="20" t="s">
        <v>106</v>
      </c>
      <c r="C104" s="16">
        <v>335.8</v>
      </c>
      <c r="D104" s="16">
        <v>3.9</v>
      </c>
      <c r="E104" s="16">
        <v>45.4</v>
      </c>
      <c r="F104" s="16">
        <v>12.1</v>
      </c>
      <c r="G104" s="16">
        <v>151.6</v>
      </c>
      <c r="H104" s="16">
        <v>18.899999999999999</v>
      </c>
      <c r="I104" s="16">
        <v>23.3</v>
      </c>
      <c r="J104" s="16">
        <v>7.9</v>
      </c>
      <c r="K104" s="16">
        <v>1.3</v>
      </c>
      <c r="L104" s="16">
        <v>111.2</v>
      </c>
      <c r="M104" s="16">
        <f>SUM(C104:L104)</f>
        <v>711.39999999999986</v>
      </c>
      <c r="N104" s="16">
        <v>20.6</v>
      </c>
      <c r="O104" s="16">
        <v>1.4</v>
      </c>
      <c r="P104" s="16">
        <v>71.3</v>
      </c>
      <c r="Q104" s="16">
        <v>10.1</v>
      </c>
      <c r="R104" s="16">
        <v>38.799999999999997</v>
      </c>
      <c r="S104" s="16">
        <v>4.8</v>
      </c>
      <c r="T104" s="16">
        <v>273.10000000000002</v>
      </c>
      <c r="U104" s="16">
        <v>21.6</v>
      </c>
      <c r="V104" s="16">
        <v>24.9</v>
      </c>
      <c r="W104" s="16">
        <v>1.6</v>
      </c>
      <c r="X104" s="16">
        <f>SUM(N104:W104)</f>
        <v>468.20000000000005</v>
      </c>
      <c r="Y104" s="18">
        <f t="shared" si="46"/>
        <v>-243.19999999999982</v>
      </c>
      <c r="Z104" s="100">
        <f t="shared" si="64"/>
        <v>-34.186111892043833</v>
      </c>
    </row>
    <row r="105" spans="2:26" ht="15.95" customHeight="1" x14ac:dyDescent="0.2">
      <c r="B105" s="101" t="s">
        <v>107</v>
      </c>
      <c r="C105" s="102">
        <f>+C106+C109+C120</f>
        <v>17912.2</v>
      </c>
      <c r="D105" s="102">
        <f t="shared" ref="D105:X105" si="67">+D106+D109+D120</f>
        <v>135220.4</v>
      </c>
      <c r="E105" s="102">
        <f t="shared" si="67"/>
        <v>825.9</v>
      </c>
      <c r="F105" s="102">
        <f t="shared" si="67"/>
        <v>228.9</v>
      </c>
      <c r="G105" s="102">
        <f t="shared" si="67"/>
        <v>183.6</v>
      </c>
      <c r="H105" s="102">
        <f t="shared" si="67"/>
        <v>82719.599999999991</v>
      </c>
      <c r="I105" s="102">
        <f t="shared" si="67"/>
        <v>4319.3999999999996</v>
      </c>
      <c r="J105" s="102">
        <f t="shared" si="67"/>
        <v>212.5</v>
      </c>
      <c r="K105" s="102">
        <f t="shared" si="67"/>
        <v>32301</v>
      </c>
      <c r="L105" s="102">
        <f t="shared" si="67"/>
        <v>1109</v>
      </c>
      <c r="M105" s="102">
        <f t="shared" si="67"/>
        <v>275032.5</v>
      </c>
      <c r="N105" s="102">
        <f t="shared" si="67"/>
        <v>48395.399999999994</v>
      </c>
      <c r="O105" s="102">
        <f t="shared" si="67"/>
        <v>105966.7</v>
      </c>
      <c r="P105" s="102">
        <f t="shared" si="67"/>
        <v>12141.4</v>
      </c>
      <c r="Q105" s="102">
        <f t="shared" si="67"/>
        <v>8553.1</v>
      </c>
      <c r="R105" s="102">
        <f t="shared" si="67"/>
        <v>7238.2999999999993</v>
      </c>
      <c r="S105" s="102">
        <f t="shared" si="67"/>
        <v>26584.400000000001</v>
      </c>
      <c r="T105" s="102">
        <f t="shared" si="67"/>
        <v>27013.600000000002</v>
      </c>
      <c r="U105" s="102">
        <f t="shared" si="67"/>
        <v>3012.2</v>
      </c>
      <c r="V105" s="102">
        <f t="shared" si="67"/>
        <v>28425.100000000002</v>
      </c>
      <c r="W105" s="102">
        <f t="shared" si="67"/>
        <v>2579.8000000000002</v>
      </c>
      <c r="X105" s="102">
        <f t="shared" si="67"/>
        <v>269910</v>
      </c>
      <c r="Y105" s="103">
        <f t="shared" si="46"/>
        <v>-5122.5</v>
      </c>
      <c r="Z105" s="102">
        <f t="shared" si="64"/>
        <v>-1.8625071582449346</v>
      </c>
    </row>
    <row r="106" spans="2:26" ht="15.95" customHeight="1" x14ac:dyDescent="0.2">
      <c r="B106" s="104" t="s">
        <v>108</v>
      </c>
      <c r="C106" s="105">
        <f t="shared" ref="C106:X106" si="68">+C107+C108</f>
        <v>149.5</v>
      </c>
      <c r="D106" s="105">
        <f t="shared" si="68"/>
        <v>224.3</v>
      </c>
      <c r="E106" s="105">
        <f t="shared" si="68"/>
        <v>11.4</v>
      </c>
      <c r="F106" s="105">
        <f t="shared" si="68"/>
        <v>121.7</v>
      </c>
      <c r="G106" s="105">
        <f t="shared" si="68"/>
        <v>8.6999999999999993</v>
      </c>
      <c r="H106" s="105">
        <f t="shared" si="68"/>
        <v>0</v>
      </c>
      <c r="I106" s="105">
        <f t="shared" si="68"/>
        <v>27.5</v>
      </c>
      <c r="J106" s="105">
        <f t="shared" si="68"/>
        <v>27.9</v>
      </c>
      <c r="K106" s="105">
        <f t="shared" si="68"/>
        <v>53.7</v>
      </c>
      <c r="L106" s="105">
        <f t="shared" si="68"/>
        <v>117.4</v>
      </c>
      <c r="M106" s="105">
        <f t="shared" si="68"/>
        <v>742.1</v>
      </c>
      <c r="N106" s="105">
        <f t="shared" si="68"/>
        <v>238.7</v>
      </c>
      <c r="O106" s="105">
        <f t="shared" si="68"/>
        <v>107.4</v>
      </c>
      <c r="P106" s="105">
        <f t="shared" si="68"/>
        <v>27.2</v>
      </c>
      <c r="Q106" s="105">
        <f t="shared" si="68"/>
        <v>0</v>
      </c>
      <c r="R106" s="105">
        <f t="shared" si="68"/>
        <v>180.2</v>
      </c>
      <c r="S106" s="105">
        <f t="shared" si="68"/>
        <v>0</v>
      </c>
      <c r="T106" s="105">
        <f t="shared" si="68"/>
        <v>30.2</v>
      </c>
      <c r="U106" s="105">
        <f t="shared" si="68"/>
        <v>28.6</v>
      </c>
      <c r="V106" s="105">
        <f t="shared" si="68"/>
        <v>0</v>
      </c>
      <c r="W106" s="105">
        <f t="shared" si="68"/>
        <v>120.3</v>
      </c>
      <c r="X106" s="105">
        <f t="shared" si="68"/>
        <v>732.59999999999991</v>
      </c>
      <c r="Y106" s="105">
        <f>+X106-M106</f>
        <v>-9.5000000000001137</v>
      </c>
      <c r="Z106" s="106">
        <f t="shared" si="64"/>
        <v>-1.2801509230562071</v>
      </c>
    </row>
    <row r="107" spans="2:26" ht="19.5" customHeight="1" x14ac:dyDescent="0.2">
      <c r="B107" s="107" t="s">
        <v>109</v>
      </c>
      <c r="C107" s="108">
        <v>0</v>
      </c>
      <c r="D107" s="109">
        <v>32.200000000000003</v>
      </c>
      <c r="E107" s="109">
        <v>0</v>
      </c>
      <c r="F107" s="109">
        <v>121.7</v>
      </c>
      <c r="G107" s="109">
        <v>8.6999999999999993</v>
      </c>
      <c r="H107" s="109">
        <v>0</v>
      </c>
      <c r="I107" s="109">
        <v>27.5</v>
      </c>
      <c r="J107" s="109">
        <v>27.9</v>
      </c>
      <c r="K107" s="109">
        <v>53.7</v>
      </c>
      <c r="L107" s="109">
        <v>117.4</v>
      </c>
      <c r="M107" s="108">
        <f>SUM(C107:L107)</f>
        <v>389.1</v>
      </c>
      <c r="N107" s="108">
        <v>0</v>
      </c>
      <c r="O107" s="108">
        <v>107.4</v>
      </c>
      <c r="P107" s="108">
        <v>27.2</v>
      </c>
      <c r="Q107" s="108">
        <v>0</v>
      </c>
      <c r="R107" s="108">
        <v>180.2</v>
      </c>
      <c r="S107" s="108">
        <v>0</v>
      </c>
      <c r="T107" s="108">
        <v>30.2</v>
      </c>
      <c r="U107" s="108">
        <v>28.6</v>
      </c>
      <c r="V107" s="108">
        <v>0</v>
      </c>
      <c r="W107" s="108">
        <v>120.3</v>
      </c>
      <c r="X107" s="108">
        <f>SUM(N107:W107)</f>
        <v>493.9</v>
      </c>
      <c r="Y107" s="109">
        <f>+X107-M107</f>
        <v>104.79999999999995</v>
      </c>
      <c r="Z107" s="108">
        <f t="shared" si="64"/>
        <v>26.933950141351826</v>
      </c>
    </row>
    <row r="108" spans="2:26" s="90" customFormat="1" ht="21" customHeight="1" x14ac:dyDescent="0.2">
      <c r="B108" s="110" t="s">
        <v>110</v>
      </c>
      <c r="C108" s="111">
        <v>149.5</v>
      </c>
      <c r="D108" s="111">
        <v>192.1</v>
      </c>
      <c r="E108" s="111">
        <v>11.4</v>
      </c>
      <c r="F108" s="111">
        <v>0</v>
      </c>
      <c r="G108" s="111">
        <v>0</v>
      </c>
      <c r="H108" s="111">
        <v>0</v>
      </c>
      <c r="I108" s="111">
        <v>0</v>
      </c>
      <c r="J108" s="111">
        <v>0</v>
      </c>
      <c r="K108" s="111">
        <v>0</v>
      </c>
      <c r="L108" s="111">
        <v>0</v>
      </c>
      <c r="M108" s="111">
        <f>SUM(C108:L108)</f>
        <v>353</v>
      </c>
      <c r="N108" s="111">
        <v>238.7</v>
      </c>
      <c r="O108" s="111">
        <v>0</v>
      </c>
      <c r="P108" s="111">
        <v>0</v>
      </c>
      <c r="Q108" s="111">
        <v>0</v>
      </c>
      <c r="R108" s="111">
        <v>0</v>
      </c>
      <c r="S108" s="111">
        <v>0</v>
      </c>
      <c r="T108" s="111">
        <v>0</v>
      </c>
      <c r="U108" s="111">
        <v>0</v>
      </c>
      <c r="V108" s="111">
        <v>0</v>
      </c>
      <c r="W108" s="111">
        <v>0</v>
      </c>
      <c r="X108" s="111">
        <f>SUM(N108:W108)</f>
        <v>238.7</v>
      </c>
      <c r="Y108" s="112">
        <f>+X108-M108</f>
        <v>-114.30000000000001</v>
      </c>
      <c r="Z108" s="108">
        <f t="shared" si="64"/>
        <v>-32.379603399433435</v>
      </c>
    </row>
    <row r="109" spans="2:26" ht="15.95" customHeight="1" x14ac:dyDescent="0.2">
      <c r="B109" s="104" t="s">
        <v>111</v>
      </c>
      <c r="C109" s="105">
        <f t="shared" ref="C109:X109" si="69">+C110+C112</f>
        <v>17762.7</v>
      </c>
      <c r="D109" s="105">
        <f t="shared" si="69"/>
        <v>134996.1</v>
      </c>
      <c r="E109" s="105">
        <f t="shared" si="69"/>
        <v>814.5</v>
      </c>
      <c r="F109" s="105">
        <f t="shared" si="69"/>
        <v>107.2</v>
      </c>
      <c r="G109" s="105">
        <f t="shared" si="69"/>
        <v>174.9</v>
      </c>
      <c r="H109" s="105">
        <f t="shared" si="69"/>
        <v>82159.399999999994</v>
      </c>
      <c r="I109" s="105">
        <f t="shared" si="69"/>
        <v>4291.8999999999996</v>
      </c>
      <c r="J109" s="105">
        <f t="shared" si="69"/>
        <v>184.6</v>
      </c>
      <c r="K109" s="105">
        <f t="shared" si="69"/>
        <v>31675.1</v>
      </c>
      <c r="L109" s="105">
        <f t="shared" si="69"/>
        <v>991.6</v>
      </c>
      <c r="M109" s="105">
        <f t="shared" si="69"/>
        <v>273158</v>
      </c>
      <c r="N109" s="105">
        <f t="shared" si="69"/>
        <v>48156.7</v>
      </c>
      <c r="O109" s="105">
        <f t="shared" si="69"/>
        <v>103407.90000000001</v>
      </c>
      <c r="P109" s="105">
        <f t="shared" si="69"/>
        <v>10703.3</v>
      </c>
      <c r="Q109" s="105">
        <f t="shared" si="69"/>
        <v>7618.6</v>
      </c>
      <c r="R109" s="105">
        <f t="shared" si="69"/>
        <v>5898.4</v>
      </c>
      <c r="S109" s="105">
        <f t="shared" si="69"/>
        <v>20992.9</v>
      </c>
      <c r="T109" s="105">
        <f t="shared" si="69"/>
        <v>20275.900000000001</v>
      </c>
      <c r="U109" s="105">
        <f t="shared" si="69"/>
        <v>2983.6</v>
      </c>
      <c r="V109" s="105">
        <f t="shared" si="69"/>
        <v>28425.100000000002</v>
      </c>
      <c r="W109" s="105">
        <f t="shared" si="69"/>
        <v>2459.5</v>
      </c>
      <c r="X109" s="105">
        <f t="shared" si="69"/>
        <v>250921.9</v>
      </c>
      <c r="Y109" s="105">
        <f>+X109-M109</f>
        <v>-22236.100000000006</v>
      </c>
      <c r="Z109" s="106">
        <f t="shared" si="64"/>
        <v>-8.1403802927243607</v>
      </c>
    </row>
    <row r="110" spans="2:26" ht="15.95" customHeight="1" x14ac:dyDescent="0.2">
      <c r="B110" s="113" t="s">
        <v>112</v>
      </c>
      <c r="C110" s="114">
        <f t="shared" ref="C110:W110" si="70">+C111</f>
        <v>0</v>
      </c>
      <c r="D110" s="114">
        <f t="shared" si="70"/>
        <v>0</v>
      </c>
      <c r="E110" s="114">
        <f t="shared" si="70"/>
        <v>0</v>
      </c>
      <c r="F110" s="114">
        <f t="shared" si="70"/>
        <v>0</v>
      </c>
      <c r="G110" s="114">
        <f t="shared" si="70"/>
        <v>0</v>
      </c>
      <c r="H110" s="114">
        <f t="shared" si="70"/>
        <v>0</v>
      </c>
      <c r="I110" s="114">
        <f t="shared" si="70"/>
        <v>0</v>
      </c>
      <c r="J110" s="114">
        <f t="shared" si="70"/>
        <v>0</v>
      </c>
      <c r="K110" s="114">
        <f t="shared" si="70"/>
        <v>0</v>
      </c>
      <c r="L110" s="114">
        <f t="shared" si="70"/>
        <v>0</v>
      </c>
      <c r="M110" s="114">
        <f t="shared" si="70"/>
        <v>0</v>
      </c>
      <c r="N110" s="114">
        <f t="shared" si="70"/>
        <v>0</v>
      </c>
      <c r="O110" s="114">
        <f t="shared" si="70"/>
        <v>0</v>
      </c>
      <c r="P110" s="114">
        <f t="shared" si="70"/>
        <v>0</v>
      </c>
      <c r="Q110" s="114">
        <f t="shared" si="70"/>
        <v>0</v>
      </c>
      <c r="R110" s="114">
        <f t="shared" si="70"/>
        <v>0</v>
      </c>
      <c r="S110" s="114">
        <f t="shared" si="70"/>
        <v>0</v>
      </c>
      <c r="T110" s="114">
        <f t="shared" si="70"/>
        <v>0</v>
      </c>
      <c r="U110" s="114">
        <f t="shared" si="70"/>
        <v>0</v>
      </c>
      <c r="V110" s="114">
        <f t="shared" si="70"/>
        <v>0</v>
      </c>
      <c r="W110" s="114">
        <f t="shared" si="70"/>
        <v>0</v>
      </c>
      <c r="X110" s="114">
        <f>+X111</f>
        <v>0</v>
      </c>
      <c r="Y110" s="63">
        <f>+Y111</f>
        <v>0</v>
      </c>
      <c r="Z110" s="115">
        <v>0</v>
      </c>
    </row>
    <row r="111" spans="2:26" ht="15.95" customHeight="1" x14ac:dyDescent="0.2">
      <c r="B111" s="33" t="s">
        <v>113</v>
      </c>
      <c r="C111" s="108">
        <v>0</v>
      </c>
      <c r="D111" s="109">
        <v>0</v>
      </c>
      <c r="E111" s="109">
        <v>0</v>
      </c>
      <c r="F111" s="109">
        <v>0</v>
      </c>
      <c r="G111" s="109">
        <v>0</v>
      </c>
      <c r="H111" s="109">
        <v>0</v>
      </c>
      <c r="I111" s="109">
        <v>0</v>
      </c>
      <c r="J111" s="109">
        <v>0</v>
      </c>
      <c r="K111" s="109">
        <v>0</v>
      </c>
      <c r="L111" s="109">
        <v>0</v>
      </c>
      <c r="M111" s="108">
        <f>SUM(C111:L111)</f>
        <v>0</v>
      </c>
      <c r="N111" s="108">
        <v>0</v>
      </c>
      <c r="O111" s="108">
        <v>0</v>
      </c>
      <c r="P111" s="108">
        <v>0</v>
      </c>
      <c r="Q111" s="108">
        <v>0</v>
      </c>
      <c r="R111" s="108">
        <v>0</v>
      </c>
      <c r="S111" s="108">
        <v>0</v>
      </c>
      <c r="T111" s="108">
        <v>0</v>
      </c>
      <c r="U111" s="108">
        <v>0</v>
      </c>
      <c r="V111" s="108">
        <v>0</v>
      </c>
      <c r="W111" s="108">
        <v>0</v>
      </c>
      <c r="X111" s="108">
        <f>SUM(N111:W111)</f>
        <v>0</v>
      </c>
      <c r="Y111" s="63">
        <f t="shared" ref="Y111:Y137" si="71">+X111-M111</f>
        <v>0</v>
      </c>
      <c r="Z111" s="115">
        <v>0</v>
      </c>
    </row>
    <row r="112" spans="2:26" ht="15.95" customHeight="1" x14ac:dyDescent="0.2">
      <c r="B112" s="113" t="s">
        <v>114</v>
      </c>
      <c r="C112" s="116">
        <f t="shared" ref="C112:X112" si="72">+C114+C117+C113</f>
        <v>17762.7</v>
      </c>
      <c r="D112" s="116">
        <f t="shared" si="72"/>
        <v>134996.1</v>
      </c>
      <c r="E112" s="116">
        <f t="shared" si="72"/>
        <v>814.5</v>
      </c>
      <c r="F112" s="116">
        <f t="shared" si="72"/>
        <v>107.2</v>
      </c>
      <c r="G112" s="116">
        <f t="shared" si="72"/>
        <v>174.9</v>
      </c>
      <c r="H112" s="116">
        <f t="shared" si="72"/>
        <v>82159.399999999994</v>
      </c>
      <c r="I112" s="116">
        <f t="shared" si="72"/>
        <v>4291.8999999999996</v>
      </c>
      <c r="J112" s="116">
        <f t="shared" si="72"/>
        <v>184.6</v>
      </c>
      <c r="K112" s="116">
        <f t="shared" si="72"/>
        <v>31675.1</v>
      </c>
      <c r="L112" s="116">
        <f t="shared" si="72"/>
        <v>991.6</v>
      </c>
      <c r="M112" s="116">
        <f t="shared" si="72"/>
        <v>273158</v>
      </c>
      <c r="N112" s="116">
        <f t="shared" si="72"/>
        <v>48156.7</v>
      </c>
      <c r="O112" s="116">
        <f t="shared" si="72"/>
        <v>103407.90000000001</v>
      </c>
      <c r="P112" s="116">
        <f t="shared" si="72"/>
        <v>10703.3</v>
      </c>
      <c r="Q112" s="116">
        <f t="shared" si="72"/>
        <v>7618.6</v>
      </c>
      <c r="R112" s="116">
        <f t="shared" si="72"/>
        <v>5898.4</v>
      </c>
      <c r="S112" s="116">
        <f t="shared" si="72"/>
        <v>20992.9</v>
      </c>
      <c r="T112" s="116">
        <f t="shared" si="72"/>
        <v>20275.900000000001</v>
      </c>
      <c r="U112" s="116">
        <f t="shared" si="72"/>
        <v>2983.6</v>
      </c>
      <c r="V112" s="116">
        <f t="shared" si="72"/>
        <v>28425.100000000002</v>
      </c>
      <c r="W112" s="116">
        <f t="shared" si="72"/>
        <v>2459.5</v>
      </c>
      <c r="X112" s="116">
        <f t="shared" si="72"/>
        <v>250921.9</v>
      </c>
      <c r="Y112" s="117">
        <f t="shared" si="71"/>
        <v>-22236.100000000006</v>
      </c>
      <c r="Z112" s="118">
        <f>+Y112/M112*100</f>
        <v>-8.1403802927243607</v>
      </c>
    </row>
    <row r="113" spans="2:26" ht="15.95" customHeight="1" x14ac:dyDescent="0.2">
      <c r="B113" s="119" t="s">
        <v>115</v>
      </c>
      <c r="C113" s="102">
        <v>0</v>
      </c>
      <c r="D113" s="103">
        <v>0</v>
      </c>
      <c r="E113" s="103">
        <v>0</v>
      </c>
      <c r="F113" s="103">
        <v>0</v>
      </c>
      <c r="G113" s="103">
        <v>0</v>
      </c>
      <c r="H113" s="103">
        <v>0</v>
      </c>
      <c r="I113" s="103">
        <v>0</v>
      </c>
      <c r="J113" s="103">
        <v>0</v>
      </c>
      <c r="K113" s="103">
        <v>0</v>
      </c>
      <c r="L113" s="103">
        <v>0</v>
      </c>
      <c r="M113" s="102">
        <f>SUM(C113:L113)</f>
        <v>0</v>
      </c>
      <c r="N113" s="102">
        <v>0</v>
      </c>
      <c r="O113" s="102">
        <v>0</v>
      </c>
      <c r="P113" s="102">
        <v>0</v>
      </c>
      <c r="Q113" s="102">
        <v>0</v>
      </c>
      <c r="R113" s="102">
        <v>0</v>
      </c>
      <c r="S113" s="102">
        <v>0</v>
      </c>
      <c r="T113" s="102">
        <v>0</v>
      </c>
      <c r="U113" s="102">
        <v>0</v>
      </c>
      <c r="V113" s="102">
        <v>0</v>
      </c>
      <c r="W113" s="102">
        <v>0</v>
      </c>
      <c r="X113" s="102">
        <f>SUM(N113:W113)</f>
        <v>0</v>
      </c>
      <c r="Y113" s="120">
        <f t="shared" si="71"/>
        <v>0</v>
      </c>
      <c r="Z113" s="121" t="s">
        <v>116</v>
      </c>
    </row>
    <row r="114" spans="2:26" ht="15.95" customHeight="1" x14ac:dyDescent="0.2">
      <c r="B114" s="119" t="s">
        <v>117</v>
      </c>
      <c r="C114" s="103">
        <f t="shared" ref="C114:X114" si="73">+C115+C116</f>
        <v>229</v>
      </c>
      <c r="D114" s="103">
        <f t="shared" si="73"/>
        <v>133989.5</v>
      </c>
      <c r="E114" s="103">
        <f t="shared" si="73"/>
        <v>164.2</v>
      </c>
      <c r="F114" s="103">
        <f t="shared" si="73"/>
        <v>0</v>
      </c>
      <c r="G114" s="103">
        <f t="shared" si="73"/>
        <v>0</v>
      </c>
      <c r="H114" s="103">
        <f t="shared" si="73"/>
        <v>70000</v>
      </c>
      <c r="I114" s="103">
        <f t="shared" si="73"/>
        <v>0</v>
      </c>
      <c r="J114" s="103">
        <f t="shared" si="73"/>
        <v>0</v>
      </c>
      <c r="K114" s="103">
        <f t="shared" si="73"/>
        <v>30000</v>
      </c>
      <c r="L114" s="103">
        <f t="shared" si="73"/>
        <v>0</v>
      </c>
      <c r="M114" s="103">
        <f t="shared" si="73"/>
        <v>234382.7</v>
      </c>
      <c r="N114" s="103">
        <f t="shared" si="73"/>
        <v>0</v>
      </c>
      <c r="O114" s="103">
        <f t="shared" si="73"/>
        <v>94384.1</v>
      </c>
      <c r="P114" s="103">
        <f t="shared" si="73"/>
        <v>10000</v>
      </c>
      <c r="Q114" s="103">
        <f t="shared" si="73"/>
        <v>5000</v>
      </c>
      <c r="R114" s="103">
        <f t="shared" si="73"/>
        <v>5000</v>
      </c>
      <c r="S114" s="103">
        <f t="shared" si="73"/>
        <v>20000</v>
      </c>
      <c r="T114" s="103">
        <f t="shared" si="73"/>
        <v>20000</v>
      </c>
      <c r="U114" s="103">
        <f t="shared" si="73"/>
        <v>0</v>
      </c>
      <c r="V114" s="103">
        <f t="shared" si="73"/>
        <v>28242.2</v>
      </c>
      <c r="W114" s="103">
        <f t="shared" si="73"/>
        <v>0</v>
      </c>
      <c r="X114" s="103">
        <f t="shared" si="73"/>
        <v>182626.3</v>
      </c>
      <c r="Y114" s="28">
        <f t="shared" si="71"/>
        <v>-51756.400000000023</v>
      </c>
      <c r="Z114" s="102">
        <f>+Y114/M114*100</f>
        <v>-22.082005199189197</v>
      </c>
    </row>
    <row r="115" spans="2:26" ht="15.95" customHeight="1" x14ac:dyDescent="0.2">
      <c r="B115" s="122" t="s">
        <v>118</v>
      </c>
      <c r="C115" s="108">
        <v>229</v>
      </c>
      <c r="D115" s="109">
        <v>0</v>
      </c>
      <c r="E115" s="109">
        <v>0</v>
      </c>
      <c r="F115" s="109">
        <v>0</v>
      </c>
      <c r="G115" s="109">
        <v>0</v>
      </c>
      <c r="H115" s="109">
        <v>70000</v>
      </c>
      <c r="I115" s="109">
        <v>0</v>
      </c>
      <c r="J115" s="109">
        <v>0</v>
      </c>
      <c r="K115" s="109">
        <v>30000</v>
      </c>
      <c r="L115" s="109">
        <v>0</v>
      </c>
      <c r="M115" s="108">
        <f>SUM(C115:L115)</f>
        <v>100229</v>
      </c>
      <c r="N115" s="108">
        <v>0</v>
      </c>
      <c r="O115" s="108">
        <v>30000</v>
      </c>
      <c r="P115" s="108">
        <v>10000</v>
      </c>
      <c r="Q115" s="108">
        <v>5000</v>
      </c>
      <c r="R115" s="108">
        <v>5000</v>
      </c>
      <c r="S115" s="108">
        <v>20000</v>
      </c>
      <c r="T115" s="108">
        <v>20000</v>
      </c>
      <c r="U115" s="108">
        <v>0</v>
      </c>
      <c r="V115" s="108">
        <v>28242.2</v>
      </c>
      <c r="W115" s="108">
        <v>0</v>
      </c>
      <c r="X115" s="108">
        <f>SUM(N115:W115)</f>
        <v>118242.2</v>
      </c>
      <c r="Y115" s="123">
        <f t="shared" si="71"/>
        <v>18013.199999999997</v>
      </c>
      <c r="Z115" s="108">
        <f>+Y115/M115*100</f>
        <v>17.972044019196037</v>
      </c>
    </row>
    <row r="116" spans="2:26" ht="15.95" customHeight="1" x14ac:dyDescent="0.2">
      <c r="B116" s="122" t="s">
        <v>119</v>
      </c>
      <c r="C116" s="108">
        <v>0</v>
      </c>
      <c r="D116" s="109">
        <v>133989.5</v>
      </c>
      <c r="E116" s="109">
        <v>164.2</v>
      </c>
      <c r="F116" s="109">
        <v>0</v>
      </c>
      <c r="G116" s="109">
        <v>0</v>
      </c>
      <c r="H116" s="109">
        <v>0</v>
      </c>
      <c r="I116" s="109">
        <v>0</v>
      </c>
      <c r="J116" s="109">
        <v>0</v>
      </c>
      <c r="K116" s="109">
        <v>0</v>
      </c>
      <c r="L116" s="109">
        <v>0</v>
      </c>
      <c r="M116" s="108">
        <f>SUM(C116:L116)</f>
        <v>134153.70000000001</v>
      </c>
      <c r="N116" s="108">
        <v>0</v>
      </c>
      <c r="O116" s="108">
        <v>64384.1</v>
      </c>
      <c r="P116" s="108">
        <v>0</v>
      </c>
      <c r="Q116" s="108">
        <v>0</v>
      </c>
      <c r="R116" s="108">
        <v>0</v>
      </c>
      <c r="S116" s="108">
        <v>0</v>
      </c>
      <c r="T116" s="108">
        <v>0</v>
      </c>
      <c r="U116" s="108">
        <v>0</v>
      </c>
      <c r="V116" s="108">
        <v>0</v>
      </c>
      <c r="W116" s="108">
        <v>0</v>
      </c>
      <c r="X116" s="108">
        <f>SUM(N116:W116)</f>
        <v>64384.1</v>
      </c>
      <c r="Y116" s="123">
        <f t="shared" si="71"/>
        <v>-69769.600000000006</v>
      </c>
      <c r="Z116" s="108">
        <f>+Y116/M116*100</f>
        <v>-52.007212622536692</v>
      </c>
    </row>
    <row r="117" spans="2:26" ht="15.95" customHeight="1" x14ac:dyDescent="0.2">
      <c r="B117" s="119" t="s">
        <v>120</v>
      </c>
      <c r="C117" s="103">
        <f t="shared" ref="C117:X117" si="74">+C118+C119</f>
        <v>17533.7</v>
      </c>
      <c r="D117" s="103">
        <f t="shared" si="74"/>
        <v>1006.6</v>
      </c>
      <c r="E117" s="103">
        <f t="shared" si="74"/>
        <v>650.29999999999995</v>
      </c>
      <c r="F117" s="103">
        <f t="shared" si="74"/>
        <v>107.2</v>
      </c>
      <c r="G117" s="103">
        <f t="shared" si="74"/>
        <v>174.9</v>
      </c>
      <c r="H117" s="103">
        <f t="shared" si="74"/>
        <v>12159.4</v>
      </c>
      <c r="I117" s="103">
        <f t="shared" si="74"/>
        <v>4291.8999999999996</v>
      </c>
      <c r="J117" s="103">
        <f t="shared" si="74"/>
        <v>184.6</v>
      </c>
      <c r="K117" s="103">
        <f t="shared" si="74"/>
        <v>1675.1</v>
      </c>
      <c r="L117" s="103">
        <f t="shared" si="74"/>
        <v>991.6</v>
      </c>
      <c r="M117" s="103">
        <f t="shared" si="74"/>
        <v>38775.299999999996</v>
      </c>
      <c r="N117" s="103">
        <f t="shared" si="74"/>
        <v>48156.7</v>
      </c>
      <c r="O117" s="103">
        <f t="shared" si="74"/>
        <v>9023.7999999999993</v>
      </c>
      <c r="P117" s="103">
        <f t="shared" si="74"/>
        <v>703.3</v>
      </c>
      <c r="Q117" s="103">
        <f t="shared" si="74"/>
        <v>2618.6</v>
      </c>
      <c r="R117" s="103">
        <f t="shared" si="74"/>
        <v>898.4</v>
      </c>
      <c r="S117" s="103">
        <f t="shared" si="74"/>
        <v>992.9</v>
      </c>
      <c r="T117" s="103">
        <f t="shared" si="74"/>
        <v>275.89999999999998</v>
      </c>
      <c r="U117" s="103">
        <f t="shared" si="74"/>
        <v>2983.6</v>
      </c>
      <c r="V117" s="103">
        <f t="shared" si="74"/>
        <v>182.9</v>
      </c>
      <c r="W117" s="103">
        <f t="shared" si="74"/>
        <v>2459.5</v>
      </c>
      <c r="X117" s="103">
        <f t="shared" si="74"/>
        <v>68295.600000000006</v>
      </c>
      <c r="Y117" s="28">
        <f t="shared" si="71"/>
        <v>29520.30000000001</v>
      </c>
      <c r="Z117" s="27">
        <f>+Y117/M117*100</f>
        <v>76.131712714021589</v>
      </c>
    </row>
    <row r="118" spans="2:26" ht="15.95" customHeight="1" x14ac:dyDescent="0.2">
      <c r="B118" s="122" t="s">
        <v>121</v>
      </c>
      <c r="C118" s="108">
        <v>0</v>
      </c>
      <c r="D118" s="109">
        <v>0</v>
      </c>
      <c r="E118" s="109">
        <v>0</v>
      </c>
      <c r="F118" s="109">
        <v>0</v>
      </c>
      <c r="G118" s="109">
        <v>0</v>
      </c>
      <c r="H118" s="109">
        <v>0</v>
      </c>
      <c r="I118" s="109">
        <v>0</v>
      </c>
      <c r="J118" s="109">
        <v>0</v>
      </c>
      <c r="K118" s="109">
        <v>0</v>
      </c>
      <c r="L118" s="109">
        <v>0</v>
      </c>
      <c r="M118" s="108">
        <f>SUM(C118:L118)</f>
        <v>0</v>
      </c>
      <c r="N118" s="108">
        <v>0</v>
      </c>
      <c r="O118" s="108">
        <v>0</v>
      </c>
      <c r="P118" s="108">
        <v>0</v>
      </c>
      <c r="Q118" s="108">
        <v>0</v>
      </c>
      <c r="R118" s="108">
        <v>0</v>
      </c>
      <c r="S118" s="108">
        <v>0</v>
      </c>
      <c r="T118" s="108">
        <v>0</v>
      </c>
      <c r="U118" s="108">
        <v>0</v>
      </c>
      <c r="V118" s="108">
        <v>0</v>
      </c>
      <c r="W118" s="108">
        <v>0</v>
      </c>
      <c r="X118" s="108">
        <f>SUM(N118:W118)</f>
        <v>0</v>
      </c>
      <c r="Y118" s="123">
        <f t="shared" si="71"/>
        <v>0</v>
      </c>
      <c r="Z118" s="115">
        <v>0</v>
      </c>
    </row>
    <row r="119" spans="2:26" ht="15.95" customHeight="1" x14ac:dyDescent="0.2">
      <c r="B119" s="122" t="s">
        <v>122</v>
      </c>
      <c r="C119" s="109">
        <v>17533.7</v>
      </c>
      <c r="D119" s="109">
        <v>1006.6</v>
      </c>
      <c r="E119" s="109">
        <v>650.29999999999995</v>
      </c>
      <c r="F119" s="109">
        <v>107.2</v>
      </c>
      <c r="G119" s="109">
        <v>174.9</v>
      </c>
      <c r="H119" s="109">
        <v>12159.4</v>
      </c>
      <c r="I119" s="109">
        <v>4291.8999999999996</v>
      </c>
      <c r="J119" s="109">
        <v>184.6</v>
      </c>
      <c r="K119" s="109">
        <v>1675.1</v>
      </c>
      <c r="L119" s="109">
        <v>991.6</v>
      </c>
      <c r="M119" s="108">
        <f>SUM(C119:L119)</f>
        <v>38775.299999999996</v>
      </c>
      <c r="N119" s="124">
        <v>48156.7</v>
      </c>
      <c r="O119" s="109">
        <v>9023.7999999999993</v>
      </c>
      <c r="P119" s="109">
        <v>703.3</v>
      </c>
      <c r="Q119" s="108">
        <v>2618.6</v>
      </c>
      <c r="R119" s="108">
        <v>898.4</v>
      </c>
      <c r="S119" s="108">
        <v>992.9</v>
      </c>
      <c r="T119" s="108">
        <v>275.89999999999998</v>
      </c>
      <c r="U119" s="108">
        <v>2983.6</v>
      </c>
      <c r="V119" s="108">
        <v>182.9</v>
      </c>
      <c r="W119" s="108">
        <v>2459.5</v>
      </c>
      <c r="X119" s="108">
        <f>SUM(N119:W119)</f>
        <v>68295.600000000006</v>
      </c>
      <c r="Y119" s="123">
        <f t="shared" si="71"/>
        <v>29520.30000000001</v>
      </c>
      <c r="Z119" s="74">
        <f>+Y119/M119*100</f>
        <v>76.131712714021589</v>
      </c>
    </row>
    <row r="120" spans="2:26" ht="15.95" customHeight="1" x14ac:dyDescent="0.2">
      <c r="B120" s="104" t="s">
        <v>123</v>
      </c>
      <c r="C120" s="102">
        <f t="shared" ref="C120:X120" si="75">+C121+C124</f>
        <v>0</v>
      </c>
      <c r="D120" s="102">
        <f t="shared" si="75"/>
        <v>0</v>
      </c>
      <c r="E120" s="102">
        <f t="shared" si="75"/>
        <v>0</v>
      </c>
      <c r="F120" s="102">
        <f t="shared" si="75"/>
        <v>0</v>
      </c>
      <c r="G120" s="102">
        <f t="shared" si="75"/>
        <v>0</v>
      </c>
      <c r="H120" s="102">
        <f t="shared" si="75"/>
        <v>560.20000000000005</v>
      </c>
      <c r="I120" s="102">
        <f t="shared" si="75"/>
        <v>0</v>
      </c>
      <c r="J120" s="102">
        <f t="shared" si="75"/>
        <v>0</v>
      </c>
      <c r="K120" s="102">
        <f t="shared" si="75"/>
        <v>572.20000000000005</v>
      </c>
      <c r="L120" s="102">
        <f t="shared" si="75"/>
        <v>0</v>
      </c>
      <c r="M120" s="102">
        <f t="shared" si="75"/>
        <v>1132.4000000000001</v>
      </c>
      <c r="N120" s="102">
        <f t="shared" si="75"/>
        <v>0</v>
      </c>
      <c r="O120" s="102">
        <f t="shared" si="75"/>
        <v>2451.4</v>
      </c>
      <c r="P120" s="102">
        <f t="shared" si="75"/>
        <v>1410.9</v>
      </c>
      <c r="Q120" s="102">
        <f t="shared" si="75"/>
        <v>934.5</v>
      </c>
      <c r="R120" s="102">
        <f t="shared" si="75"/>
        <v>1159.7</v>
      </c>
      <c r="S120" s="102">
        <f t="shared" si="75"/>
        <v>5591.5</v>
      </c>
      <c r="T120" s="102">
        <f t="shared" si="75"/>
        <v>6707.5</v>
      </c>
      <c r="U120" s="102">
        <f t="shared" si="75"/>
        <v>0</v>
      </c>
      <c r="V120" s="102">
        <f t="shared" si="75"/>
        <v>0</v>
      </c>
      <c r="W120" s="102">
        <f t="shared" si="75"/>
        <v>0</v>
      </c>
      <c r="X120" s="102">
        <f t="shared" si="75"/>
        <v>18255.5</v>
      </c>
      <c r="Y120" s="28">
        <f t="shared" si="71"/>
        <v>17123.099999999999</v>
      </c>
      <c r="Z120" s="27">
        <f>+Y120/M120*100</f>
        <v>1512.107029318262</v>
      </c>
    </row>
    <row r="121" spans="2:26" ht="15.95" customHeight="1" x14ac:dyDescent="0.2">
      <c r="B121" s="125" t="s">
        <v>124</v>
      </c>
      <c r="C121" s="102">
        <f t="shared" ref="C121:X121" si="76">+C122+C123</f>
        <v>0</v>
      </c>
      <c r="D121" s="102">
        <f t="shared" si="76"/>
        <v>0</v>
      </c>
      <c r="E121" s="102">
        <f t="shared" si="76"/>
        <v>0</v>
      </c>
      <c r="F121" s="102">
        <f t="shared" si="76"/>
        <v>0</v>
      </c>
      <c r="G121" s="102">
        <f t="shared" si="76"/>
        <v>0</v>
      </c>
      <c r="H121" s="102">
        <f t="shared" si="76"/>
        <v>560.20000000000005</v>
      </c>
      <c r="I121" s="102">
        <f t="shared" si="76"/>
        <v>0</v>
      </c>
      <c r="J121" s="102">
        <f t="shared" si="76"/>
        <v>0</v>
      </c>
      <c r="K121" s="102">
        <f t="shared" si="76"/>
        <v>572.20000000000005</v>
      </c>
      <c r="L121" s="102">
        <f t="shared" si="76"/>
        <v>0</v>
      </c>
      <c r="M121" s="102">
        <f t="shared" si="76"/>
        <v>1132.4000000000001</v>
      </c>
      <c r="N121" s="102">
        <f t="shared" si="76"/>
        <v>0</v>
      </c>
      <c r="O121" s="102">
        <f t="shared" si="76"/>
        <v>2451.4</v>
      </c>
      <c r="P121" s="102">
        <f t="shared" si="76"/>
        <v>1306.4000000000001</v>
      </c>
      <c r="Q121" s="102">
        <f t="shared" si="76"/>
        <v>816.9</v>
      </c>
      <c r="R121" s="102">
        <f t="shared" si="76"/>
        <v>1002.9</v>
      </c>
      <c r="S121" s="102">
        <f t="shared" si="76"/>
        <v>4703.1000000000004</v>
      </c>
      <c r="T121" s="102">
        <f t="shared" si="76"/>
        <v>5587.6</v>
      </c>
      <c r="U121" s="102">
        <f t="shared" si="76"/>
        <v>0</v>
      </c>
      <c r="V121" s="102">
        <f t="shared" si="76"/>
        <v>0</v>
      </c>
      <c r="W121" s="102">
        <f t="shared" si="76"/>
        <v>0</v>
      </c>
      <c r="X121" s="102">
        <f t="shared" si="76"/>
        <v>15868.300000000001</v>
      </c>
      <c r="Y121" s="28">
        <f t="shared" si="71"/>
        <v>14735.900000000001</v>
      </c>
      <c r="Z121" s="27">
        <f>+Y121/M121*100</f>
        <v>1301.2981278700106</v>
      </c>
    </row>
    <row r="122" spans="2:26" ht="15.95" customHeight="1" x14ac:dyDescent="0.2">
      <c r="B122" s="126" t="s">
        <v>125</v>
      </c>
      <c r="C122" s="108">
        <v>0</v>
      </c>
      <c r="D122" s="108">
        <v>0</v>
      </c>
      <c r="E122" s="108">
        <v>0</v>
      </c>
      <c r="F122" s="108">
        <v>0</v>
      </c>
      <c r="G122" s="108">
        <v>0</v>
      </c>
      <c r="H122" s="108">
        <v>560.20000000000005</v>
      </c>
      <c r="I122" s="108">
        <v>0</v>
      </c>
      <c r="J122" s="108">
        <v>0</v>
      </c>
      <c r="K122" s="108">
        <v>572.20000000000005</v>
      </c>
      <c r="L122" s="108">
        <v>0</v>
      </c>
      <c r="M122" s="108">
        <f>SUM(C122:L122)</f>
        <v>1132.4000000000001</v>
      </c>
      <c r="N122" s="108">
        <v>0</v>
      </c>
      <c r="O122" s="108">
        <v>2451.4</v>
      </c>
      <c r="P122" s="108">
        <v>1306.4000000000001</v>
      </c>
      <c r="Q122" s="108">
        <v>816.9</v>
      </c>
      <c r="R122" s="108">
        <v>1002.9</v>
      </c>
      <c r="S122" s="108">
        <v>4703.1000000000004</v>
      </c>
      <c r="T122" s="108">
        <v>5587.6</v>
      </c>
      <c r="U122" s="108">
        <v>0</v>
      </c>
      <c r="V122" s="108">
        <v>0</v>
      </c>
      <c r="W122" s="108">
        <v>0</v>
      </c>
      <c r="X122" s="108">
        <f>SUM(N122:W122)</f>
        <v>15868.300000000001</v>
      </c>
      <c r="Y122" s="123">
        <f t="shared" si="71"/>
        <v>14735.900000000001</v>
      </c>
      <c r="Z122" s="74">
        <f>+Y122/M122*100</f>
        <v>1301.2981278700106</v>
      </c>
    </row>
    <row r="123" spans="2:26" ht="15.95" customHeight="1" x14ac:dyDescent="0.2">
      <c r="B123" s="126" t="s">
        <v>126</v>
      </c>
      <c r="C123" s="127">
        <v>0</v>
      </c>
      <c r="D123" s="127">
        <v>0</v>
      </c>
      <c r="E123" s="127">
        <v>0</v>
      </c>
      <c r="F123" s="127">
        <v>0</v>
      </c>
      <c r="G123" s="127">
        <v>0</v>
      </c>
      <c r="H123" s="127">
        <v>0</v>
      </c>
      <c r="I123" s="127">
        <v>0</v>
      </c>
      <c r="J123" s="127">
        <v>0</v>
      </c>
      <c r="K123" s="127">
        <v>0</v>
      </c>
      <c r="L123" s="127">
        <v>0</v>
      </c>
      <c r="M123" s="108">
        <f>SUM(C123:L123)</f>
        <v>0</v>
      </c>
      <c r="N123" s="127">
        <v>0</v>
      </c>
      <c r="O123" s="127">
        <v>0</v>
      </c>
      <c r="P123" s="127">
        <v>0</v>
      </c>
      <c r="Q123" s="127">
        <v>0</v>
      </c>
      <c r="R123" s="127">
        <v>0</v>
      </c>
      <c r="S123" s="127">
        <v>0</v>
      </c>
      <c r="T123" s="127">
        <v>0</v>
      </c>
      <c r="U123" s="127">
        <v>0</v>
      </c>
      <c r="V123" s="127">
        <v>0</v>
      </c>
      <c r="W123" s="127">
        <v>0</v>
      </c>
      <c r="X123" s="108">
        <f>SUM(N123:W123)</f>
        <v>0</v>
      </c>
      <c r="Y123" s="69">
        <f t="shared" si="71"/>
        <v>0</v>
      </c>
      <c r="Z123" s="61">
        <v>0</v>
      </c>
    </row>
    <row r="124" spans="2:26" ht="15.95" customHeight="1" x14ac:dyDescent="0.2">
      <c r="B124" s="125" t="s">
        <v>127</v>
      </c>
      <c r="C124" s="102">
        <f t="shared" ref="C124:X124" si="77">+C125+C126</f>
        <v>0</v>
      </c>
      <c r="D124" s="102">
        <f t="shared" si="77"/>
        <v>0</v>
      </c>
      <c r="E124" s="102">
        <f t="shared" si="77"/>
        <v>0</v>
      </c>
      <c r="F124" s="102">
        <f t="shared" si="77"/>
        <v>0</v>
      </c>
      <c r="G124" s="102">
        <f t="shared" si="77"/>
        <v>0</v>
      </c>
      <c r="H124" s="102">
        <f t="shared" si="77"/>
        <v>0</v>
      </c>
      <c r="I124" s="102">
        <f t="shared" si="77"/>
        <v>0</v>
      </c>
      <c r="J124" s="102">
        <f t="shared" si="77"/>
        <v>0</v>
      </c>
      <c r="K124" s="102">
        <f t="shared" si="77"/>
        <v>0</v>
      </c>
      <c r="L124" s="102">
        <f t="shared" si="77"/>
        <v>0</v>
      </c>
      <c r="M124" s="102">
        <f t="shared" si="77"/>
        <v>0</v>
      </c>
      <c r="N124" s="102">
        <f t="shared" si="77"/>
        <v>0</v>
      </c>
      <c r="O124" s="102">
        <f t="shared" si="77"/>
        <v>0</v>
      </c>
      <c r="P124" s="102">
        <f t="shared" si="77"/>
        <v>104.5</v>
      </c>
      <c r="Q124" s="102">
        <f t="shared" si="77"/>
        <v>117.6</v>
      </c>
      <c r="R124" s="102">
        <f t="shared" si="77"/>
        <v>156.80000000000001</v>
      </c>
      <c r="S124" s="102">
        <f t="shared" si="77"/>
        <v>888.4</v>
      </c>
      <c r="T124" s="102">
        <f t="shared" si="77"/>
        <v>1119.9000000000001</v>
      </c>
      <c r="U124" s="102">
        <f t="shared" si="77"/>
        <v>0</v>
      </c>
      <c r="V124" s="102">
        <f t="shared" si="77"/>
        <v>0</v>
      </c>
      <c r="W124" s="102">
        <f t="shared" si="77"/>
        <v>0</v>
      </c>
      <c r="X124" s="102">
        <f t="shared" si="77"/>
        <v>2387.1999999999998</v>
      </c>
      <c r="Y124" s="28">
        <f t="shared" si="71"/>
        <v>2387.1999999999998</v>
      </c>
      <c r="Z124" s="61">
        <v>0</v>
      </c>
    </row>
    <row r="125" spans="2:26" ht="15.95" customHeight="1" x14ac:dyDescent="0.2">
      <c r="B125" s="126" t="s">
        <v>128</v>
      </c>
      <c r="C125" s="108">
        <v>0</v>
      </c>
      <c r="D125" s="108">
        <v>0</v>
      </c>
      <c r="E125" s="108">
        <v>0</v>
      </c>
      <c r="F125" s="108">
        <v>0</v>
      </c>
      <c r="G125" s="108">
        <v>0</v>
      </c>
      <c r="H125" s="108">
        <v>0</v>
      </c>
      <c r="I125" s="108">
        <v>0</v>
      </c>
      <c r="J125" s="108">
        <v>0</v>
      </c>
      <c r="K125" s="108">
        <v>0</v>
      </c>
      <c r="L125" s="108">
        <v>0</v>
      </c>
      <c r="M125" s="108">
        <f>SUM(C125:L125)</f>
        <v>0</v>
      </c>
      <c r="N125" s="108">
        <v>0</v>
      </c>
      <c r="O125" s="108">
        <v>0</v>
      </c>
      <c r="P125" s="108">
        <v>104.5</v>
      </c>
      <c r="Q125" s="108">
        <v>117.6</v>
      </c>
      <c r="R125" s="108">
        <v>156.80000000000001</v>
      </c>
      <c r="S125" s="108">
        <v>888.4</v>
      </c>
      <c r="T125" s="108">
        <v>1119.9000000000001</v>
      </c>
      <c r="U125" s="108">
        <v>0</v>
      </c>
      <c r="V125" s="108">
        <v>0</v>
      </c>
      <c r="W125" s="108">
        <v>0</v>
      </c>
      <c r="X125" s="108">
        <f>SUM(N125:W125)</f>
        <v>2387.1999999999998</v>
      </c>
      <c r="Y125" s="123">
        <f t="shared" si="71"/>
        <v>2387.1999999999998</v>
      </c>
      <c r="Z125" s="61">
        <v>0</v>
      </c>
    </row>
    <row r="126" spans="2:26" ht="15.95" customHeight="1" x14ac:dyDescent="0.2">
      <c r="B126" s="126" t="s">
        <v>129</v>
      </c>
      <c r="C126" s="108">
        <v>0</v>
      </c>
      <c r="D126" s="108">
        <v>0</v>
      </c>
      <c r="E126" s="108">
        <v>0</v>
      </c>
      <c r="F126" s="108">
        <v>0</v>
      </c>
      <c r="G126" s="108">
        <v>0</v>
      </c>
      <c r="H126" s="108">
        <v>0</v>
      </c>
      <c r="I126" s="108">
        <v>0</v>
      </c>
      <c r="J126" s="108">
        <v>0</v>
      </c>
      <c r="K126" s="108">
        <v>0</v>
      </c>
      <c r="L126" s="108">
        <v>0</v>
      </c>
      <c r="M126" s="108">
        <f>SUM(C126:L126)</f>
        <v>0</v>
      </c>
      <c r="N126" s="108">
        <v>0</v>
      </c>
      <c r="O126" s="108">
        <v>0</v>
      </c>
      <c r="P126" s="108">
        <v>0</v>
      </c>
      <c r="Q126" s="108">
        <v>0</v>
      </c>
      <c r="R126" s="108">
        <v>0</v>
      </c>
      <c r="S126" s="108">
        <v>0</v>
      </c>
      <c r="T126" s="108">
        <v>0</v>
      </c>
      <c r="U126" s="108">
        <v>0</v>
      </c>
      <c r="V126" s="108">
        <v>0</v>
      </c>
      <c r="W126" s="108">
        <v>0</v>
      </c>
      <c r="X126" s="108">
        <f>SUM(N126:W126)</f>
        <v>0</v>
      </c>
      <c r="Y126" s="123">
        <f t="shared" si="71"/>
        <v>0</v>
      </c>
      <c r="Z126" s="61">
        <v>0</v>
      </c>
    </row>
    <row r="127" spans="2:26" ht="30" customHeight="1" x14ac:dyDescent="0.2">
      <c r="B127" s="128" t="s">
        <v>130</v>
      </c>
      <c r="C127" s="129">
        <v>64.599999999999994</v>
      </c>
      <c r="D127" s="129">
        <v>78.3</v>
      </c>
      <c r="E127" s="129">
        <v>44.4</v>
      </c>
      <c r="F127" s="129">
        <v>75</v>
      </c>
      <c r="G127" s="129">
        <v>40.700000000000003</v>
      </c>
      <c r="H127" s="129">
        <v>116.4</v>
      </c>
      <c r="I127" s="129">
        <v>14.3</v>
      </c>
      <c r="J127" s="129">
        <v>34.6</v>
      </c>
      <c r="K127" s="129">
        <v>25.7</v>
      </c>
      <c r="L127" s="129">
        <v>12.9</v>
      </c>
      <c r="M127" s="129">
        <f>SUM(C127:L127)</f>
        <v>506.9</v>
      </c>
      <c r="N127" s="129">
        <v>18.8</v>
      </c>
      <c r="O127" s="129">
        <v>49.3</v>
      </c>
      <c r="P127" s="129">
        <v>40.6</v>
      </c>
      <c r="Q127" s="129">
        <v>48.2</v>
      </c>
      <c r="R127" s="129">
        <v>99.4</v>
      </c>
      <c r="S127" s="129">
        <v>366.3</v>
      </c>
      <c r="T127" s="129">
        <v>220</v>
      </c>
      <c r="U127" s="129">
        <v>58.5</v>
      </c>
      <c r="V127" s="129">
        <v>162.1</v>
      </c>
      <c r="W127" s="129">
        <v>270.10000000000002</v>
      </c>
      <c r="X127" s="129">
        <f>SUM(N127:W127)</f>
        <v>1333.2999999999997</v>
      </c>
      <c r="Y127" s="130">
        <f t="shared" si="71"/>
        <v>826.39999999999975</v>
      </c>
      <c r="Z127" s="131">
        <f>+Y127/M127*100</f>
        <v>163.03018346813963</v>
      </c>
    </row>
    <row r="128" spans="2:26" ht="18.75" customHeight="1" thickBot="1" x14ac:dyDescent="0.25">
      <c r="B128" s="132" t="s">
        <v>105</v>
      </c>
      <c r="C128" s="133">
        <f>+C127+C105+C104+C103</f>
        <v>99180.299999999988</v>
      </c>
      <c r="D128" s="133">
        <f t="shared" ref="D128:X128" si="78">+D127+D105+D104+D103</f>
        <v>201576.09999999998</v>
      </c>
      <c r="E128" s="133">
        <f t="shared" si="78"/>
        <v>73564.699999999983</v>
      </c>
      <c r="F128" s="133">
        <f t="shared" si="78"/>
        <v>87718.500000000029</v>
      </c>
      <c r="G128" s="133">
        <f t="shared" si="78"/>
        <v>85415.1</v>
      </c>
      <c r="H128" s="133">
        <f t="shared" si="78"/>
        <v>161629.79999999999</v>
      </c>
      <c r="I128" s="133">
        <f t="shared" si="78"/>
        <v>81228.3</v>
      </c>
      <c r="J128" s="133">
        <f t="shared" si="78"/>
        <v>78660.399999999994</v>
      </c>
      <c r="K128" s="133">
        <f t="shared" si="78"/>
        <v>113672.9</v>
      </c>
      <c r="L128" s="133">
        <f t="shared" si="78"/>
        <v>82778.200000000012</v>
      </c>
      <c r="M128" s="133">
        <f t="shared" si="78"/>
        <v>1065424.3</v>
      </c>
      <c r="N128" s="133">
        <f t="shared" si="78"/>
        <v>134187.1</v>
      </c>
      <c r="O128" s="133">
        <f t="shared" si="78"/>
        <v>179744.09999999998</v>
      </c>
      <c r="P128" s="133">
        <f t="shared" si="78"/>
        <v>99687.700000000012</v>
      </c>
      <c r="Q128" s="133">
        <f t="shared" si="78"/>
        <v>102973.5</v>
      </c>
      <c r="R128" s="133">
        <f t="shared" si="78"/>
        <v>98932.10000000002</v>
      </c>
      <c r="S128" s="133">
        <f t="shared" si="78"/>
        <v>134285.70000000001</v>
      </c>
      <c r="T128" s="133">
        <f t="shared" si="78"/>
        <v>126283.90000000001</v>
      </c>
      <c r="U128" s="133">
        <f t="shared" si="78"/>
        <v>82565.400000000009</v>
      </c>
      <c r="V128" s="133">
        <f t="shared" si="78"/>
        <v>116504.5</v>
      </c>
      <c r="W128" s="133">
        <f t="shared" si="78"/>
        <v>87480.500000000015</v>
      </c>
      <c r="X128" s="133">
        <f t="shared" si="78"/>
        <v>1162644.4999999998</v>
      </c>
      <c r="Y128" s="134">
        <f t="shared" si="71"/>
        <v>97220.199999999721</v>
      </c>
      <c r="Z128" s="133">
        <f>+Y128/M128*100</f>
        <v>9.1250218340242206</v>
      </c>
    </row>
    <row r="129" spans="2:26" ht="15.95" customHeight="1" thickTop="1" x14ac:dyDescent="0.2">
      <c r="B129" s="135" t="s">
        <v>131</v>
      </c>
      <c r="C129" s="136">
        <f t="shared" ref="C129:R129" si="79">SUM(C130:C135)</f>
        <v>836.50000000000011</v>
      </c>
      <c r="D129" s="136">
        <f t="shared" si="79"/>
        <v>786.3</v>
      </c>
      <c r="E129" s="136">
        <f t="shared" si="79"/>
        <v>991.2</v>
      </c>
      <c r="F129" s="136">
        <f t="shared" si="79"/>
        <v>1447.7</v>
      </c>
      <c r="G129" s="136">
        <f t="shared" si="79"/>
        <v>1872.3999999999999</v>
      </c>
      <c r="H129" s="136">
        <f>SUM(H130:H135)</f>
        <v>1026.2</v>
      </c>
      <c r="I129" s="136">
        <f>SUM(I130:I135)</f>
        <v>1024.2</v>
      </c>
      <c r="J129" s="136">
        <f t="shared" ref="J129:K129" si="80">SUM(J130:J135)</f>
        <v>940.9</v>
      </c>
      <c r="K129" s="136">
        <f t="shared" si="80"/>
        <v>935.3</v>
      </c>
      <c r="L129" s="136">
        <f t="shared" si="79"/>
        <v>1001.8000000000001</v>
      </c>
      <c r="M129" s="136">
        <f t="shared" si="79"/>
        <v>10862.500000000002</v>
      </c>
      <c r="N129" s="136">
        <f t="shared" si="79"/>
        <v>950.3</v>
      </c>
      <c r="O129" s="136">
        <f t="shared" si="79"/>
        <v>856.6</v>
      </c>
      <c r="P129" s="136">
        <f t="shared" si="79"/>
        <v>1005.7</v>
      </c>
      <c r="Q129" s="136">
        <f t="shared" si="79"/>
        <v>1699.5</v>
      </c>
      <c r="R129" s="136">
        <f t="shared" si="79"/>
        <v>2048.9</v>
      </c>
      <c r="S129" s="136">
        <f>SUM(S130:S135)</f>
        <v>1013</v>
      </c>
      <c r="T129" s="136">
        <f>SUM(T130:T135)</f>
        <v>1073.2</v>
      </c>
      <c r="U129" s="136">
        <f>SUM(U130:U135)</f>
        <v>971.5</v>
      </c>
      <c r="V129" s="136">
        <f>SUM(V130:V135)</f>
        <v>903.2</v>
      </c>
      <c r="W129" s="136">
        <f>SUM(W130:W135)</f>
        <v>1048.3000000000002</v>
      </c>
      <c r="X129" s="130">
        <f t="shared" ref="X129:X135" si="81">SUM(N129:W129)</f>
        <v>11570.2</v>
      </c>
      <c r="Y129" s="130">
        <f t="shared" si="71"/>
        <v>707.69999999999891</v>
      </c>
      <c r="Z129" s="129">
        <f>+Y129/M129*100</f>
        <v>6.5150747986190911</v>
      </c>
    </row>
    <row r="130" spans="2:26" ht="17.25" customHeight="1" x14ac:dyDescent="0.2">
      <c r="B130" s="137" t="s">
        <v>132</v>
      </c>
      <c r="C130" s="138">
        <v>416.8</v>
      </c>
      <c r="D130" s="138">
        <v>381.8</v>
      </c>
      <c r="E130" s="138">
        <v>425.3</v>
      </c>
      <c r="F130" s="138">
        <v>399.8</v>
      </c>
      <c r="G130" s="138">
        <v>471.3</v>
      </c>
      <c r="H130" s="138">
        <v>439</v>
      </c>
      <c r="I130" s="138">
        <v>457.5</v>
      </c>
      <c r="J130" s="138">
        <v>461.6</v>
      </c>
      <c r="K130" s="138">
        <v>439.2</v>
      </c>
      <c r="L130" s="138">
        <v>459.2</v>
      </c>
      <c r="M130" s="138">
        <f t="shared" ref="M130:M135" si="82">SUM(C130:L130)</f>
        <v>4351.5</v>
      </c>
      <c r="N130" s="138">
        <v>472</v>
      </c>
      <c r="O130" s="138">
        <v>449.8</v>
      </c>
      <c r="P130" s="138">
        <v>528.20000000000005</v>
      </c>
      <c r="Q130" s="138">
        <v>464.6</v>
      </c>
      <c r="R130" s="138">
        <v>603.1</v>
      </c>
      <c r="S130" s="138">
        <v>524.9</v>
      </c>
      <c r="T130" s="138">
        <v>558.20000000000005</v>
      </c>
      <c r="U130" s="138">
        <v>516.1</v>
      </c>
      <c r="V130" s="138">
        <v>519.20000000000005</v>
      </c>
      <c r="W130" s="138">
        <v>584.79999999999995</v>
      </c>
      <c r="X130" s="139">
        <f t="shared" si="81"/>
        <v>5220.9000000000005</v>
      </c>
      <c r="Y130" s="139">
        <f t="shared" si="71"/>
        <v>869.40000000000055</v>
      </c>
      <c r="Z130" s="138">
        <f>+Y130/M130*100</f>
        <v>19.979317476732174</v>
      </c>
    </row>
    <row r="131" spans="2:26" ht="17.25" customHeight="1" x14ac:dyDescent="0.2">
      <c r="B131" s="137" t="s">
        <v>133</v>
      </c>
      <c r="C131" s="138">
        <v>0</v>
      </c>
      <c r="D131" s="138">
        <v>0</v>
      </c>
      <c r="E131" s="138">
        <v>0</v>
      </c>
      <c r="F131" s="138">
        <v>0</v>
      </c>
      <c r="G131" s="138">
        <v>0</v>
      </c>
      <c r="H131" s="138">
        <v>0</v>
      </c>
      <c r="I131" s="138">
        <v>0</v>
      </c>
      <c r="J131" s="138">
        <v>0</v>
      </c>
      <c r="K131" s="138">
        <v>0</v>
      </c>
      <c r="L131" s="138">
        <v>0</v>
      </c>
      <c r="M131" s="138">
        <f t="shared" si="82"/>
        <v>0</v>
      </c>
      <c r="N131" s="138">
        <v>0</v>
      </c>
      <c r="O131" s="40">
        <v>23.2</v>
      </c>
      <c r="P131" s="138">
        <v>0</v>
      </c>
      <c r="Q131" s="138">
        <v>0</v>
      </c>
      <c r="R131" s="138">
        <v>0</v>
      </c>
      <c r="S131" s="138">
        <v>0</v>
      </c>
      <c r="T131" s="138">
        <v>0</v>
      </c>
      <c r="U131" s="138">
        <v>0</v>
      </c>
      <c r="V131" s="138">
        <v>0</v>
      </c>
      <c r="W131" s="138">
        <v>0</v>
      </c>
      <c r="X131" s="140">
        <f t="shared" si="81"/>
        <v>23.2</v>
      </c>
      <c r="Y131" s="140">
        <f t="shared" si="71"/>
        <v>23.2</v>
      </c>
      <c r="Z131" s="115">
        <v>0</v>
      </c>
    </row>
    <row r="132" spans="2:26" ht="17.25" customHeight="1" x14ac:dyDescent="0.2">
      <c r="B132" s="137" t="s">
        <v>134</v>
      </c>
      <c r="C132" s="138">
        <v>49</v>
      </c>
      <c r="D132" s="138">
        <v>14.6</v>
      </c>
      <c r="E132" s="138">
        <v>41.9</v>
      </c>
      <c r="F132" s="138">
        <v>627.6</v>
      </c>
      <c r="G132" s="138">
        <v>964</v>
      </c>
      <c r="H132" s="138">
        <v>88.4</v>
      </c>
      <c r="I132" s="138">
        <v>129.1</v>
      </c>
      <c r="J132" s="138">
        <v>32.6</v>
      </c>
      <c r="K132" s="138">
        <v>19.899999999999999</v>
      </c>
      <c r="L132" s="138">
        <v>89</v>
      </c>
      <c r="M132" s="138">
        <f t="shared" si="82"/>
        <v>2056.1</v>
      </c>
      <c r="N132" s="138">
        <v>63.5</v>
      </c>
      <c r="O132" s="138">
        <v>21.2</v>
      </c>
      <c r="P132" s="138">
        <v>45</v>
      </c>
      <c r="Q132" s="138">
        <v>883.8</v>
      </c>
      <c r="R132" s="138">
        <v>1053.8</v>
      </c>
      <c r="S132" s="138">
        <v>66.8</v>
      </c>
      <c r="T132" s="138">
        <v>128.9</v>
      </c>
      <c r="U132" s="138">
        <v>25.1</v>
      </c>
      <c r="V132" s="138">
        <v>22.3</v>
      </c>
      <c r="W132" s="138">
        <v>96.6</v>
      </c>
      <c r="X132" s="139">
        <f t="shared" si="81"/>
        <v>2407.0000000000005</v>
      </c>
      <c r="Y132" s="139">
        <f t="shared" si="71"/>
        <v>350.90000000000055</v>
      </c>
      <c r="Z132" s="138">
        <f t="shared" ref="Z132:Z137" si="83">+Y132/M132*100</f>
        <v>17.066290550070548</v>
      </c>
    </row>
    <row r="133" spans="2:26" ht="17.25" customHeight="1" x14ac:dyDescent="0.2">
      <c r="B133" s="137" t="s">
        <v>135</v>
      </c>
      <c r="C133" s="141">
        <v>288.60000000000002</v>
      </c>
      <c r="D133" s="141">
        <v>302.39999999999998</v>
      </c>
      <c r="E133" s="141">
        <v>393.2</v>
      </c>
      <c r="F133" s="141">
        <v>304.2</v>
      </c>
      <c r="G133" s="141">
        <v>335.9</v>
      </c>
      <c r="H133" s="141">
        <v>386.8</v>
      </c>
      <c r="I133" s="141">
        <v>327.5</v>
      </c>
      <c r="J133" s="141">
        <v>324.39999999999998</v>
      </c>
      <c r="K133" s="141">
        <v>399.5</v>
      </c>
      <c r="L133" s="141">
        <v>368.7</v>
      </c>
      <c r="M133" s="141">
        <f t="shared" si="82"/>
        <v>3431.2000000000003</v>
      </c>
      <c r="N133" s="141">
        <v>309.3</v>
      </c>
      <c r="O133" s="141">
        <v>320.7</v>
      </c>
      <c r="P133" s="141">
        <v>406.3</v>
      </c>
      <c r="Q133" s="141">
        <v>317.5</v>
      </c>
      <c r="R133" s="141">
        <v>345.4</v>
      </c>
      <c r="S133" s="141">
        <v>377.1</v>
      </c>
      <c r="T133" s="141">
        <v>331.6</v>
      </c>
      <c r="U133" s="141">
        <v>399.4</v>
      </c>
      <c r="V133" s="141">
        <v>329.7</v>
      </c>
      <c r="W133" s="141">
        <v>322.8</v>
      </c>
      <c r="X133" s="139">
        <f t="shared" si="81"/>
        <v>3459.7999999999997</v>
      </c>
      <c r="Y133" s="139">
        <f t="shared" si="71"/>
        <v>28.599999999999454</v>
      </c>
      <c r="Z133" s="74">
        <f t="shared" si="83"/>
        <v>0.83352762881789033</v>
      </c>
    </row>
    <row r="134" spans="2:26" ht="16.5" customHeight="1" x14ac:dyDescent="0.2">
      <c r="B134" s="137" t="s">
        <v>136</v>
      </c>
      <c r="C134" s="142">
        <v>0</v>
      </c>
      <c r="D134" s="138">
        <v>0.4</v>
      </c>
      <c r="E134" s="138">
        <v>0</v>
      </c>
      <c r="F134" s="138">
        <v>0</v>
      </c>
      <c r="G134" s="138">
        <v>0</v>
      </c>
      <c r="H134" s="138">
        <v>0</v>
      </c>
      <c r="I134" s="138">
        <v>0.1</v>
      </c>
      <c r="J134" s="138">
        <v>0</v>
      </c>
      <c r="K134" s="138">
        <v>0</v>
      </c>
      <c r="L134" s="138">
        <v>0</v>
      </c>
      <c r="M134" s="138">
        <f t="shared" si="82"/>
        <v>0.5</v>
      </c>
      <c r="N134" s="142">
        <v>0</v>
      </c>
      <c r="O134" s="142">
        <v>0</v>
      </c>
      <c r="P134" s="142">
        <v>0</v>
      </c>
      <c r="Q134" s="142">
        <v>0.1</v>
      </c>
      <c r="R134" s="142">
        <v>0</v>
      </c>
      <c r="S134" s="142">
        <v>0</v>
      </c>
      <c r="T134" s="142">
        <v>0</v>
      </c>
      <c r="U134" s="142">
        <v>0</v>
      </c>
      <c r="V134" s="142">
        <v>0</v>
      </c>
      <c r="W134" s="142">
        <v>0.2</v>
      </c>
      <c r="X134" s="139">
        <f t="shared" si="81"/>
        <v>0.30000000000000004</v>
      </c>
      <c r="Y134" s="139">
        <f t="shared" si="71"/>
        <v>-0.19999999999999996</v>
      </c>
      <c r="Z134" s="74">
        <f t="shared" si="83"/>
        <v>-39.999999999999993</v>
      </c>
    </row>
    <row r="135" spans="2:26" ht="16.5" customHeight="1" thickBot="1" x14ac:dyDescent="0.25">
      <c r="B135" s="143" t="s">
        <v>137</v>
      </c>
      <c r="C135" s="144">
        <v>82.1</v>
      </c>
      <c r="D135" s="144">
        <v>87.1</v>
      </c>
      <c r="E135" s="144">
        <v>130.80000000000001</v>
      </c>
      <c r="F135" s="144">
        <v>116.1</v>
      </c>
      <c r="G135" s="144">
        <v>101.2</v>
      </c>
      <c r="H135" s="144">
        <v>112</v>
      </c>
      <c r="I135" s="144">
        <v>110</v>
      </c>
      <c r="J135" s="144">
        <v>122.3</v>
      </c>
      <c r="K135" s="144">
        <v>76.7</v>
      </c>
      <c r="L135" s="144">
        <v>84.9</v>
      </c>
      <c r="M135" s="144">
        <f t="shared" si="82"/>
        <v>1023.2</v>
      </c>
      <c r="N135" s="144">
        <v>105.5</v>
      </c>
      <c r="O135" s="144">
        <v>41.7</v>
      </c>
      <c r="P135" s="144">
        <v>26.2</v>
      </c>
      <c r="Q135" s="144">
        <v>33.5</v>
      </c>
      <c r="R135" s="144">
        <v>46.6</v>
      </c>
      <c r="S135" s="144">
        <v>44.2</v>
      </c>
      <c r="T135" s="144">
        <v>54.5</v>
      </c>
      <c r="U135" s="144">
        <v>30.9</v>
      </c>
      <c r="V135" s="144">
        <v>32</v>
      </c>
      <c r="W135" s="144">
        <v>43.9</v>
      </c>
      <c r="X135" s="139">
        <f t="shared" si="81"/>
        <v>458.99999999999994</v>
      </c>
      <c r="Y135" s="145">
        <f t="shared" si="71"/>
        <v>-564.20000000000005</v>
      </c>
      <c r="Z135" s="146">
        <f t="shared" si="83"/>
        <v>-55.140734949179048</v>
      </c>
    </row>
    <row r="136" spans="2:26" ht="19.5" customHeight="1" thickTop="1" x14ac:dyDescent="0.2">
      <c r="B136" s="147" t="s">
        <v>138</v>
      </c>
      <c r="C136" s="148">
        <f t="shared" ref="C136:X136" si="84">+C129+C128</f>
        <v>100016.79999999999</v>
      </c>
      <c r="D136" s="148">
        <f t="shared" si="84"/>
        <v>202362.39999999997</v>
      </c>
      <c r="E136" s="148">
        <f t="shared" si="84"/>
        <v>74555.89999999998</v>
      </c>
      <c r="F136" s="148">
        <f t="shared" si="84"/>
        <v>89166.200000000026</v>
      </c>
      <c r="G136" s="148">
        <f t="shared" si="84"/>
        <v>87287.5</v>
      </c>
      <c r="H136" s="148">
        <f>+H129+H128</f>
        <v>162656</v>
      </c>
      <c r="I136" s="148">
        <f>+I129+I128</f>
        <v>82252.5</v>
      </c>
      <c r="J136" s="148">
        <f t="shared" ref="J136:K136" si="85">+J129+J128</f>
        <v>79601.299999999988</v>
      </c>
      <c r="K136" s="148">
        <f t="shared" si="85"/>
        <v>114608.2</v>
      </c>
      <c r="L136" s="148">
        <f t="shared" si="84"/>
        <v>83780.000000000015</v>
      </c>
      <c r="M136" s="148">
        <f t="shared" si="84"/>
        <v>1076286.8</v>
      </c>
      <c r="N136" s="149">
        <f t="shared" si="84"/>
        <v>135137.4</v>
      </c>
      <c r="O136" s="150">
        <f t="shared" si="84"/>
        <v>180600.69999999998</v>
      </c>
      <c r="P136" s="150">
        <f t="shared" si="84"/>
        <v>100693.40000000001</v>
      </c>
      <c r="Q136" s="150">
        <f t="shared" si="84"/>
        <v>104673</v>
      </c>
      <c r="R136" s="150">
        <f t="shared" si="84"/>
        <v>100981.00000000001</v>
      </c>
      <c r="S136" s="150">
        <f>+S129+S128</f>
        <v>135298.70000000001</v>
      </c>
      <c r="T136" s="150">
        <f>+T129+T128</f>
        <v>127357.1</v>
      </c>
      <c r="U136" s="150">
        <f>+U129+U128</f>
        <v>83536.900000000009</v>
      </c>
      <c r="V136" s="150">
        <f>+V129+V128</f>
        <v>117407.7</v>
      </c>
      <c r="W136" s="150">
        <f>+W129+W128</f>
        <v>88528.800000000017</v>
      </c>
      <c r="X136" s="149">
        <f t="shared" si="84"/>
        <v>1174214.6999999997</v>
      </c>
      <c r="Y136" s="151">
        <f t="shared" si="71"/>
        <v>97927.899999999674</v>
      </c>
      <c r="Z136" s="148">
        <f t="shared" si="83"/>
        <v>9.098680760555613</v>
      </c>
    </row>
    <row r="137" spans="2:26" ht="19.5" customHeight="1" thickBot="1" x14ac:dyDescent="0.25">
      <c r="B137" s="152" t="s">
        <v>139</v>
      </c>
      <c r="C137" s="153">
        <f t="shared" ref="C137:L137" si="86">+C81+C74+C70+C41+C92+C82+C69+C96</f>
        <v>1634.2999999999997</v>
      </c>
      <c r="D137" s="153">
        <f t="shared" si="86"/>
        <v>1914.6</v>
      </c>
      <c r="E137" s="153">
        <f t="shared" si="86"/>
        <v>1551.3000000000002</v>
      </c>
      <c r="F137" s="153">
        <f t="shared" si="86"/>
        <v>1339.8999999999996</v>
      </c>
      <c r="G137" s="153">
        <f t="shared" si="86"/>
        <v>1856.8000000000002</v>
      </c>
      <c r="H137" s="153">
        <f t="shared" si="86"/>
        <v>1694.3</v>
      </c>
      <c r="I137" s="153">
        <f>+I81+I74+I70+I41+I92+I82+I69+I96</f>
        <v>1722.8</v>
      </c>
      <c r="J137" s="153">
        <f t="shared" ref="J137:K137" si="87">+J81+J74+J70+J41+J92+J82+J69+J96</f>
        <v>1835.3</v>
      </c>
      <c r="K137" s="153">
        <f t="shared" si="87"/>
        <v>1387.4</v>
      </c>
      <c r="L137" s="153">
        <f t="shared" si="86"/>
        <v>1527.5999999999997</v>
      </c>
      <c r="M137" s="153">
        <f>SUM(C137:L137)</f>
        <v>16464.299999999996</v>
      </c>
      <c r="N137" s="153">
        <f t="shared" ref="N137:X137" si="88">+N81+N74+N70+N41+N92+N82+N69+N96</f>
        <v>1907.8</v>
      </c>
      <c r="O137" s="153">
        <f t="shared" si="88"/>
        <v>3118.1000000000004</v>
      </c>
      <c r="P137" s="153">
        <f t="shared" si="88"/>
        <v>2738.9999999999995</v>
      </c>
      <c r="Q137" s="153">
        <f t="shared" si="88"/>
        <v>2158.5000000000005</v>
      </c>
      <c r="R137" s="153">
        <f t="shared" si="88"/>
        <v>2405.3999999999996</v>
      </c>
      <c r="S137" s="153">
        <f t="shared" si="88"/>
        <v>3092.6</v>
      </c>
      <c r="T137" s="153">
        <f>+T81+T74+T70+T41+T92+T82+T69+T96</f>
        <v>2946.2000000000003</v>
      </c>
      <c r="U137" s="153">
        <f>+U81+U74+U70+U41+U92+U82+U69+U96</f>
        <v>2508.2000000000003</v>
      </c>
      <c r="V137" s="153">
        <f>+V81+V74+V70+V41+V92+V82+V69+V96</f>
        <v>2006.6000000000001</v>
      </c>
      <c r="W137" s="153">
        <f>+W81+W74+W70+W41+W92+W82+W69+W96</f>
        <v>2135.8000000000002</v>
      </c>
      <c r="X137" s="153">
        <f t="shared" si="88"/>
        <v>25018.200000000004</v>
      </c>
      <c r="Y137" s="154">
        <f t="shared" si="71"/>
        <v>8553.9000000000087</v>
      </c>
      <c r="Z137" s="154">
        <f t="shared" si="83"/>
        <v>51.95422823928142</v>
      </c>
    </row>
    <row r="138" spans="2:26" ht="16.5" customHeight="1" thickTop="1" x14ac:dyDescent="0.2">
      <c r="B138" s="155" t="s">
        <v>140</v>
      </c>
      <c r="C138" s="156"/>
      <c r="D138" s="156"/>
      <c r="E138" s="156"/>
      <c r="F138" s="156"/>
      <c r="G138" s="156"/>
      <c r="H138" s="156"/>
      <c r="I138" s="156"/>
      <c r="J138" s="156"/>
      <c r="K138" s="156"/>
      <c r="L138" s="156"/>
      <c r="M138" s="156"/>
      <c r="N138" s="157"/>
      <c r="O138" s="157"/>
      <c r="P138" s="157"/>
      <c r="Q138" s="157"/>
      <c r="R138" s="157"/>
      <c r="S138" s="157"/>
      <c r="T138" s="157"/>
      <c r="U138" s="157"/>
      <c r="V138" s="157"/>
      <c r="W138" s="157"/>
      <c r="X138" s="157"/>
      <c r="Y138" s="158"/>
      <c r="Z138" s="159"/>
    </row>
    <row r="139" spans="2:26" ht="15" customHeight="1" x14ac:dyDescent="0.2">
      <c r="B139" s="160" t="s">
        <v>141</v>
      </c>
      <c r="C139" s="161"/>
      <c r="D139" s="161"/>
      <c r="E139" s="161"/>
      <c r="F139" s="161"/>
      <c r="G139" s="161"/>
      <c r="H139" s="161"/>
      <c r="I139" s="161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2"/>
    </row>
    <row r="140" spans="2:26" s="165" customFormat="1" ht="12.75" customHeight="1" x14ac:dyDescent="0.2">
      <c r="B140" s="163" t="s">
        <v>142</v>
      </c>
      <c r="C140" s="161"/>
      <c r="D140" s="161"/>
      <c r="E140" s="161"/>
      <c r="F140" s="161"/>
      <c r="G140" s="161"/>
      <c r="H140" s="161"/>
      <c r="I140" s="161"/>
      <c r="J140" s="161"/>
      <c r="K140" s="161"/>
      <c r="L140" s="161"/>
      <c r="M140" s="161"/>
      <c r="N140" s="164"/>
      <c r="O140" s="164"/>
      <c r="P140" s="164"/>
      <c r="Q140" s="164"/>
      <c r="R140" s="164"/>
      <c r="S140" s="164"/>
      <c r="T140" s="164"/>
      <c r="U140" s="164"/>
      <c r="V140" s="164"/>
      <c r="W140" s="164"/>
      <c r="X140" s="164"/>
      <c r="Y140" s="161"/>
      <c r="Z140" s="162"/>
    </row>
    <row r="141" spans="2:26" s="165" customFormat="1" ht="14.25" customHeight="1" x14ac:dyDescent="0.2">
      <c r="B141" s="163" t="s">
        <v>143</v>
      </c>
      <c r="C141" s="161"/>
      <c r="D141" s="161"/>
      <c r="E141" s="161"/>
      <c r="F141" s="161"/>
      <c r="G141" s="161"/>
      <c r="H141" s="161"/>
      <c r="I141" s="161"/>
      <c r="J141" s="161"/>
      <c r="K141" s="161"/>
      <c r="L141" s="161"/>
      <c r="M141" s="161"/>
      <c r="N141" s="161"/>
      <c r="O141" s="161"/>
      <c r="P141" s="161"/>
      <c r="Q141" s="161"/>
      <c r="R141" s="161"/>
      <c r="S141" s="161"/>
      <c r="T141" s="161"/>
      <c r="U141" s="161"/>
      <c r="V141" s="161"/>
      <c r="W141" s="161"/>
      <c r="X141" s="161"/>
      <c r="Y141" s="161"/>
      <c r="Z141" s="162"/>
    </row>
    <row r="142" spans="2:26" ht="13.5" customHeight="1" x14ac:dyDescent="0.2">
      <c r="B142" s="163" t="s">
        <v>144</v>
      </c>
      <c r="C142" s="166"/>
      <c r="D142" s="166"/>
      <c r="E142" s="166"/>
      <c r="F142" s="166"/>
      <c r="G142" s="167"/>
      <c r="H142" s="167"/>
      <c r="I142" s="167"/>
      <c r="J142" s="167"/>
      <c r="K142" s="167"/>
      <c r="L142" s="167"/>
      <c r="M142" s="167"/>
      <c r="N142" s="164"/>
      <c r="O142" s="164"/>
      <c r="P142" s="164"/>
      <c r="Q142" s="164"/>
      <c r="R142" s="164"/>
      <c r="S142" s="164"/>
      <c r="T142" s="164"/>
      <c r="U142" s="164"/>
      <c r="V142" s="164"/>
      <c r="W142" s="164"/>
      <c r="X142" s="164"/>
      <c r="Z142" s="162"/>
    </row>
    <row r="143" spans="2:26" ht="12.75" customHeight="1" x14ac:dyDescent="0.2">
      <c r="B143" s="168" t="s">
        <v>145</v>
      </c>
      <c r="C143" s="161"/>
      <c r="D143" s="161"/>
      <c r="E143" s="161"/>
      <c r="F143" s="161"/>
      <c r="G143" s="161"/>
      <c r="H143" s="161"/>
      <c r="I143" s="161"/>
      <c r="J143" s="161"/>
      <c r="K143" s="161"/>
      <c r="L143" s="161"/>
      <c r="M143" s="161"/>
      <c r="N143" s="169"/>
      <c r="O143" s="169"/>
      <c r="P143" s="169"/>
      <c r="Q143" s="169"/>
      <c r="R143" s="169"/>
      <c r="S143" s="169"/>
      <c r="T143" s="169"/>
      <c r="U143" s="169"/>
      <c r="V143" s="169"/>
      <c r="W143" s="169"/>
      <c r="X143" s="169"/>
      <c r="Z143" s="170"/>
    </row>
    <row r="144" spans="2:26" x14ac:dyDescent="0.2">
      <c r="B144" s="171"/>
      <c r="C144" s="161"/>
      <c r="D144" s="161"/>
      <c r="E144" s="161"/>
      <c r="F144" s="161"/>
      <c r="G144" s="161"/>
      <c r="H144" s="161"/>
      <c r="I144" s="161"/>
      <c r="J144" s="161"/>
      <c r="K144" s="161"/>
      <c r="L144" s="161"/>
      <c r="M144" s="161"/>
      <c r="N144" s="169"/>
      <c r="O144" s="169"/>
      <c r="P144" s="169"/>
      <c r="Q144" s="169"/>
      <c r="R144" s="169"/>
      <c r="S144" s="169"/>
      <c r="T144" s="169"/>
      <c r="U144" s="169"/>
      <c r="V144" s="169"/>
      <c r="W144" s="169"/>
      <c r="X144" s="169"/>
      <c r="Z144" s="170"/>
    </row>
    <row r="145" spans="2:26" x14ac:dyDescent="0.2">
      <c r="B145" s="171"/>
      <c r="C145" s="161"/>
      <c r="D145" s="161"/>
      <c r="E145" s="161"/>
      <c r="F145" s="161"/>
      <c r="G145" s="161"/>
      <c r="H145" s="161"/>
      <c r="I145" s="161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Z145" s="172"/>
    </row>
    <row r="146" spans="2:26" x14ac:dyDescent="0.2">
      <c r="B146" s="171"/>
      <c r="C146" s="161"/>
      <c r="D146" s="161"/>
      <c r="E146" s="161"/>
      <c r="F146" s="161"/>
      <c r="G146" s="161"/>
      <c r="H146" s="161"/>
      <c r="I146" s="161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Z146" s="172"/>
    </row>
    <row r="147" spans="2:26" x14ac:dyDescent="0.2">
      <c r="B147" s="171"/>
      <c r="C147" s="161"/>
      <c r="D147" s="161"/>
      <c r="E147" s="161"/>
      <c r="F147" s="161"/>
      <c r="G147" s="161"/>
      <c r="H147" s="161"/>
      <c r="I147" s="161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Z147" s="172"/>
    </row>
    <row r="148" spans="2:26" x14ac:dyDescent="0.2">
      <c r="B148" s="171"/>
      <c r="C148" s="161"/>
      <c r="D148" s="161"/>
      <c r="E148" s="161"/>
      <c r="F148" s="161"/>
      <c r="G148" s="161"/>
      <c r="H148" s="161"/>
      <c r="I148" s="161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72"/>
    </row>
    <row r="149" spans="2:26" x14ac:dyDescent="0.2">
      <c r="B149" s="171"/>
      <c r="C149" s="161"/>
      <c r="F149" s="161"/>
      <c r="G149" s="161"/>
      <c r="H149" s="161"/>
      <c r="I149" s="161"/>
      <c r="J149" s="161"/>
      <c r="K149" s="161"/>
      <c r="L149" s="161"/>
      <c r="M149" s="161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  <c r="X149" s="164"/>
      <c r="Z149" s="172"/>
    </row>
    <row r="150" spans="2:26" ht="14.25" x14ac:dyDescent="0.2">
      <c r="B150" s="173"/>
      <c r="C150" s="161"/>
      <c r="F150" s="161"/>
      <c r="G150" s="161"/>
      <c r="H150" s="161"/>
      <c r="I150" s="161"/>
      <c r="J150" s="161"/>
      <c r="K150" s="161"/>
      <c r="L150" s="161"/>
      <c r="M150" s="161"/>
      <c r="N150" s="164"/>
      <c r="O150" s="164"/>
      <c r="P150" s="164"/>
      <c r="Q150" s="164"/>
      <c r="R150" s="164"/>
      <c r="S150" s="164"/>
      <c r="T150" s="164"/>
      <c r="U150" s="164"/>
      <c r="V150" s="164"/>
      <c r="W150" s="164"/>
      <c r="X150" s="164"/>
      <c r="Z150" s="174"/>
    </row>
    <row r="151" spans="2:26" x14ac:dyDescent="0.2">
      <c r="B151" s="162"/>
      <c r="C151" s="161"/>
      <c r="D151" s="161"/>
      <c r="E151" s="161"/>
      <c r="F151" s="161"/>
      <c r="G151" s="161"/>
      <c r="H151" s="161"/>
      <c r="I151" s="161"/>
      <c r="J151" s="161"/>
      <c r="K151" s="161"/>
      <c r="L151" s="161"/>
      <c r="M151" s="161"/>
      <c r="N151" s="164"/>
      <c r="O151" s="164"/>
      <c r="P151" s="164"/>
      <c r="Q151" s="164"/>
      <c r="R151" s="164"/>
      <c r="S151" s="164"/>
      <c r="T151" s="164"/>
      <c r="U151" s="164"/>
      <c r="V151" s="164"/>
      <c r="W151" s="164"/>
      <c r="X151" s="164"/>
      <c r="Z151" s="162"/>
    </row>
    <row r="152" spans="2:26" x14ac:dyDescent="0.2">
      <c r="B152" s="162"/>
      <c r="C152" s="161"/>
      <c r="D152" s="175"/>
      <c r="E152" s="175"/>
      <c r="F152" s="175"/>
      <c r="G152" s="175"/>
      <c r="H152" s="175"/>
      <c r="I152" s="175"/>
      <c r="J152" s="175"/>
      <c r="K152" s="175"/>
      <c r="L152" s="175"/>
      <c r="M152" s="175"/>
      <c r="N152" s="164"/>
      <c r="O152" s="164"/>
      <c r="P152" s="164"/>
      <c r="Q152" s="164"/>
      <c r="R152" s="164"/>
      <c r="S152" s="164"/>
      <c r="T152" s="164"/>
      <c r="U152" s="164"/>
      <c r="V152" s="164"/>
      <c r="W152" s="164"/>
      <c r="X152" s="164"/>
      <c r="Z152" s="176"/>
    </row>
    <row r="153" spans="2:26" x14ac:dyDescent="0.2">
      <c r="B153" s="162"/>
      <c r="C153" s="161"/>
      <c r="D153" s="175"/>
      <c r="E153" s="175"/>
      <c r="F153" s="175"/>
      <c r="G153" s="175"/>
      <c r="H153" s="175"/>
      <c r="I153" s="175"/>
      <c r="J153" s="175"/>
      <c r="K153" s="175"/>
      <c r="L153" s="175"/>
      <c r="M153" s="175"/>
      <c r="N153" s="161"/>
      <c r="O153" s="161"/>
      <c r="P153" s="161"/>
      <c r="Q153" s="161"/>
      <c r="R153" s="161"/>
      <c r="S153" s="161"/>
      <c r="T153" s="161"/>
      <c r="U153" s="161"/>
      <c r="V153" s="161"/>
      <c r="W153" s="161"/>
      <c r="X153" s="161"/>
      <c r="Y153" s="177"/>
      <c r="Z153" s="176"/>
    </row>
    <row r="154" spans="2:26" x14ac:dyDescent="0.2">
      <c r="B154" s="162"/>
      <c r="C154" s="161"/>
      <c r="D154" s="161"/>
      <c r="E154" s="161"/>
      <c r="F154" s="161"/>
      <c r="G154" s="161"/>
      <c r="H154" s="161"/>
      <c r="I154" s="161"/>
      <c r="J154" s="161"/>
      <c r="K154" s="161"/>
      <c r="L154" s="161"/>
      <c r="M154" s="161"/>
      <c r="N154" s="161"/>
      <c r="O154" s="161"/>
      <c r="P154" s="161"/>
      <c r="Q154" s="161"/>
      <c r="R154" s="161"/>
      <c r="S154" s="161"/>
      <c r="T154" s="161"/>
      <c r="U154" s="161"/>
      <c r="V154" s="161"/>
      <c r="W154" s="161"/>
      <c r="X154" s="161"/>
      <c r="Y154" s="177"/>
      <c r="Z154" s="176"/>
    </row>
    <row r="155" spans="2:26" x14ac:dyDescent="0.2">
      <c r="B155" s="162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61"/>
      <c r="O155" s="161"/>
      <c r="P155" s="161"/>
      <c r="Q155" s="161"/>
      <c r="R155" s="161"/>
      <c r="S155" s="161"/>
      <c r="T155" s="161"/>
      <c r="U155" s="161"/>
      <c r="V155" s="161"/>
      <c r="W155" s="161"/>
      <c r="X155" s="161"/>
      <c r="Y155" s="177"/>
      <c r="Z155" s="176"/>
    </row>
    <row r="156" spans="2:26" x14ac:dyDescent="0.2">
      <c r="B156" s="162"/>
      <c r="C156" s="178"/>
      <c r="D156" s="178"/>
      <c r="E156" s="178"/>
      <c r="F156" s="178"/>
      <c r="G156" s="178"/>
      <c r="H156" s="178"/>
      <c r="I156" s="178"/>
      <c r="J156" s="178"/>
      <c r="K156" s="178"/>
      <c r="L156" s="178"/>
      <c r="M156" s="178"/>
      <c r="N156" s="161"/>
      <c r="O156" s="161"/>
      <c r="P156" s="161"/>
      <c r="Q156" s="161"/>
      <c r="R156" s="161"/>
      <c r="S156" s="161"/>
      <c r="T156" s="161"/>
      <c r="U156" s="161"/>
      <c r="V156" s="161"/>
      <c r="W156" s="161"/>
      <c r="X156" s="161"/>
      <c r="Y156" s="177"/>
      <c r="Z156" s="176"/>
    </row>
    <row r="157" spans="2:26" x14ac:dyDescent="0.2">
      <c r="B157" s="162"/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61"/>
      <c r="O157" s="161"/>
      <c r="P157" s="161"/>
      <c r="Q157" s="161"/>
      <c r="R157" s="161"/>
      <c r="S157" s="161"/>
      <c r="T157" s="161"/>
      <c r="U157" s="161"/>
      <c r="V157" s="161"/>
      <c r="W157" s="161"/>
      <c r="X157" s="161"/>
      <c r="Y157" s="156"/>
      <c r="Z157" s="176"/>
    </row>
    <row r="158" spans="2:26" x14ac:dyDescent="0.2">
      <c r="B158" s="162"/>
      <c r="C158" s="156"/>
      <c r="D158" s="156"/>
      <c r="E158" s="156"/>
      <c r="F158" s="156"/>
      <c r="G158" s="156"/>
      <c r="H158" s="156"/>
      <c r="I158" s="156"/>
      <c r="J158" s="156"/>
      <c r="K158" s="156"/>
      <c r="L158" s="156"/>
      <c r="M158" s="156"/>
      <c r="N158" s="161"/>
      <c r="O158" s="161"/>
      <c r="P158" s="161"/>
      <c r="Q158" s="161"/>
      <c r="R158" s="161"/>
      <c r="S158" s="161"/>
      <c r="T158" s="161"/>
      <c r="U158" s="161"/>
      <c r="V158" s="161"/>
      <c r="W158" s="161"/>
      <c r="X158" s="161"/>
      <c r="Y158" s="156"/>
      <c r="Z158" s="162"/>
    </row>
    <row r="159" spans="2:26" x14ac:dyDescent="0.2">
      <c r="B159" s="162"/>
      <c r="C159" s="161"/>
      <c r="D159" s="161"/>
      <c r="E159" s="161"/>
      <c r="F159" s="161"/>
      <c r="G159" s="161"/>
      <c r="H159" s="161"/>
      <c r="I159" s="161"/>
      <c r="J159" s="161"/>
      <c r="K159" s="161"/>
      <c r="L159" s="161"/>
      <c r="M159" s="161"/>
      <c r="N159" s="161"/>
      <c r="O159" s="161"/>
      <c r="P159" s="161"/>
      <c r="Q159" s="161"/>
      <c r="R159" s="161"/>
      <c r="S159" s="161"/>
      <c r="T159" s="161"/>
      <c r="U159" s="161"/>
      <c r="V159" s="161"/>
      <c r="W159" s="161"/>
      <c r="X159" s="161"/>
      <c r="Y159" s="156"/>
      <c r="Z159" s="162"/>
    </row>
    <row r="160" spans="2:26" x14ac:dyDescent="0.2">
      <c r="B160" s="162"/>
      <c r="C160" s="157"/>
      <c r="D160" s="157"/>
      <c r="E160" s="157"/>
      <c r="F160" s="157"/>
      <c r="G160" s="157"/>
      <c r="H160" s="157"/>
      <c r="I160" s="157"/>
      <c r="J160" s="157"/>
      <c r="K160" s="157"/>
      <c r="L160" s="157"/>
      <c r="M160" s="156"/>
      <c r="N160" s="179"/>
      <c r="O160" s="179"/>
      <c r="P160" s="179"/>
      <c r="Q160" s="179"/>
      <c r="R160" s="179"/>
      <c r="S160" s="179"/>
      <c r="T160" s="179"/>
      <c r="U160" s="179"/>
      <c r="V160" s="179"/>
      <c r="W160" s="179"/>
      <c r="X160" s="179"/>
      <c r="Y160" s="157"/>
      <c r="Z160" s="162"/>
    </row>
    <row r="161" spans="2:26" x14ac:dyDescent="0.2">
      <c r="B161" s="162"/>
      <c r="C161" s="180"/>
      <c r="D161" s="180"/>
      <c r="E161" s="180"/>
      <c r="F161" s="180"/>
      <c r="G161" s="180"/>
      <c r="H161" s="180"/>
      <c r="I161" s="180"/>
      <c r="J161" s="180"/>
      <c r="K161" s="180"/>
      <c r="L161" s="180"/>
      <c r="M161" s="180"/>
      <c r="N161" s="161"/>
      <c r="O161" s="161"/>
      <c r="P161" s="161"/>
      <c r="Q161" s="161"/>
      <c r="R161" s="161"/>
      <c r="S161" s="161"/>
      <c r="T161" s="161"/>
      <c r="U161" s="161"/>
      <c r="V161" s="161"/>
      <c r="W161" s="161"/>
      <c r="X161" s="161"/>
      <c r="Y161" s="161"/>
      <c r="Z161" s="162"/>
    </row>
    <row r="162" spans="2:26" x14ac:dyDescent="0.2">
      <c r="B162" s="162"/>
      <c r="C162" s="180"/>
      <c r="D162" s="180"/>
      <c r="E162" s="180"/>
      <c r="F162" s="180"/>
      <c r="G162" s="180"/>
      <c r="H162" s="180"/>
      <c r="I162" s="180"/>
      <c r="J162" s="180"/>
      <c r="K162" s="180"/>
      <c r="L162" s="180"/>
      <c r="M162" s="180"/>
      <c r="N162" s="161"/>
      <c r="O162" s="161"/>
      <c r="P162" s="161"/>
      <c r="Q162" s="161"/>
      <c r="R162" s="161"/>
      <c r="S162" s="161"/>
      <c r="T162" s="161"/>
      <c r="U162" s="161"/>
      <c r="V162" s="161"/>
      <c r="W162" s="161"/>
      <c r="X162" s="161"/>
      <c r="Y162" s="161"/>
      <c r="Z162" s="175"/>
    </row>
    <row r="163" spans="2:26" x14ac:dyDescent="0.2">
      <c r="B163" s="162"/>
      <c r="C163" s="180"/>
      <c r="D163" s="180"/>
      <c r="E163" s="180"/>
      <c r="F163" s="180"/>
      <c r="G163" s="180"/>
      <c r="H163" s="180"/>
      <c r="I163" s="180"/>
      <c r="J163" s="180"/>
      <c r="K163" s="180"/>
      <c r="L163" s="180"/>
      <c r="M163" s="180"/>
      <c r="N163" s="161"/>
      <c r="O163" s="161"/>
      <c r="P163" s="161"/>
      <c r="Q163" s="161"/>
      <c r="R163" s="161"/>
      <c r="S163" s="161"/>
      <c r="T163" s="161"/>
      <c r="U163" s="161"/>
      <c r="V163" s="161"/>
      <c r="W163" s="161"/>
      <c r="X163" s="161"/>
      <c r="Y163" s="161"/>
      <c r="Z163" s="162"/>
    </row>
    <row r="164" spans="2:26" x14ac:dyDescent="0.2">
      <c r="B164" s="162"/>
      <c r="C164" s="180"/>
      <c r="D164" s="180"/>
      <c r="E164" s="180"/>
      <c r="F164" s="180"/>
      <c r="G164" s="180"/>
      <c r="H164" s="180"/>
      <c r="I164" s="180"/>
      <c r="J164" s="180"/>
      <c r="K164" s="180"/>
      <c r="L164" s="180"/>
      <c r="M164" s="180"/>
      <c r="N164" s="181"/>
      <c r="O164" s="181"/>
      <c r="P164" s="181"/>
      <c r="Q164" s="181"/>
      <c r="R164" s="181"/>
      <c r="S164" s="181"/>
      <c r="T164" s="181"/>
      <c r="U164" s="181"/>
      <c r="V164" s="181"/>
      <c r="W164" s="181"/>
      <c r="X164" s="181"/>
      <c r="Y164" s="176"/>
      <c r="Z164" s="162"/>
    </row>
    <row r="165" spans="2:26" x14ac:dyDescent="0.2">
      <c r="B165" s="162"/>
      <c r="C165" s="180"/>
      <c r="D165" s="180"/>
      <c r="E165" s="180"/>
      <c r="F165" s="180"/>
      <c r="G165" s="180"/>
      <c r="H165" s="180"/>
      <c r="I165" s="180"/>
      <c r="J165" s="180"/>
      <c r="K165" s="180"/>
      <c r="L165" s="180"/>
      <c r="M165" s="175"/>
      <c r="N165" s="156">
        <f>+N103</f>
        <v>85752.3</v>
      </c>
      <c r="O165" s="156">
        <f t="shared" ref="O165:X165" si="89">+O103</f>
        <v>73726.7</v>
      </c>
      <c r="P165" s="156">
        <f t="shared" si="89"/>
        <v>87434.400000000009</v>
      </c>
      <c r="Q165" s="156">
        <f t="shared" si="89"/>
        <v>94362.1</v>
      </c>
      <c r="R165" s="156">
        <f t="shared" si="89"/>
        <v>91555.60000000002</v>
      </c>
      <c r="S165" s="156">
        <f t="shared" si="89"/>
        <v>107330.20000000001</v>
      </c>
      <c r="T165" s="156">
        <f t="shared" si="89"/>
        <v>98777.200000000012</v>
      </c>
      <c r="U165" s="156">
        <f t="shared" si="89"/>
        <v>79473.100000000006</v>
      </c>
      <c r="V165" s="156">
        <f t="shared" si="89"/>
        <v>87892.4</v>
      </c>
      <c r="W165" s="156">
        <f t="shared" si="89"/>
        <v>84629.000000000015</v>
      </c>
      <c r="X165" s="156">
        <f t="shared" si="89"/>
        <v>890932.99999999977</v>
      </c>
      <c r="Y165" s="176"/>
      <c r="Z165" s="162"/>
    </row>
    <row r="166" spans="2:26" x14ac:dyDescent="0.2">
      <c r="B166" s="162"/>
      <c r="C166" s="182"/>
      <c r="D166" s="182"/>
      <c r="E166" s="182"/>
      <c r="F166" s="182"/>
      <c r="G166" s="182"/>
      <c r="H166" s="182"/>
      <c r="I166" s="182"/>
      <c r="J166" s="182"/>
      <c r="K166" s="182"/>
      <c r="L166" s="182"/>
      <c r="M166" s="175"/>
      <c r="N166" s="157">
        <f>+N128</f>
        <v>134187.1</v>
      </c>
      <c r="O166" s="157">
        <f t="shared" ref="O166:X166" si="90">+O128</f>
        <v>179744.09999999998</v>
      </c>
      <c r="P166" s="157">
        <f t="shared" si="90"/>
        <v>99687.700000000012</v>
      </c>
      <c r="Q166" s="157">
        <f t="shared" si="90"/>
        <v>102973.5</v>
      </c>
      <c r="R166" s="157">
        <f t="shared" si="90"/>
        <v>98932.10000000002</v>
      </c>
      <c r="S166" s="157">
        <f t="shared" si="90"/>
        <v>134285.70000000001</v>
      </c>
      <c r="T166" s="157">
        <f t="shared" si="90"/>
        <v>126283.90000000001</v>
      </c>
      <c r="U166" s="157">
        <f t="shared" si="90"/>
        <v>82565.400000000009</v>
      </c>
      <c r="V166" s="157">
        <f t="shared" si="90"/>
        <v>116504.5</v>
      </c>
      <c r="W166" s="157">
        <f t="shared" si="90"/>
        <v>87480.500000000015</v>
      </c>
      <c r="X166" s="157">
        <f t="shared" si="90"/>
        <v>1162644.4999999998</v>
      </c>
      <c r="Y166" s="183"/>
      <c r="Z166" s="162"/>
    </row>
    <row r="167" spans="2:26" x14ac:dyDescent="0.2">
      <c r="B167" s="162"/>
      <c r="C167" s="162"/>
      <c r="D167" s="162"/>
      <c r="E167" s="162"/>
      <c r="F167" s="162"/>
      <c r="G167" s="162"/>
      <c r="H167" s="162"/>
      <c r="I167" s="162"/>
      <c r="J167" s="162"/>
      <c r="K167" s="162"/>
      <c r="L167" s="162"/>
      <c r="M167" s="162"/>
      <c r="N167" s="180">
        <f>+N136</f>
        <v>135137.4</v>
      </c>
      <c r="O167" s="180">
        <f t="shared" ref="O167:X167" si="91">+O136</f>
        <v>180600.69999999998</v>
      </c>
      <c r="P167" s="180">
        <f t="shared" si="91"/>
        <v>100693.40000000001</v>
      </c>
      <c r="Q167" s="180">
        <f t="shared" si="91"/>
        <v>104673</v>
      </c>
      <c r="R167" s="180">
        <f t="shared" si="91"/>
        <v>100981.00000000001</v>
      </c>
      <c r="S167" s="180">
        <f t="shared" si="91"/>
        <v>135298.70000000001</v>
      </c>
      <c r="T167" s="180">
        <f t="shared" si="91"/>
        <v>127357.1</v>
      </c>
      <c r="U167" s="180">
        <f t="shared" si="91"/>
        <v>83536.900000000009</v>
      </c>
      <c r="V167" s="180">
        <f t="shared" si="91"/>
        <v>117407.7</v>
      </c>
      <c r="W167" s="180">
        <f t="shared" si="91"/>
        <v>88528.800000000017</v>
      </c>
      <c r="X167" s="180">
        <f t="shared" si="91"/>
        <v>1174214.6999999997</v>
      </c>
      <c r="Y167" s="183"/>
      <c r="Z167" s="162"/>
    </row>
    <row r="168" spans="2:26" x14ac:dyDescent="0.2">
      <c r="B168" s="162"/>
      <c r="C168" s="162"/>
      <c r="D168" s="162"/>
      <c r="E168" s="162"/>
      <c r="F168" s="162"/>
      <c r="G168" s="162"/>
      <c r="H168" s="162"/>
      <c r="I168" s="162"/>
      <c r="J168" s="162"/>
      <c r="K168" s="162"/>
      <c r="L168" s="162"/>
      <c r="M168" s="162"/>
      <c r="N168" s="180"/>
      <c r="O168" s="180"/>
      <c r="P168" s="180"/>
      <c r="Q168" s="180"/>
      <c r="R168" s="180"/>
      <c r="S168" s="180"/>
      <c r="T168" s="180"/>
      <c r="U168" s="180"/>
      <c r="V168" s="180"/>
      <c r="W168" s="180"/>
      <c r="X168" s="180"/>
      <c r="Y168" s="183"/>
      <c r="Z168" s="162"/>
    </row>
    <row r="169" spans="2:26" x14ac:dyDescent="0.2">
      <c r="B169" s="162"/>
      <c r="C169" s="162"/>
      <c r="D169" s="162"/>
      <c r="E169" s="162"/>
      <c r="F169" s="162"/>
      <c r="G169" s="162"/>
      <c r="H169" s="162"/>
      <c r="I169" s="162"/>
      <c r="J169" s="162"/>
      <c r="K169" s="162"/>
      <c r="L169" s="162"/>
      <c r="M169" s="162"/>
      <c r="N169" s="180">
        <f>+'[1]Financiero 2022-2023'!N325/1000000</f>
        <v>85752.253467620001</v>
      </c>
      <c r="O169" s="180">
        <f>+'[1]Financiero 2022-2023'!O325/1000000</f>
        <v>73726.690502580008</v>
      </c>
      <c r="P169" s="180">
        <f>+'[1]Financiero 2022-2023'!P325/1000000</f>
        <v>87434.352628670007</v>
      </c>
      <c r="Q169" s="180">
        <f>+'[1]Financiero 2022-2023'!Q325/1000000</f>
        <v>94362.080631519988</v>
      </c>
      <c r="R169" s="180">
        <f>+'[1]Financiero 2022-2023'!R325/1000000</f>
        <v>91555.631108789996</v>
      </c>
      <c r="S169" s="180">
        <f>+'[1]Financiero 2022-2023'!S325/1000000</f>
        <v>107330.16196828999</v>
      </c>
      <c r="T169" s="180">
        <f>+'[1]Financiero 2022-2023'!T325/1000000</f>
        <v>98777.231265260009</v>
      </c>
      <c r="U169" s="180">
        <f>+'[1]Financiero 2022-2023'!U325/1000000</f>
        <v>79473.076381549996</v>
      </c>
      <c r="V169" s="180">
        <f>+'[1]Financiero 2022-2023'!V325/1000000</f>
        <v>87892.417609209995</v>
      </c>
      <c r="W169" s="180">
        <f>+'[1]Financiero 2022-2023'!W325/1000000</f>
        <v>84629.019799359987</v>
      </c>
      <c r="X169" s="180">
        <f>+'[1]Financiero 2022-2023'!X325/1000000</f>
        <v>890932.91536284995</v>
      </c>
      <c r="Y169" s="183"/>
      <c r="Z169" s="162"/>
    </row>
    <row r="170" spans="2:26" x14ac:dyDescent="0.2">
      <c r="B170" s="162"/>
      <c r="C170" s="162"/>
      <c r="D170" s="162"/>
      <c r="E170" s="162"/>
      <c r="F170" s="162"/>
      <c r="G170" s="162"/>
      <c r="H170" s="162"/>
      <c r="I170" s="162"/>
      <c r="J170" s="162"/>
      <c r="K170" s="162"/>
      <c r="L170" s="162"/>
      <c r="M170" s="162"/>
      <c r="N170" s="180">
        <f>+'[1]Financiero 2022-2023'!N384/1000000</f>
        <v>134187.09381338998</v>
      </c>
      <c r="O170" s="180">
        <f>+'[1]Financiero 2022-2023'!O384/1000000</f>
        <v>179744.07830986998</v>
      </c>
      <c r="P170" s="180">
        <f>+'[1]Financiero 2022-2023'!P384/1000000</f>
        <v>99687.683397649991</v>
      </c>
      <c r="Q170" s="180">
        <f>+'[1]Financiero 2022-2023'!Q384/1000000</f>
        <v>102973.49156020999</v>
      </c>
      <c r="R170" s="180">
        <f>+'[1]Financiero 2022-2023'!R384/1000000</f>
        <v>98932.108339779981</v>
      </c>
      <c r="S170" s="180">
        <f>+'[1]Financiero 2022-2023'!S384/1000000</f>
        <v>134285.69588341998</v>
      </c>
      <c r="T170" s="180">
        <f>+'[1]Financiero 2022-2023'!T384/1000000</f>
        <v>126283.93430370001</v>
      </c>
      <c r="U170" s="180">
        <f>+'[1]Financiero 2022-2023'!U384/1000000</f>
        <v>82565.357806690008</v>
      </c>
      <c r="V170" s="180">
        <f>+'[1]Financiero 2022-2023'!V384/1000000</f>
        <v>116504.56011221999</v>
      </c>
      <c r="W170" s="180">
        <f>+'[1]Financiero 2022-2023'!W384/1000000</f>
        <v>87480.531045099997</v>
      </c>
      <c r="X170" s="180">
        <f>+'[1]Financiero 2022-2023'!X384/1000000</f>
        <v>1162644.53457203</v>
      </c>
      <c r="Y170" s="183"/>
      <c r="Z170" s="162"/>
    </row>
    <row r="171" spans="2:26" x14ac:dyDescent="0.2">
      <c r="B171" s="162"/>
      <c r="C171" s="162"/>
      <c r="D171" s="162"/>
      <c r="E171" s="162"/>
      <c r="F171" s="162"/>
      <c r="G171" s="162"/>
      <c r="H171" s="162"/>
      <c r="I171" s="162"/>
      <c r="J171" s="162"/>
      <c r="K171" s="162"/>
      <c r="L171" s="162"/>
      <c r="M171" s="162"/>
      <c r="N171" s="180">
        <f>+'[1]Financiero 2022-2023'!N389/1000000</f>
        <v>135137.34070845001</v>
      </c>
      <c r="O171" s="180">
        <f>+'[1]Financiero 2022-2023'!O389/1000000</f>
        <v>180600.72104091992</v>
      </c>
      <c r="P171" s="180">
        <f>+'[1]Financiero 2022-2023'!P389/1000000</f>
        <v>100693.43595873001</v>
      </c>
      <c r="Q171" s="180">
        <f>+'[1]Financiero 2022-2023'!Q389/1000000</f>
        <v>104672.97614473999</v>
      </c>
      <c r="R171" s="180">
        <f>+'[1]Financiero 2022-2023'!R389/1000000</f>
        <v>100981.00107026999</v>
      </c>
      <c r="S171" s="180">
        <f>+'[1]Financiero 2022-2023'!S389/1000000</f>
        <v>135298.72761629999</v>
      </c>
      <c r="T171" s="180">
        <f>+'[1]Financiero 2022-2023'!T389/1000000</f>
        <v>127357.09232091001</v>
      </c>
      <c r="U171" s="180">
        <f>+'[1]Financiero 2022-2023'!U389/1000000</f>
        <v>83536.88189804001</v>
      </c>
      <c r="V171" s="180">
        <f>+'[1]Financiero 2022-2023'!V389/1000000</f>
        <v>117407.73856791999</v>
      </c>
      <c r="W171" s="180">
        <f>+'[1]Financiero 2022-2023'!W389/1000000</f>
        <v>88528.850783449961</v>
      </c>
      <c r="X171" s="180">
        <f>+'[1]Financiero 2022-2023'!X389/1000000</f>
        <v>1174214.7661097299</v>
      </c>
      <c r="Y171" s="183"/>
      <c r="Z171" s="162"/>
    </row>
    <row r="172" spans="2:26" x14ac:dyDescent="0.2">
      <c r="B172" s="162"/>
      <c r="C172" s="162"/>
      <c r="D172" s="162"/>
      <c r="E172" s="162"/>
      <c r="F172" s="162"/>
      <c r="G172" s="162"/>
      <c r="H172" s="162"/>
      <c r="I172" s="162"/>
      <c r="J172" s="162"/>
      <c r="K172" s="162"/>
      <c r="L172" s="162"/>
      <c r="M172" s="162"/>
      <c r="N172" s="183"/>
      <c r="O172" s="183"/>
      <c r="P172" s="183"/>
      <c r="Q172" s="183"/>
      <c r="R172" s="183"/>
      <c r="S172" s="183"/>
      <c r="T172" s="183"/>
      <c r="U172" s="183"/>
      <c r="V172" s="183"/>
      <c r="W172" s="183"/>
      <c r="X172" s="183"/>
      <c r="Y172" s="183"/>
      <c r="Z172" s="162"/>
    </row>
    <row r="173" spans="2:26" x14ac:dyDescent="0.2">
      <c r="B173" s="162"/>
      <c r="C173" s="162"/>
      <c r="D173" s="162"/>
      <c r="E173" s="162"/>
      <c r="F173" s="162"/>
      <c r="G173" s="162"/>
      <c r="H173" s="162"/>
      <c r="I173" s="162"/>
      <c r="J173" s="162"/>
      <c r="K173" s="162"/>
      <c r="L173" s="162"/>
      <c r="M173" s="162"/>
      <c r="N173" s="184">
        <f>+N165-N169</f>
        <v>4.6532380001735874E-2</v>
      </c>
      <c r="O173" s="184">
        <f t="shared" ref="O173:X175" si="92">+O165-O169</f>
        <v>9.4974199892021716E-3</v>
      </c>
      <c r="P173" s="184">
        <f t="shared" si="92"/>
        <v>4.7371330001624301E-2</v>
      </c>
      <c r="Q173" s="184">
        <f t="shared" si="92"/>
        <v>1.936848001787439E-2</v>
      </c>
      <c r="R173" s="184">
        <f t="shared" si="92"/>
        <v>-3.1108789975405671E-2</v>
      </c>
      <c r="S173" s="184">
        <f t="shared" si="92"/>
        <v>3.8031710020732135E-2</v>
      </c>
      <c r="T173" s="184">
        <f t="shared" si="92"/>
        <v>-3.1265259996871464E-2</v>
      </c>
      <c r="U173" s="184">
        <f t="shared" si="92"/>
        <v>2.3618450009962544E-2</v>
      </c>
      <c r="V173" s="184">
        <f t="shared" si="92"/>
        <v>-1.76092100009555E-2</v>
      </c>
      <c r="W173" s="184">
        <f t="shared" si="92"/>
        <v>-1.9799359972239472E-2</v>
      </c>
      <c r="X173" s="184">
        <f t="shared" si="92"/>
        <v>8.4637149819172919E-2</v>
      </c>
      <c r="Y173" s="183"/>
      <c r="Z173" s="162"/>
    </row>
    <row r="174" spans="2:26" x14ac:dyDescent="0.2">
      <c r="B174" s="162"/>
      <c r="C174" s="162"/>
      <c r="D174" s="162"/>
      <c r="E174" s="162"/>
      <c r="F174" s="162"/>
      <c r="G174" s="162"/>
      <c r="H174" s="162"/>
      <c r="I174" s="162"/>
      <c r="J174" s="162"/>
      <c r="K174" s="162"/>
      <c r="L174" s="162"/>
      <c r="M174" s="162"/>
      <c r="N174" s="182">
        <f>+N166-N170</f>
        <v>6.1866100295446813E-3</v>
      </c>
      <c r="O174" s="182">
        <f t="shared" si="92"/>
        <v>2.1690130000934005E-2</v>
      </c>
      <c r="P174" s="182">
        <f t="shared" si="92"/>
        <v>1.6602350020548329E-2</v>
      </c>
      <c r="Q174" s="182">
        <f t="shared" si="92"/>
        <v>8.4397900063777342E-3</v>
      </c>
      <c r="R174" s="182">
        <f t="shared" si="92"/>
        <v>-8.3397799608064815E-3</v>
      </c>
      <c r="S174" s="182">
        <f t="shared" si="92"/>
        <v>4.116580035770312E-3</v>
      </c>
      <c r="T174" s="182">
        <f t="shared" si="92"/>
        <v>-3.4303699998417869E-2</v>
      </c>
      <c r="U174" s="182">
        <f t="shared" si="92"/>
        <v>4.2193310000584461E-2</v>
      </c>
      <c r="V174" s="182">
        <f t="shared" si="92"/>
        <v>-6.0112219987786375E-2</v>
      </c>
      <c r="W174" s="182">
        <f t="shared" si="92"/>
        <v>-3.1045099982293323E-2</v>
      </c>
      <c r="X174" s="182">
        <f t="shared" si="92"/>
        <v>-3.4572030184790492E-2</v>
      </c>
      <c r="Y174" s="183"/>
      <c r="Z174" s="162"/>
    </row>
    <row r="175" spans="2:26" x14ac:dyDescent="0.2">
      <c r="B175" s="162"/>
      <c r="C175" s="162"/>
      <c r="D175" s="162"/>
      <c r="E175" s="162"/>
      <c r="F175" s="162"/>
      <c r="G175" s="162"/>
      <c r="H175" s="162"/>
      <c r="I175" s="162"/>
      <c r="J175" s="162"/>
      <c r="K175" s="162"/>
      <c r="L175" s="162"/>
      <c r="M175" s="162"/>
      <c r="N175" s="184">
        <f>+N167-N171</f>
        <v>5.92915499873925E-2</v>
      </c>
      <c r="O175" s="184">
        <f t="shared" si="92"/>
        <v>-2.1040919935330749E-2</v>
      </c>
      <c r="P175" s="184">
        <f t="shared" si="92"/>
        <v>-3.595873000449501E-2</v>
      </c>
      <c r="Q175" s="184">
        <f t="shared" si="92"/>
        <v>2.3855260005802847E-2</v>
      </c>
      <c r="R175" s="184">
        <f t="shared" si="92"/>
        <v>-1.07026998011861E-3</v>
      </c>
      <c r="S175" s="184">
        <f t="shared" si="92"/>
        <v>-2.7616299979854375E-2</v>
      </c>
      <c r="T175" s="184">
        <f t="shared" si="92"/>
        <v>7.6790899911429733E-3</v>
      </c>
      <c r="U175" s="184">
        <f t="shared" si="92"/>
        <v>1.8101959998602979E-2</v>
      </c>
      <c r="V175" s="184">
        <f t="shared" si="92"/>
        <v>-3.8567919997149147E-2</v>
      </c>
      <c r="W175" s="184">
        <f t="shared" si="92"/>
        <v>-5.0783449943992309E-2</v>
      </c>
      <c r="X175" s="184">
        <f t="shared" si="92"/>
        <v>-6.610973016358912E-2</v>
      </c>
      <c r="Y175" s="183"/>
      <c r="Z175" s="162"/>
    </row>
    <row r="176" spans="2:26" x14ac:dyDescent="0.2">
      <c r="B176" s="162"/>
      <c r="C176" s="162"/>
      <c r="D176" s="162"/>
      <c r="E176" s="162"/>
      <c r="F176" s="162"/>
      <c r="G176" s="162"/>
      <c r="H176" s="162"/>
      <c r="I176" s="162"/>
      <c r="J176" s="162"/>
      <c r="K176" s="162"/>
      <c r="L176" s="162"/>
      <c r="M176" s="162"/>
      <c r="N176" s="185"/>
      <c r="O176" s="185"/>
      <c r="P176" s="185"/>
      <c r="Q176" s="185"/>
      <c r="R176" s="185"/>
      <c r="S176" s="185"/>
      <c r="T176" s="185"/>
      <c r="U176" s="185"/>
      <c r="V176" s="185"/>
      <c r="W176" s="185"/>
      <c r="X176" s="185"/>
      <c r="Y176" s="162"/>
      <c r="Z176" s="162"/>
    </row>
    <row r="177" spans="2:26" x14ac:dyDescent="0.2">
      <c r="B177" s="162"/>
      <c r="C177" s="162"/>
      <c r="D177" s="162"/>
      <c r="E177" s="162"/>
      <c r="F177" s="162"/>
      <c r="G177" s="162"/>
      <c r="H177" s="162"/>
      <c r="I177" s="162"/>
      <c r="J177" s="162"/>
      <c r="K177" s="162"/>
      <c r="L177" s="162"/>
      <c r="M177" s="162"/>
      <c r="N177" s="185"/>
      <c r="O177" s="185"/>
      <c r="P177" s="185"/>
      <c r="Q177" s="185"/>
      <c r="R177" s="185"/>
      <c r="S177" s="185"/>
      <c r="T177" s="185"/>
      <c r="U177" s="185"/>
      <c r="V177" s="185"/>
      <c r="W177" s="185"/>
      <c r="X177" s="185"/>
      <c r="Y177" s="162"/>
      <c r="Z177" s="162"/>
    </row>
    <row r="178" spans="2:26" x14ac:dyDescent="0.2">
      <c r="B178" s="162"/>
      <c r="C178" s="162"/>
      <c r="D178" s="162"/>
      <c r="E178" s="162"/>
      <c r="F178" s="162"/>
      <c r="G178" s="162"/>
      <c r="H178" s="162"/>
      <c r="I178" s="162"/>
      <c r="J178" s="162"/>
      <c r="K178" s="162"/>
      <c r="L178" s="162"/>
      <c r="M178" s="162"/>
      <c r="N178" s="185"/>
      <c r="O178" s="185"/>
      <c r="P178" s="185"/>
      <c r="Q178" s="185"/>
      <c r="R178" s="185"/>
      <c r="S178" s="185"/>
      <c r="T178" s="185"/>
      <c r="U178" s="185"/>
      <c r="V178" s="185"/>
      <c r="W178" s="185"/>
      <c r="X178" s="185"/>
      <c r="Y178" s="162"/>
      <c r="Z178" s="186"/>
    </row>
    <row r="179" spans="2:26" x14ac:dyDescent="0.2">
      <c r="B179" s="162"/>
      <c r="C179" s="162"/>
      <c r="D179" s="162"/>
      <c r="E179" s="162"/>
      <c r="F179" s="162"/>
      <c r="G179" s="162"/>
      <c r="H179" s="162"/>
      <c r="I179" s="162"/>
      <c r="J179" s="162"/>
      <c r="K179" s="162"/>
      <c r="L179" s="162"/>
      <c r="M179" s="162"/>
      <c r="N179" s="187"/>
      <c r="O179" s="187"/>
      <c r="P179" s="187"/>
      <c r="Q179" s="187"/>
      <c r="R179" s="187"/>
      <c r="S179" s="187"/>
      <c r="T179" s="187"/>
      <c r="U179" s="187"/>
      <c r="V179" s="187"/>
      <c r="W179" s="187"/>
      <c r="X179" s="187"/>
      <c r="Y179" s="162"/>
      <c r="Z179" s="186"/>
    </row>
    <row r="180" spans="2:26" x14ac:dyDescent="0.2">
      <c r="B180" s="162"/>
      <c r="C180" s="162"/>
      <c r="D180" s="162"/>
      <c r="E180" s="162"/>
      <c r="F180" s="162"/>
      <c r="G180" s="162"/>
      <c r="H180" s="162"/>
      <c r="I180" s="162"/>
      <c r="J180" s="162"/>
      <c r="K180" s="162"/>
      <c r="L180" s="162"/>
      <c r="M180" s="162"/>
      <c r="N180" s="188"/>
      <c r="O180" s="188"/>
      <c r="P180" s="188"/>
      <c r="Q180" s="188"/>
      <c r="R180" s="188"/>
      <c r="S180" s="188"/>
      <c r="T180" s="188"/>
      <c r="U180" s="188"/>
      <c r="V180" s="188"/>
      <c r="W180" s="188"/>
      <c r="X180" s="189"/>
      <c r="Y180" s="162"/>
      <c r="Z180" s="186"/>
    </row>
    <row r="181" spans="2:26" x14ac:dyDescent="0.2">
      <c r="B181" s="162"/>
      <c r="C181" s="162"/>
      <c r="D181" s="162"/>
      <c r="E181" s="162"/>
      <c r="F181" s="162"/>
      <c r="G181" s="162"/>
      <c r="H181" s="162"/>
      <c r="I181" s="162"/>
      <c r="J181" s="162"/>
      <c r="K181" s="162"/>
      <c r="L181" s="162"/>
      <c r="M181" s="162"/>
      <c r="N181" s="186"/>
      <c r="O181" s="186"/>
      <c r="P181" s="186"/>
      <c r="Q181" s="186"/>
      <c r="R181" s="186"/>
      <c r="S181" s="186"/>
      <c r="T181" s="186"/>
      <c r="U181" s="186"/>
      <c r="V181" s="186"/>
      <c r="W181" s="186"/>
      <c r="X181" s="186"/>
      <c r="Y181" s="162"/>
      <c r="Z181" s="186"/>
    </row>
    <row r="182" spans="2:26" x14ac:dyDescent="0.2">
      <c r="B182" s="162"/>
      <c r="C182" s="162"/>
      <c r="D182" s="162"/>
      <c r="E182" s="162"/>
      <c r="F182" s="162"/>
      <c r="G182" s="162"/>
      <c r="H182" s="162"/>
      <c r="I182" s="162"/>
      <c r="J182" s="162"/>
      <c r="K182" s="162"/>
      <c r="L182" s="162"/>
      <c r="M182" s="162"/>
      <c r="N182" s="186"/>
      <c r="O182" s="186"/>
      <c r="P182" s="186"/>
      <c r="Q182" s="186"/>
      <c r="R182" s="186"/>
      <c r="S182" s="186"/>
      <c r="T182" s="186"/>
      <c r="U182" s="186"/>
      <c r="V182" s="186"/>
      <c r="W182" s="186"/>
      <c r="X182" s="186"/>
      <c r="Y182" s="162"/>
      <c r="Z182" s="186"/>
    </row>
    <row r="183" spans="2:26" x14ac:dyDescent="0.2">
      <c r="B183" s="162"/>
      <c r="C183" s="162"/>
      <c r="D183" s="162"/>
      <c r="E183" s="162"/>
      <c r="F183" s="162"/>
      <c r="G183" s="162"/>
      <c r="H183" s="162"/>
      <c r="I183" s="162"/>
      <c r="J183" s="162"/>
      <c r="K183" s="162"/>
      <c r="L183" s="162"/>
      <c r="M183" s="162"/>
      <c r="N183" s="162"/>
      <c r="O183" s="162"/>
      <c r="P183" s="162"/>
      <c r="Q183" s="162"/>
      <c r="R183" s="162"/>
      <c r="S183" s="162"/>
      <c r="T183" s="162"/>
      <c r="U183" s="162"/>
      <c r="V183" s="162"/>
      <c r="W183" s="162"/>
      <c r="X183" s="190"/>
      <c r="Y183" s="162"/>
      <c r="Z183" s="186"/>
    </row>
    <row r="184" spans="2:26" x14ac:dyDescent="0.2">
      <c r="B184" s="162"/>
      <c r="C184" s="162"/>
      <c r="D184" s="162"/>
      <c r="E184" s="162"/>
      <c r="F184" s="162"/>
      <c r="G184" s="162"/>
      <c r="H184" s="162"/>
      <c r="I184" s="162"/>
      <c r="J184" s="162"/>
      <c r="K184" s="162"/>
      <c r="L184" s="162"/>
      <c r="M184" s="162"/>
      <c r="N184" s="186"/>
      <c r="O184" s="186"/>
      <c r="P184" s="186"/>
      <c r="Q184" s="186"/>
      <c r="R184" s="186"/>
      <c r="S184" s="186"/>
      <c r="T184" s="186"/>
      <c r="U184" s="186"/>
      <c r="V184" s="186"/>
      <c r="W184" s="186"/>
      <c r="X184" s="186"/>
      <c r="Y184" s="186"/>
      <c r="Z184" s="186"/>
    </row>
    <row r="185" spans="2:26" x14ac:dyDescent="0.2">
      <c r="B185" s="162"/>
      <c r="C185" s="162"/>
      <c r="D185" s="162"/>
      <c r="E185" s="162"/>
      <c r="F185" s="162"/>
      <c r="G185" s="162"/>
      <c r="H185" s="162"/>
      <c r="I185" s="162"/>
      <c r="J185" s="162"/>
      <c r="K185" s="162"/>
      <c r="L185" s="162"/>
      <c r="M185" s="162"/>
      <c r="N185" s="186"/>
      <c r="O185" s="186"/>
      <c r="P185" s="186"/>
      <c r="Q185" s="186"/>
      <c r="R185" s="186"/>
      <c r="S185" s="186"/>
      <c r="T185" s="186"/>
      <c r="U185" s="186"/>
      <c r="V185" s="186"/>
      <c r="W185" s="186"/>
      <c r="X185" s="186"/>
      <c r="Y185" s="186"/>
      <c r="Z185" s="186"/>
    </row>
    <row r="186" spans="2:26" x14ac:dyDescent="0.2">
      <c r="B186" s="162"/>
      <c r="C186" s="162"/>
      <c r="D186" s="162"/>
      <c r="E186" s="162"/>
      <c r="F186" s="162"/>
      <c r="G186" s="162"/>
      <c r="H186" s="162"/>
      <c r="I186" s="162"/>
      <c r="J186" s="162"/>
      <c r="K186" s="162"/>
      <c r="L186" s="162"/>
      <c r="M186" s="162"/>
      <c r="N186" s="186"/>
      <c r="O186" s="186"/>
      <c r="P186" s="186"/>
      <c r="Q186" s="186"/>
      <c r="R186" s="186"/>
      <c r="S186" s="186"/>
      <c r="T186" s="186"/>
      <c r="U186" s="186"/>
      <c r="V186" s="186"/>
      <c r="W186" s="186"/>
      <c r="X186" s="186"/>
      <c r="Y186" s="186"/>
      <c r="Z186" s="186"/>
    </row>
    <row r="187" spans="2:26" x14ac:dyDescent="0.2">
      <c r="B187" s="162"/>
      <c r="C187" s="162"/>
      <c r="D187" s="162"/>
      <c r="E187" s="162"/>
      <c r="F187" s="162"/>
      <c r="G187" s="162"/>
      <c r="H187" s="162"/>
      <c r="I187" s="162"/>
      <c r="J187" s="162"/>
      <c r="K187" s="162"/>
      <c r="L187" s="162"/>
      <c r="M187" s="162"/>
      <c r="N187" s="186"/>
      <c r="O187" s="186"/>
      <c r="P187" s="186"/>
      <c r="Q187" s="186"/>
      <c r="R187" s="186"/>
      <c r="S187" s="186"/>
      <c r="T187" s="186"/>
      <c r="U187" s="186"/>
      <c r="V187" s="186"/>
      <c r="W187" s="186"/>
      <c r="X187" s="186"/>
      <c r="Y187" s="186"/>
      <c r="Z187" s="186"/>
    </row>
    <row r="188" spans="2:26" x14ac:dyDescent="0.2">
      <c r="B188" s="162"/>
      <c r="C188" s="162"/>
      <c r="D188" s="162"/>
      <c r="E188" s="162"/>
      <c r="F188" s="162"/>
      <c r="G188" s="162"/>
      <c r="H188" s="162"/>
      <c r="I188" s="162"/>
      <c r="J188" s="162"/>
      <c r="K188" s="162"/>
      <c r="L188" s="162"/>
      <c r="M188" s="162"/>
      <c r="N188" s="186"/>
      <c r="O188" s="186"/>
      <c r="P188" s="186"/>
      <c r="Q188" s="186"/>
      <c r="R188" s="186"/>
      <c r="S188" s="186"/>
      <c r="T188" s="186"/>
      <c r="U188" s="186"/>
      <c r="V188" s="186"/>
      <c r="W188" s="186"/>
      <c r="X188" s="186"/>
      <c r="Y188" s="186"/>
      <c r="Z188" s="186"/>
    </row>
    <row r="189" spans="2:26" x14ac:dyDescent="0.2">
      <c r="B189" s="162"/>
      <c r="C189" s="162"/>
      <c r="D189" s="162"/>
      <c r="E189" s="162"/>
      <c r="F189" s="162"/>
      <c r="G189" s="162"/>
      <c r="H189" s="162"/>
      <c r="I189" s="162"/>
      <c r="J189" s="162"/>
      <c r="K189" s="162"/>
      <c r="L189" s="162"/>
      <c r="M189" s="162"/>
      <c r="N189" s="186"/>
      <c r="O189" s="186"/>
      <c r="P189" s="186"/>
      <c r="Q189" s="186"/>
      <c r="R189" s="186"/>
      <c r="S189" s="186"/>
      <c r="T189" s="186"/>
      <c r="U189" s="186"/>
      <c r="V189" s="186"/>
      <c r="W189" s="186"/>
      <c r="X189" s="186"/>
      <c r="Y189" s="186"/>
      <c r="Z189" s="186"/>
    </row>
    <row r="190" spans="2:26" x14ac:dyDescent="0.2">
      <c r="B190" s="162"/>
      <c r="C190" s="162"/>
      <c r="D190" s="162"/>
      <c r="E190" s="162"/>
      <c r="F190" s="162"/>
      <c r="G190" s="162"/>
      <c r="H190" s="162"/>
      <c r="I190" s="162"/>
      <c r="J190" s="162"/>
      <c r="K190" s="162"/>
      <c r="L190" s="162"/>
      <c r="M190" s="162"/>
      <c r="N190" s="186"/>
      <c r="O190" s="186"/>
      <c r="P190" s="186"/>
      <c r="Q190" s="186"/>
      <c r="R190" s="186"/>
      <c r="S190" s="186"/>
      <c r="T190" s="186"/>
      <c r="U190" s="186"/>
      <c r="V190" s="186"/>
      <c r="W190" s="186"/>
      <c r="X190" s="186"/>
      <c r="Y190" s="186"/>
      <c r="Z190" s="186"/>
    </row>
    <row r="191" spans="2:26" x14ac:dyDescent="0.2">
      <c r="B191" s="162"/>
      <c r="C191" s="162"/>
      <c r="D191" s="162"/>
      <c r="E191" s="162"/>
      <c r="F191" s="162"/>
      <c r="G191" s="162"/>
      <c r="H191" s="162"/>
      <c r="I191" s="162"/>
      <c r="J191" s="162"/>
      <c r="K191" s="162"/>
      <c r="L191" s="162"/>
      <c r="M191" s="162"/>
      <c r="N191" s="186"/>
      <c r="O191" s="186"/>
      <c r="P191" s="186"/>
      <c r="Q191" s="186"/>
      <c r="R191" s="186"/>
      <c r="S191" s="186"/>
      <c r="T191" s="186"/>
      <c r="U191" s="186"/>
      <c r="V191" s="186"/>
      <c r="W191" s="186"/>
      <c r="X191" s="186"/>
      <c r="Y191" s="186"/>
      <c r="Z191" s="186"/>
    </row>
    <row r="192" spans="2:26" x14ac:dyDescent="0.2">
      <c r="B192" s="162"/>
      <c r="C192" s="162"/>
      <c r="D192" s="162"/>
      <c r="E192" s="162"/>
      <c r="F192" s="162"/>
      <c r="G192" s="162"/>
      <c r="H192" s="162"/>
      <c r="I192" s="162"/>
      <c r="J192" s="162"/>
      <c r="K192" s="162"/>
      <c r="L192" s="162"/>
      <c r="M192" s="162"/>
      <c r="N192" s="186"/>
      <c r="O192" s="186"/>
      <c r="P192" s="186"/>
      <c r="Q192" s="186"/>
      <c r="R192" s="186"/>
      <c r="S192" s="186"/>
      <c r="T192" s="186"/>
      <c r="U192" s="186"/>
      <c r="V192" s="186"/>
      <c r="W192" s="186"/>
      <c r="X192" s="186"/>
      <c r="Y192" s="186"/>
      <c r="Z192" s="186"/>
    </row>
    <row r="193" spans="2:26" x14ac:dyDescent="0.2">
      <c r="B193" s="162"/>
      <c r="C193" s="162"/>
      <c r="D193" s="162"/>
      <c r="E193" s="162"/>
      <c r="F193" s="162"/>
      <c r="G193" s="162"/>
      <c r="H193" s="162"/>
      <c r="I193" s="162"/>
      <c r="J193" s="162"/>
      <c r="K193" s="162"/>
      <c r="L193" s="162"/>
      <c r="M193" s="162"/>
      <c r="N193" s="186"/>
      <c r="O193" s="186"/>
      <c r="P193" s="186"/>
      <c r="Q193" s="186"/>
      <c r="R193" s="186"/>
      <c r="S193" s="186"/>
      <c r="T193" s="186"/>
      <c r="U193" s="186"/>
      <c r="V193" s="186"/>
      <c r="W193" s="186"/>
      <c r="X193" s="186"/>
      <c r="Y193" s="186"/>
      <c r="Z193" s="186"/>
    </row>
    <row r="194" spans="2:26" x14ac:dyDescent="0.2">
      <c r="B194" s="162"/>
      <c r="C194" s="162"/>
      <c r="D194" s="162"/>
      <c r="E194" s="162"/>
      <c r="F194" s="162"/>
      <c r="G194" s="162"/>
      <c r="H194" s="162"/>
      <c r="I194" s="162"/>
      <c r="J194" s="162"/>
      <c r="K194" s="162"/>
      <c r="L194" s="162"/>
      <c r="M194" s="162"/>
      <c r="N194" s="186"/>
      <c r="O194" s="186"/>
      <c r="P194" s="186"/>
      <c r="Q194" s="186"/>
      <c r="R194" s="186"/>
      <c r="S194" s="186"/>
      <c r="T194" s="186"/>
      <c r="U194" s="186"/>
      <c r="V194" s="186"/>
      <c r="W194" s="186"/>
      <c r="X194" s="186"/>
      <c r="Y194" s="186"/>
      <c r="Z194" s="186"/>
    </row>
    <row r="195" spans="2:26" x14ac:dyDescent="0.2">
      <c r="B195" s="162"/>
      <c r="C195" s="162"/>
      <c r="D195" s="162"/>
      <c r="E195" s="162"/>
      <c r="F195" s="162"/>
      <c r="G195" s="162"/>
      <c r="H195" s="162"/>
      <c r="I195" s="162"/>
      <c r="J195" s="162"/>
      <c r="K195" s="162"/>
      <c r="L195" s="162"/>
      <c r="M195" s="162"/>
      <c r="N195" s="186"/>
      <c r="O195" s="186"/>
      <c r="P195" s="186"/>
      <c r="Q195" s="186"/>
      <c r="R195" s="186"/>
      <c r="S195" s="186"/>
      <c r="T195" s="186"/>
      <c r="U195" s="186"/>
      <c r="V195" s="186"/>
      <c r="W195" s="186"/>
      <c r="X195" s="186"/>
      <c r="Y195" s="186"/>
      <c r="Z195" s="162"/>
    </row>
    <row r="196" spans="2:26" x14ac:dyDescent="0.2">
      <c r="B196" s="162"/>
      <c r="C196" s="162"/>
      <c r="D196" s="162"/>
      <c r="E196" s="162"/>
      <c r="F196" s="162"/>
      <c r="G196" s="162"/>
      <c r="H196" s="162"/>
      <c r="I196" s="162"/>
      <c r="J196" s="162"/>
      <c r="K196" s="162"/>
      <c r="L196" s="162"/>
      <c r="M196" s="162"/>
      <c r="N196" s="186"/>
      <c r="O196" s="186"/>
      <c r="P196" s="186"/>
      <c r="Q196" s="186"/>
      <c r="R196" s="186"/>
      <c r="S196" s="186"/>
      <c r="T196" s="186"/>
      <c r="U196" s="186"/>
      <c r="V196" s="186"/>
      <c r="W196" s="186"/>
      <c r="X196" s="186"/>
      <c r="Y196" s="186"/>
      <c r="Z196" s="162"/>
    </row>
    <row r="197" spans="2:26" x14ac:dyDescent="0.2">
      <c r="B197" s="162"/>
      <c r="C197" s="162"/>
      <c r="D197" s="162"/>
      <c r="E197" s="162"/>
      <c r="F197" s="162"/>
      <c r="G197" s="162"/>
      <c r="H197" s="162"/>
      <c r="I197" s="162"/>
      <c r="J197" s="162"/>
      <c r="K197" s="162"/>
      <c r="L197" s="162"/>
      <c r="M197" s="162"/>
      <c r="N197" s="186"/>
      <c r="O197" s="186"/>
      <c r="P197" s="186"/>
      <c r="Q197" s="186"/>
      <c r="R197" s="186"/>
      <c r="S197" s="186"/>
      <c r="T197" s="186"/>
      <c r="U197" s="186"/>
      <c r="V197" s="186"/>
      <c r="W197" s="186"/>
      <c r="X197" s="186"/>
      <c r="Y197" s="186"/>
      <c r="Z197" s="162"/>
    </row>
    <row r="198" spans="2:26" x14ac:dyDescent="0.2">
      <c r="B198" s="162"/>
      <c r="C198" s="162"/>
      <c r="D198" s="162"/>
      <c r="E198" s="162"/>
      <c r="F198" s="162"/>
      <c r="G198" s="162"/>
      <c r="H198" s="162"/>
      <c r="I198" s="162"/>
      <c r="J198" s="162"/>
      <c r="K198" s="162"/>
      <c r="L198" s="162"/>
      <c r="M198" s="162"/>
      <c r="N198" s="186"/>
      <c r="O198" s="186"/>
      <c r="P198" s="186"/>
      <c r="Q198" s="186"/>
      <c r="R198" s="186"/>
      <c r="S198" s="186"/>
      <c r="T198" s="186"/>
      <c r="U198" s="186"/>
      <c r="V198" s="186"/>
      <c r="W198" s="186"/>
      <c r="X198" s="186"/>
      <c r="Y198" s="186"/>
      <c r="Z198" s="162"/>
    </row>
    <row r="199" spans="2:26" x14ac:dyDescent="0.2">
      <c r="B199" s="162"/>
      <c r="C199" s="162"/>
      <c r="D199" s="162"/>
      <c r="E199" s="162"/>
      <c r="F199" s="162"/>
      <c r="G199" s="162"/>
      <c r="H199" s="162"/>
      <c r="I199" s="162"/>
      <c r="J199" s="162"/>
      <c r="K199" s="162"/>
      <c r="L199" s="162"/>
      <c r="M199" s="162"/>
      <c r="N199" s="186"/>
      <c r="O199" s="186"/>
      <c r="P199" s="186"/>
      <c r="Q199" s="186"/>
      <c r="R199" s="186"/>
      <c r="S199" s="186"/>
      <c r="T199" s="186"/>
      <c r="U199" s="186"/>
      <c r="V199" s="186"/>
      <c r="W199" s="186"/>
      <c r="X199" s="186"/>
      <c r="Y199" s="186"/>
      <c r="Z199" s="162"/>
    </row>
    <row r="200" spans="2:26" x14ac:dyDescent="0.2">
      <c r="B200" s="162"/>
      <c r="C200" s="162"/>
      <c r="D200" s="162"/>
      <c r="E200" s="162"/>
      <c r="F200" s="162"/>
      <c r="G200" s="162"/>
      <c r="H200" s="162"/>
      <c r="I200" s="162"/>
      <c r="J200" s="162"/>
      <c r="K200" s="162"/>
      <c r="L200" s="162"/>
      <c r="M200" s="162"/>
      <c r="N200" s="186"/>
      <c r="O200" s="186"/>
      <c r="P200" s="186"/>
      <c r="Q200" s="186"/>
      <c r="R200" s="186"/>
      <c r="S200" s="186"/>
      <c r="T200" s="186"/>
      <c r="U200" s="186"/>
      <c r="V200" s="186"/>
      <c r="W200" s="186"/>
      <c r="X200" s="186"/>
      <c r="Y200" s="186"/>
      <c r="Z200" s="162"/>
    </row>
    <row r="201" spans="2:26" x14ac:dyDescent="0.2">
      <c r="B201" s="162"/>
      <c r="C201" s="162"/>
      <c r="D201" s="162"/>
      <c r="E201" s="162"/>
      <c r="F201" s="162"/>
      <c r="G201" s="162"/>
      <c r="H201" s="162"/>
      <c r="I201" s="162"/>
      <c r="J201" s="162"/>
      <c r="K201" s="162"/>
      <c r="L201" s="162"/>
      <c r="M201" s="162"/>
      <c r="N201" s="162"/>
      <c r="O201" s="162"/>
      <c r="P201" s="162"/>
      <c r="Q201" s="162"/>
      <c r="R201" s="162"/>
      <c r="S201" s="162"/>
      <c r="T201" s="162"/>
      <c r="U201" s="162"/>
      <c r="V201" s="162"/>
      <c r="W201" s="162"/>
      <c r="X201" s="162"/>
      <c r="Y201" s="162"/>
      <c r="Z201" s="162"/>
    </row>
    <row r="202" spans="2:26" x14ac:dyDescent="0.2">
      <c r="B202" s="162"/>
      <c r="C202" s="162"/>
      <c r="D202" s="162"/>
      <c r="E202" s="162"/>
      <c r="F202" s="162"/>
      <c r="G202" s="162"/>
      <c r="H202" s="162"/>
      <c r="I202" s="162"/>
      <c r="J202" s="162"/>
      <c r="K202" s="162"/>
      <c r="L202" s="162"/>
      <c r="M202" s="162"/>
      <c r="N202" s="162"/>
      <c r="O202" s="162"/>
      <c r="P202" s="162"/>
      <c r="Q202" s="162"/>
      <c r="R202" s="162"/>
      <c r="S202" s="162"/>
      <c r="T202" s="162"/>
      <c r="U202" s="162"/>
      <c r="V202" s="162"/>
      <c r="W202" s="162"/>
      <c r="X202" s="162"/>
      <c r="Y202" s="162"/>
      <c r="Z202" s="162"/>
    </row>
    <row r="203" spans="2:26" x14ac:dyDescent="0.2">
      <c r="B203" s="162"/>
      <c r="C203" s="162"/>
      <c r="D203" s="162"/>
      <c r="E203" s="162"/>
      <c r="F203" s="162"/>
      <c r="G203" s="162"/>
      <c r="H203" s="162"/>
      <c r="I203" s="162"/>
      <c r="J203" s="162"/>
      <c r="K203" s="162"/>
      <c r="L203" s="162"/>
      <c r="M203" s="162"/>
      <c r="N203" s="162"/>
      <c r="O203" s="162"/>
      <c r="P203" s="162"/>
      <c r="Q203" s="162"/>
      <c r="R203" s="162"/>
      <c r="S203" s="162"/>
      <c r="T203" s="162"/>
      <c r="U203" s="162"/>
      <c r="V203" s="162"/>
      <c r="W203" s="162"/>
      <c r="X203" s="162"/>
      <c r="Y203" s="162"/>
      <c r="Z203" s="162"/>
    </row>
    <row r="204" spans="2:26" x14ac:dyDescent="0.2">
      <c r="B204" s="162"/>
      <c r="C204" s="162"/>
      <c r="D204" s="162"/>
      <c r="E204" s="162"/>
      <c r="F204" s="162"/>
      <c r="G204" s="162"/>
      <c r="H204" s="162"/>
      <c r="I204" s="162"/>
      <c r="J204" s="162"/>
      <c r="K204" s="162"/>
      <c r="L204" s="162"/>
      <c r="M204" s="162"/>
      <c r="N204" s="162"/>
      <c r="O204" s="162"/>
      <c r="P204" s="162"/>
      <c r="Q204" s="162"/>
      <c r="R204" s="162"/>
      <c r="S204" s="162"/>
      <c r="T204" s="162"/>
      <c r="U204" s="162"/>
      <c r="V204" s="162"/>
      <c r="W204" s="162"/>
      <c r="X204" s="162"/>
      <c r="Y204" s="162"/>
      <c r="Z204" s="162"/>
    </row>
    <row r="205" spans="2:26" x14ac:dyDescent="0.2">
      <c r="B205" s="162"/>
      <c r="C205" s="162"/>
      <c r="D205" s="162"/>
      <c r="E205" s="162"/>
      <c r="F205" s="162"/>
      <c r="G205" s="162"/>
      <c r="H205" s="162"/>
      <c r="I205" s="162"/>
      <c r="J205" s="162"/>
      <c r="K205" s="162"/>
      <c r="L205" s="162"/>
      <c r="M205" s="162"/>
      <c r="N205" s="162"/>
      <c r="O205" s="162"/>
      <c r="P205" s="162"/>
      <c r="Q205" s="162"/>
      <c r="R205" s="162"/>
      <c r="S205" s="162"/>
      <c r="T205" s="162"/>
      <c r="U205" s="162"/>
      <c r="V205" s="162"/>
      <c r="W205" s="162"/>
      <c r="X205" s="162"/>
      <c r="Y205" s="162"/>
      <c r="Z205" s="162"/>
    </row>
    <row r="206" spans="2:26" x14ac:dyDescent="0.2">
      <c r="B206" s="162"/>
      <c r="C206" s="162"/>
      <c r="D206" s="162"/>
      <c r="E206" s="162"/>
      <c r="F206" s="162"/>
      <c r="G206" s="162"/>
      <c r="H206" s="162"/>
      <c r="I206" s="162"/>
      <c r="J206" s="162"/>
      <c r="K206" s="162"/>
      <c r="L206" s="162"/>
      <c r="M206" s="162"/>
      <c r="N206" s="162"/>
      <c r="O206" s="162"/>
      <c r="P206" s="162"/>
      <c r="Q206" s="162"/>
      <c r="R206" s="162"/>
      <c r="S206" s="162"/>
      <c r="T206" s="162"/>
      <c r="U206" s="162"/>
      <c r="V206" s="162"/>
      <c r="W206" s="162"/>
      <c r="X206" s="162"/>
      <c r="Y206" s="162"/>
      <c r="Z206" s="162"/>
    </row>
    <row r="207" spans="2:26" x14ac:dyDescent="0.2">
      <c r="B207" s="162"/>
      <c r="C207" s="162"/>
      <c r="D207" s="162"/>
      <c r="E207" s="162"/>
      <c r="F207" s="162"/>
      <c r="G207" s="162"/>
      <c r="H207" s="162"/>
      <c r="I207" s="162"/>
      <c r="J207" s="162"/>
      <c r="K207" s="162"/>
      <c r="L207" s="162"/>
      <c r="M207" s="162"/>
      <c r="N207" s="162"/>
      <c r="O207" s="162"/>
      <c r="P207" s="162"/>
      <c r="Q207" s="162"/>
      <c r="R207" s="162"/>
      <c r="S207" s="162"/>
      <c r="T207" s="162"/>
      <c r="U207" s="162"/>
      <c r="V207" s="162"/>
      <c r="W207" s="162"/>
      <c r="X207" s="162"/>
      <c r="Y207" s="162"/>
      <c r="Z207" s="162"/>
    </row>
    <row r="208" spans="2:26" x14ac:dyDescent="0.2">
      <c r="B208" s="162"/>
      <c r="C208" s="162"/>
      <c r="D208" s="162"/>
      <c r="E208" s="162"/>
      <c r="F208" s="162"/>
      <c r="G208" s="162"/>
      <c r="H208" s="162"/>
      <c r="I208" s="162"/>
      <c r="J208" s="162"/>
      <c r="K208" s="162"/>
      <c r="L208" s="162"/>
      <c r="M208" s="162"/>
      <c r="N208" s="162"/>
      <c r="O208" s="162"/>
      <c r="P208" s="162"/>
      <c r="Q208" s="162"/>
      <c r="R208" s="162"/>
      <c r="S208" s="162"/>
      <c r="T208" s="162"/>
      <c r="U208" s="162"/>
      <c r="V208" s="162"/>
      <c r="W208" s="162"/>
      <c r="X208" s="162"/>
      <c r="Y208" s="162"/>
      <c r="Z208" s="162"/>
    </row>
    <row r="209" spans="2:26" x14ac:dyDescent="0.2">
      <c r="B209" s="162"/>
      <c r="C209" s="162"/>
      <c r="D209" s="162"/>
      <c r="E209" s="162"/>
      <c r="F209" s="162"/>
      <c r="G209" s="162"/>
      <c r="H209" s="162"/>
      <c r="I209" s="162"/>
      <c r="J209" s="162"/>
      <c r="K209" s="162"/>
      <c r="L209" s="162"/>
      <c r="M209" s="162"/>
      <c r="N209" s="162"/>
      <c r="O209" s="162"/>
      <c r="P209" s="162"/>
      <c r="Q209" s="162"/>
      <c r="R209" s="162"/>
      <c r="S209" s="162"/>
      <c r="T209" s="162"/>
      <c r="U209" s="162"/>
      <c r="V209" s="162"/>
      <c r="W209" s="162"/>
      <c r="X209" s="162"/>
      <c r="Y209" s="162"/>
      <c r="Z209" s="162"/>
    </row>
    <row r="210" spans="2:26" x14ac:dyDescent="0.2">
      <c r="B210" s="162"/>
      <c r="C210" s="162"/>
      <c r="D210" s="162"/>
      <c r="E210" s="162"/>
      <c r="F210" s="162"/>
      <c r="G210" s="162"/>
      <c r="H210" s="162"/>
      <c r="I210" s="162"/>
      <c r="J210" s="162"/>
      <c r="K210" s="162"/>
      <c r="L210" s="162"/>
      <c r="M210" s="162"/>
      <c r="N210" s="162"/>
      <c r="O210" s="162"/>
      <c r="P210" s="162"/>
      <c r="Q210" s="162"/>
      <c r="R210" s="162"/>
      <c r="S210" s="162"/>
      <c r="T210" s="162"/>
      <c r="U210" s="162"/>
      <c r="V210" s="162"/>
      <c r="W210" s="162"/>
      <c r="X210" s="162"/>
      <c r="Y210" s="162"/>
      <c r="Z210" s="162"/>
    </row>
    <row r="211" spans="2:26" x14ac:dyDescent="0.2">
      <c r="B211" s="162"/>
      <c r="C211" s="162"/>
      <c r="D211" s="162"/>
      <c r="E211" s="162"/>
      <c r="F211" s="162"/>
      <c r="G211" s="162"/>
      <c r="H211" s="162"/>
      <c r="I211" s="162"/>
      <c r="J211" s="162"/>
      <c r="K211" s="162"/>
      <c r="L211" s="162"/>
      <c r="M211" s="162"/>
      <c r="N211" s="162"/>
      <c r="O211" s="162"/>
      <c r="P211" s="162"/>
      <c r="Q211" s="162"/>
      <c r="R211" s="162"/>
      <c r="S211" s="162"/>
      <c r="T211" s="162"/>
      <c r="U211" s="162"/>
      <c r="V211" s="162"/>
      <c r="W211" s="162"/>
      <c r="X211" s="162"/>
      <c r="Y211" s="162"/>
      <c r="Z211" s="162"/>
    </row>
    <row r="212" spans="2:26" x14ac:dyDescent="0.2">
      <c r="B212" s="162"/>
      <c r="C212" s="162"/>
      <c r="D212" s="162"/>
      <c r="E212" s="162"/>
      <c r="F212" s="162"/>
      <c r="G212" s="162"/>
      <c r="H212" s="162"/>
      <c r="I212" s="162"/>
      <c r="J212" s="162"/>
      <c r="K212" s="162"/>
      <c r="L212" s="162"/>
      <c r="M212" s="162"/>
      <c r="N212" s="162"/>
      <c r="O212" s="162"/>
      <c r="P212" s="162"/>
      <c r="Q212" s="162"/>
      <c r="R212" s="162"/>
      <c r="S212" s="162"/>
      <c r="T212" s="162"/>
      <c r="U212" s="162"/>
      <c r="V212" s="162"/>
      <c r="W212" s="162"/>
      <c r="X212" s="162"/>
      <c r="Y212" s="162"/>
      <c r="Z212" s="162"/>
    </row>
    <row r="213" spans="2:26" x14ac:dyDescent="0.2">
      <c r="B213" s="162"/>
      <c r="C213" s="162"/>
      <c r="D213" s="162"/>
      <c r="E213" s="162"/>
      <c r="F213" s="162"/>
      <c r="G213" s="162"/>
      <c r="H213" s="162"/>
      <c r="I213" s="162"/>
      <c r="J213" s="162"/>
      <c r="K213" s="162"/>
      <c r="L213" s="162"/>
      <c r="M213" s="162"/>
      <c r="N213" s="162"/>
      <c r="O213" s="162"/>
      <c r="P213" s="162"/>
      <c r="Q213" s="162"/>
      <c r="R213" s="162"/>
      <c r="S213" s="162"/>
      <c r="T213" s="162"/>
      <c r="U213" s="162"/>
      <c r="V213" s="162"/>
      <c r="W213" s="162"/>
      <c r="X213" s="162"/>
      <c r="Y213" s="162"/>
      <c r="Z213" s="162"/>
    </row>
    <row r="214" spans="2:26" x14ac:dyDescent="0.2">
      <c r="B214" s="162"/>
      <c r="C214" s="162"/>
      <c r="D214" s="162"/>
      <c r="E214" s="162"/>
      <c r="F214" s="162"/>
      <c r="G214" s="162"/>
      <c r="H214" s="162"/>
      <c r="I214" s="162"/>
      <c r="J214" s="162"/>
      <c r="K214" s="162"/>
      <c r="L214" s="162"/>
      <c r="M214" s="162"/>
      <c r="N214" s="162"/>
      <c r="O214" s="162"/>
      <c r="P214" s="162"/>
      <c r="Q214" s="162"/>
      <c r="R214" s="162"/>
      <c r="S214" s="162"/>
      <c r="T214" s="162"/>
      <c r="U214" s="162"/>
      <c r="V214" s="162"/>
      <c r="W214" s="162"/>
      <c r="X214" s="162"/>
      <c r="Y214" s="162"/>
      <c r="Z214" s="162"/>
    </row>
    <row r="215" spans="2:26" x14ac:dyDescent="0.2">
      <c r="B215" s="162"/>
      <c r="C215" s="162"/>
      <c r="D215" s="162"/>
      <c r="E215" s="162"/>
      <c r="F215" s="162"/>
      <c r="G215" s="162"/>
      <c r="H215" s="162"/>
      <c r="I215" s="162"/>
      <c r="J215" s="162"/>
      <c r="K215" s="162"/>
      <c r="L215" s="162"/>
      <c r="M215" s="162"/>
      <c r="N215" s="162"/>
      <c r="O215" s="162"/>
      <c r="P215" s="162"/>
      <c r="Q215" s="162"/>
      <c r="R215" s="162"/>
      <c r="S215" s="162"/>
      <c r="T215" s="162"/>
      <c r="U215" s="162"/>
      <c r="V215" s="162"/>
      <c r="W215" s="162"/>
      <c r="X215" s="162"/>
      <c r="Y215" s="162"/>
      <c r="Z215" s="162"/>
    </row>
    <row r="216" spans="2:26" x14ac:dyDescent="0.2">
      <c r="B216" s="162"/>
      <c r="C216" s="162"/>
      <c r="D216" s="162"/>
      <c r="E216" s="162"/>
      <c r="F216" s="162"/>
      <c r="G216" s="162"/>
      <c r="H216" s="162"/>
      <c r="I216" s="162"/>
      <c r="J216" s="162"/>
      <c r="K216" s="162"/>
      <c r="L216" s="162"/>
      <c r="M216" s="162"/>
      <c r="N216" s="162"/>
      <c r="O216" s="162"/>
      <c r="P216" s="162"/>
      <c r="Q216" s="162"/>
      <c r="R216" s="162"/>
      <c r="S216" s="162"/>
      <c r="T216" s="162"/>
      <c r="U216" s="162"/>
      <c r="V216" s="162"/>
      <c r="W216" s="162"/>
      <c r="X216" s="162"/>
      <c r="Y216" s="162"/>
      <c r="Z216" s="162"/>
    </row>
    <row r="217" spans="2:26" x14ac:dyDescent="0.2">
      <c r="B217" s="162"/>
      <c r="C217" s="162"/>
      <c r="D217" s="162"/>
      <c r="E217" s="162"/>
      <c r="F217" s="162"/>
      <c r="G217" s="162"/>
      <c r="H217" s="162"/>
      <c r="I217" s="162"/>
      <c r="J217" s="162"/>
      <c r="K217" s="162"/>
      <c r="L217" s="162"/>
      <c r="M217" s="162"/>
      <c r="N217" s="162"/>
      <c r="O217" s="162"/>
      <c r="P217" s="162"/>
      <c r="Q217" s="162"/>
      <c r="R217" s="162"/>
      <c r="S217" s="162"/>
      <c r="T217" s="162"/>
      <c r="U217" s="162"/>
      <c r="V217" s="162"/>
      <c r="W217" s="162"/>
      <c r="X217" s="162"/>
      <c r="Y217" s="162"/>
      <c r="Z217" s="162"/>
    </row>
    <row r="218" spans="2:26" x14ac:dyDescent="0.2">
      <c r="B218" s="162"/>
      <c r="C218" s="162"/>
      <c r="D218" s="162"/>
      <c r="E218" s="162"/>
      <c r="F218" s="162"/>
      <c r="G218" s="162"/>
      <c r="H218" s="162"/>
      <c r="I218" s="162"/>
      <c r="J218" s="162"/>
      <c r="K218" s="162"/>
      <c r="L218" s="162"/>
      <c r="M218" s="162"/>
      <c r="N218" s="162"/>
      <c r="O218" s="162"/>
      <c r="P218" s="162"/>
      <c r="Q218" s="162"/>
      <c r="R218" s="162"/>
      <c r="S218" s="162"/>
      <c r="T218" s="162"/>
      <c r="U218" s="162"/>
      <c r="V218" s="162"/>
      <c r="W218" s="162"/>
      <c r="X218" s="162"/>
      <c r="Y218" s="162"/>
      <c r="Z218" s="162"/>
    </row>
    <row r="219" spans="2:26" x14ac:dyDescent="0.2">
      <c r="B219" s="162"/>
      <c r="C219" s="162"/>
      <c r="D219" s="162"/>
      <c r="E219" s="162"/>
      <c r="F219" s="162"/>
      <c r="G219" s="162"/>
      <c r="H219" s="162"/>
      <c r="I219" s="162"/>
      <c r="J219" s="162"/>
      <c r="K219" s="162"/>
      <c r="L219" s="162"/>
      <c r="M219" s="162"/>
      <c r="N219" s="162"/>
      <c r="O219" s="162"/>
      <c r="P219" s="162"/>
      <c r="Q219" s="162"/>
      <c r="R219" s="162"/>
      <c r="S219" s="162"/>
      <c r="T219" s="162"/>
      <c r="U219" s="162"/>
      <c r="V219" s="162"/>
      <c r="W219" s="162"/>
      <c r="X219" s="162"/>
      <c r="Y219" s="162"/>
      <c r="Z219" s="162"/>
    </row>
    <row r="220" spans="2:26" x14ac:dyDescent="0.2">
      <c r="B220" s="162"/>
      <c r="C220" s="162"/>
      <c r="D220" s="162"/>
      <c r="E220" s="162"/>
      <c r="F220" s="162"/>
      <c r="G220" s="162"/>
      <c r="H220" s="162"/>
      <c r="I220" s="162"/>
      <c r="J220" s="162"/>
      <c r="K220" s="162"/>
      <c r="L220" s="162"/>
      <c r="M220" s="162"/>
      <c r="N220" s="162"/>
      <c r="O220" s="162"/>
      <c r="P220" s="162"/>
      <c r="Q220" s="162"/>
      <c r="R220" s="162"/>
      <c r="S220" s="162"/>
      <c r="T220" s="162"/>
      <c r="U220" s="162"/>
      <c r="V220" s="162"/>
      <c r="W220" s="162"/>
      <c r="X220" s="162"/>
      <c r="Y220" s="162"/>
      <c r="Z220" s="162"/>
    </row>
    <row r="221" spans="2:26" x14ac:dyDescent="0.2">
      <c r="B221" s="162"/>
      <c r="C221" s="162"/>
      <c r="D221" s="162"/>
      <c r="E221" s="162"/>
      <c r="F221" s="162"/>
      <c r="G221" s="162"/>
      <c r="H221" s="162"/>
      <c r="I221" s="162"/>
      <c r="J221" s="162"/>
      <c r="K221" s="162"/>
      <c r="L221" s="162"/>
      <c r="M221" s="162"/>
      <c r="N221" s="162"/>
      <c r="O221" s="162"/>
      <c r="P221" s="162"/>
      <c r="Q221" s="162"/>
      <c r="R221" s="162"/>
      <c r="S221" s="162"/>
      <c r="T221" s="162"/>
      <c r="U221" s="162"/>
      <c r="V221" s="162"/>
      <c r="W221" s="162"/>
      <c r="X221" s="162"/>
      <c r="Y221" s="162"/>
      <c r="Z221" s="162"/>
    </row>
    <row r="222" spans="2:26" x14ac:dyDescent="0.2">
      <c r="B222" s="162"/>
      <c r="C222" s="162"/>
      <c r="D222" s="162"/>
      <c r="E222" s="162"/>
      <c r="F222" s="162"/>
      <c r="G222" s="162"/>
      <c r="H222" s="162"/>
      <c r="I222" s="162"/>
      <c r="J222" s="162"/>
      <c r="K222" s="162"/>
      <c r="L222" s="162"/>
      <c r="M222" s="162"/>
      <c r="N222" s="162"/>
      <c r="O222" s="162"/>
      <c r="P222" s="162"/>
      <c r="Q222" s="162"/>
      <c r="R222" s="162"/>
      <c r="S222" s="162"/>
      <c r="T222" s="162"/>
      <c r="U222" s="162"/>
      <c r="V222" s="162"/>
      <c r="W222" s="162"/>
      <c r="X222" s="162"/>
      <c r="Y222" s="162"/>
      <c r="Z222" s="162"/>
    </row>
    <row r="223" spans="2:26" x14ac:dyDescent="0.2">
      <c r="B223" s="162"/>
      <c r="C223" s="162"/>
      <c r="D223" s="162"/>
      <c r="E223" s="162"/>
      <c r="F223" s="162"/>
      <c r="G223" s="162"/>
      <c r="H223" s="162"/>
      <c r="I223" s="162"/>
      <c r="J223" s="162"/>
      <c r="K223" s="162"/>
      <c r="L223" s="162"/>
      <c r="M223" s="162"/>
      <c r="N223" s="162"/>
      <c r="O223" s="162"/>
      <c r="P223" s="162"/>
      <c r="Q223" s="162"/>
      <c r="R223" s="162"/>
      <c r="S223" s="162"/>
      <c r="T223" s="162"/>
      <c r="U223" s="162"/>
      <c r="V223" s="162"/>
      <c r="W223" s="162"/>
      <c r="X223" s="162"/>
      <c r="Y223" s="162"/>
      <c r="Z223" s="162"/>
    </row>
    <row r="224" spans="2:26" x14ac:dyDescent="0.2">
      <c r="B224" s="162"/>
      <c r="C224" s="162"/>
      <c r="D224" s="162"/>
      <c r="E224" s="162"/>
      <c r="F224" s="162"/>
      <c r="G224" s="162"/>
      <c r="H224" s="162"/>
      <c r="I224" s="162"/>
      <c r="J224" s="162"/>
      <c r="K224" s="162"/>
      <c r="L224" s="162"/>
      <c r="M224" s="162"/>
      <c r="N224" s="162"/>
      <c r="O224" s="162"/>
      <c r="P224" s="162"/>
      <c r="Q224" s="162"/>
      <c r="R224" s="162"/>
      <c r="S224" s="162"/>
      <c r="T224" s="162"/>
      <c r="U224" s="162"/>
      <c r="V224" s="162"/>
      <c r="W224" s="162"/>
      <c r="X224" s="162"/>
      <c r="Y224" s="162"/>
      <c r="Z224" s="162"/>
    </row>
    <row r="225" spans="2:26" x14ac:dyDescent="0.2">
      <c r="B225" s="162"/>
      <c r="C225" s="162"/>
      <c r="D225" s="162"/>
      <c r="E225" s="162"/>
      <c r="F225" s="162"/>
      <c r="G225" s="162"/>
      <c r="H225" s="162"/>
      <c r="I225" s="162"/>
      <c r="J225" s="162"/>
      <c r="K225" s="162"/>
      <c r="L225" s="162"/>
      <c r="M225" s="162"/>
      <c r="N225" s="162"/>
      <c r="O225" s="162"/>
      <c r="P225" s="162"/>
      <c r="Q225" s="162"/>
      <c r="R225" s="162"/>
      <c r="S225" s="162"/>
      <c r="T225" s="162"/>
      <c r="U225" s="162"/>
      <c r="V225" s="162"/>
      <c r="W225" s="162"/>
      <c r="X225" s="162"/>
      <c r="Y225" s="162"/>
      <c r="Z225" s="162"/>
    </row>
    <row r="226" spans="2:26" x14ac:dyDescent="0.2">
      <c r="B226" s="162"/>
      <c r="C226" s="162"/>
      <c r="D226" s="162"/>
      <c r="E226" s="162"/>
      <c r="F226" s="162"/>
      <c r="G226" s="162"/>
      <c r="H226" s="162"/>
      <c r="I226" s="162"/>
      <c r="J226" s="162"/>
      <c r="K226" s="162"/>
      <c r="L226" s="162"/>
      <c r="M226" s="162"/>
      <c r="N226" s="162"/>
      <c r="O226" s="162"/>
      <c r="P226" s="162"/>
      <c r="Q226" s="162"/>
      <c r="R226" s="162"/>
      <c r="S226" s="162"/>
      <c r="T226" s="162"/>
      <c r="U226" s="162"/>
      <c r="V226" s="162"/>
      <c r="W226" s="162"/>
      <c r="X226" s="162"/>
      <c r="Y226" s="162"/>
      <c r="Z226" s="162"/>
    </row>
    <row r="227" spans="2:26" x14ac:dyDescent="0.2">
      <c r="B227" s="162"/>
      <c r="C227" s="162"/>
      <c r="D227" s="162"/>
      <c r="E227" s="162"/>
      <c r="F227" s="162"/>
      <c r="G227" s="162"/>
      <c r="H227" s="162"/>
      <c r="I227" s="162"/>
      <c r="J227" s="162"/>
      <c r="K227" s="162"/>
      <c r="L227" s="162"/>
      <c r="M227" s="162"/>
      <c r="N227" s="162"/>
      <c r="O227" s="162"/>
      <c r="P227" s="162"/>
      <c r="Q227" s="162"/>
      <c r="R227" s="162"/>
      <c r="S227" s="162"/>
      <c r="T227" s="162"/>
      <c r="U227" s="162"/>
      <c r="V227" s="162"/>
      <c r="W227" s="162"/>
      <c r="X227" s="162"/>
      <c r="Y227" s="162"/>
      <c r="Z227" s="162"/>
    </row>
    <row r="228" spans="2:26" x14ac:dyDescent="0.2">
      <c r="B228" s="162"/>
      <c r="C228" s="162"/>
      <c r="D228" s="162"/>
      <c r="E228" s="162"/>
      <c r="F228" s="162"/>
      <c r="G228" s="162"/>
      <c r="H228" s="162"/>
      <c r="I228" s="162"/>
      <c r="J228" s="162"/>
      <c r="K228" s="162"/>
      <c r="L228" s="162"/>
      <c r="M228" s="162"/>
      <c r="N228" s="162"/>
      <c r="O228" s="162"/>
      <c r="P228" s="162"/>
      <c r="Q228" s="162"/>
      <c r="R228" s="162"/>
      <c r="S228" s="162"/>
      <c r="T228" s="162"/>
      <c r="U228" s="162"/>
      <c r="V228" s="162"/>
      <c r="W228" s="162"/>
      <c r="X228" s="162"/>
      <c r="Y228" s="162"/>
      <c r="Z228" s="162"/>
    </row>
    <row r="229" spans="2:26" x14ac:dyDescent="0.2">
      <c r="B229" s="162"/>
      <c r="C229" s="162"/>
      <c r="D229" s="162"/>
      <c r="E229" s="162"/>
      <c r="F229" s="162"/>
      <c r="G229" s="162"/>
      <c r="H229" s="162"/>
      <c r="I229" s="162"/>
      <c r="J229" s="162"/>
      <c r="K229" s="162"/>
      <c r="L229" s="162"/>
      <c r="M229" s="162"/>
      <c r="N229" s="162"/>
      <c r="O229" s="162"/>
      <c r="P229" s="162"/>
      <c r="Q229" s="162"/>
      <c r="R229" s="162"/>
      <c r="S229" s="162"/>
      <c r="T229" s="162"/>
      <c r="U229" s="162"/>
      <c r="V229" s="162"/>
      <c r="W229" s="162"/>
      <c r="X229" s="162"/>
      <c r="Y229" s="162"/>
      <c r="Z229" s="162"/>
    </row>
    <row r="230" spans="2:26" x14ac:dyDescent="0.2">
      <c r="B230" s="162"/>
      <c r="C230" s="162"/>
      <c r="D230" s="162"/>
      <c r="E230" s="162"/>
      <c r="F230" s="162"/>
      <c r="G230" s="162"/>
      <c r="H230" s="162"/>
      <c r="I230" s="162"/>
      <c r="J230" s="162"/>
      <c r="K230" s="162"/>
      <c r="L230" s="162"/>
      <c r="M230" s="162"/>
      <c r="N230" s="162"/>
      <c r="O230" s="162"/>
      <c r="P230" s="162"/>
      <c r="Q230" s="162"/>
      <c r="R230" s="162"/>
      <c r="S230" s="162"/>
      <c r="T230" s="162"/>
      <c r="U230" s="162"/>
      <c r="V230" s="162"/>
      <c r="W230" s="162"/>
      <c r="X230" s="162"/>
      <c r="Y230" s="162"/>
      <c r="Z230" s="162"/>
    </row>
    <row r="231" spans="2:26" x14ac:dyDescent="0.2">
      <c r="B231" s="162"/>
      <c r="C231" s="162"/>
      <c r="D231" s="162"/>
      <c r="E231" s="162"/>
      <c r="F231" s="162"/>
      <c r="G231" s="162"/>
      <c r="H231" s="162"/>
      <c r="I231" s="162"/>
      <c r="J231" s="162"/>
      <c r="K231" s="162"/>
      <c r="L231" s="162"/>
      <c r="M231" s="162"/>
      <c r="N231" s="162"/>
      <c r="O231" s="162"/>
      <c r="P231" s="162"/>
      <c r="Q231" s="162"/>
      <c r="R231" s="162"/>
      <c r="S231" s="162"/>
      <c r="T231" s="162"/>
      <c r="U231" s="162"/>
      <c r="V231" s="162"/>
      <c r="W231" s="162"/>
      <c r="X231" s="162"/>
      <c r="Y231" s="162"/>
      <c r="Z231" s="162"/>
    </row>
    <row r="232" spans="2:26" x14ac:dyDescent="0.2">
      <c r="B232" s="162"/>
      <c r="C232" s="162"/>
      <c r="D232" s="162"/>
      <c r="E232" s="162"/>
      <c r="F232" s="162"/>
      <c r="G232" s="162"/>
      <c r="H232" s="162"/>
      <c r="I232" s="162"/>
      <c r="J232" s="162"/>
      <c r="K232" s="162"/>
      <c r="L232" s="162"/>
      <c r="M232" s="162"/>
      <c r="N232" s="162"/>
      <c r="O232" s="162"/>
      <c r="P232" s="162"/>
      <c r="Q232" s="162"/>
      <c r="R232" s="162"/>
      <c r="S232" s="162"/>
      <c r="T232" s="162"/>
      <c r="U232" s="162"/>
      <c r="V232" s="162"/>
      <c r="W232" s="162"/>
      <c r="X232" s="162"/>
      <c r="Y232" s="162"/>
      <c r="Z232" s="162"/>
    </row>
    <row r="233" spans="2:26" x14ac:dyDescent="0.2">
      <c r="B233" s="162"/>
      <c r="C233" s="162"/>
      <c r="D233" s="162"/>
      <c r="E233" s="162"/>
      <c r="F233" s="162"/>
      <c r="G233" s="162"/>
      <c r="H233" s="162"/>
      <c r="I233" s="162"/>
      <c r="J233" s="162"/>
      <c r="K233" s="162"/>
      <c r="L233" s="162"/>
      <c r="M233" s="162"/>
      <c r="N233" s="162"/>
      <c r="O233" s="162"/>
      <c r="P233" s="162"/>
      <c r="Q233" s="162"/>
      <c r="R233" s="162"/>
      <c r="S233" s="162"/>
      <c r="T233" s="162"/>
      <c r="U233" s="162"/>
      <c r="V233" s="162"/>
      <c r="W233" s="162"/>
      <c r="X233" s="162"/>
      <c r="Y233" s="162"/>
      <c r="Z233" s="162"/>
    </row>
    <row r="234" spans="2:26" x14ac:dyDescent="0.2">
      <c r="B234" s="162"/>
      <c r="C234" s="162"/>
      <c r="D234" s="162"/>
      <c r="E234" s="162"/>
      <c r="F234" s="162"/>
      <c r="G234" s="162"/>
      <c r="H234" s="162"/>
      <c r="I234" s="162"/>
      <c r="J234" s="162"/>
      <c r="K234" s="162"/>
      <c r="L234" s="162"/>
      <c r="M234" s="162"/>
      <c r="N234" s="162"/>
      <c r="O234" s="162"/>
      <c r="P234" s="162"/>
      <c r="Q234" s="162"/>
      <c r="R234" s="162"/>
      <c r="S234" s="162"/>
      <c r="T234" s="162"/>
      <c r="U234" s="162"/>
      <c r="V234" s="162"/>
      <c r="W234" s="162"/>
      <c r="X234" s="162"/>
      <c r="Y234" s="162"/>
      <c r="Z234" s="162"/>
    </row>
    <row r="235" spans="2:26" x14ac:dyDescent="0.2">
      <c r="B235" s="162"/>
      <c r="C235" s="162"/>
      <c r="D235" s="162"/>
      <c r="E235" s="162"/>
      <c r="F235" s="162"/>
      <c r="G235" s="162"/>
      <c r="H235" s="162"/>
      <c r="I235" s="162"/>
      <c r="J235" s="162"/>
      <c r="K235" s="162"/>
      <c r="L235" s="162"/>
      <c r="M235" s="162"/>
      <c r="N235" s="162"/>
      <c r="O235" s="162"/>
      <c r="P235" s="162"/>
      <c r="Q235" s="162"/>
      <c r="R235" s="162"/>
      <c r="S235" s="162"/>
      <c r="T235" s="162"/>
      <c r="U235" s="162"/>
      <c r="V235" s="162"/>
      <c r="W235" s="162"/>
      <c r="X235" s="162"/>
      <c r="Y235" s="162"/>
      <c r="Z235" s="162"/>
    </row>
    <row r="236" spans="2:26" x14ac:dyDescent="0.2">
      <c r="B236" s="162"/>
      <c r="C236" s="162"/>
      <c r="D236" s="162"/>
      <c r="E236" s="162"/>
      <c r="F236" s="162"/>
      <c r="G236" s="162"/>
      <c r="H236" s="162"/>
      <c r="I236" s="162"/>
      <c r="J236" s="162"/>
      <c r="K236" s="162"/>
      <c r="L236" s="162"/>
      <c r="M236" s="162"/>
      <c r="N236" s="162"/>
      <c r="O236" s="162"/>
      <c r="P236" s="162"/>
      <c r="Q236" s="162"/>
      <c r="R236" s="162"/>
      <c r="S236" s="162"/>
      <c r="T236" s="162"/>
      <c r="U236" s="162"/>
      <c r="V236" s="162"/>
      <c r="W236" s="162"/>
      <c r="X236" s="162"/>
      <c r="Y236" s="162"/>
      <c r="Z236" s="162"/>
    </row>
    <row r="237" spans="2:26" x14ac:dyDescent="0.2">
      <c r="B237" s="162"/>
      <c r="C237" s="162"/>
      <c r="D237" s="162"/>
      <c r="E237" s="162"/>
      <c r="F237" s="162"/>
      <c r="G237" s="162"/>
      <c r="H237" s="162"/>
      <c r="I237" s="162"/>
      <c r="J237" s="162"/>
      <c r="K237" s="162"/>
      <c r="L237" s="162"/>
      <c r="M237" s="162"/>
      <c r="N237" s="162"/>
      <c r="O237" s="162"/>
      <c r="P237" s="162"/>
      <c r="Q237" s="162"/>
      <c r="R237" s="162"/>
      <c r="S237" s="162"/>
      <c r="T237" s="162"/>
      <c r="U237" s="162"/>
      <c r="V237" s="162"/>
      <c r="W237" s="162"/>
      <c r="X237" s="162"/>
      <c r="Y237" s="162"/>
      <c r="Z237" s="162"/>
    </row>
    <row r="238" spans="2:26" x14ac:dyDescent="0.2">
      <c r="B238" s="162"/>
      <c r="C238" s="162"/>
      <c r="D238" s="162"/>
      <c r="E238" s="162"/>
      <c r="F238" s="162"/>
      <c r="G238" s="162"/>
      <c r="H238" s="162"/>
      <c r="I238" s="162"/>
      <c r="J238" s="162"/>
      <c r="K238" s="162"/>
      <c r="L238" s="162"/>
      <c r="M238" s="162"/>
      <c r="N238" s="162"/>
      <c r="O238" s="162"/>
      <c r="P238" s="162"/>
      <c r="Q238" s="162"/>
      <c r="R238" s="162"/>
      <c r="S238" s="162"/>
      <c r="T238" s="162"/>
      <c r="U238" s="162"/>
      <c r="V238" s="162"/>
      <c r="W238" s="162"/>
      <c r="X238" s="162"/>
      <c r="Y238" s="162"/>
      <c r="Z238" s="162"/>
    </row>
    <row r="239" spans="2:26" x14ac:dyDescent="0.2">
      <c r="B239" s="162"/>
      <c r="C239" s="162"/>
      <c r="D239" s="162"/>
      <c r="E239" s="162"/>
      <c r="F239" s="162"/>
      <c r="G239" s="162"/>
      <c r="H239" s="162"/>
      <c r="I239" s="162"/>
      <c r="J239" s="162"/>
      <c r="K239" s="162"/>
      <c r="L239" s="162"/>
      <c r="M239" s="162"/>
      <c r="N239" s="162"/>
      <c r="O239" s="162"/>
      <c r="P239" s="162"/>
      <c r="Q239" s="162"/>
      <c r="R239" s="162"/>
      <c r="S239" s="162"/>
      <c r="T239" s="162"/>
      <c r="U239" s="162"/>
      <c r="V239" s="162"/>
      <c r="W239" s="162"/>
      <c r="X239" s="162"/>
      <c r="Y239" s="162"/>
      <c r="Z239" s="162"/>
    </row>
    <row r="240" spans="2:26" x14ac:dyDescent="0.2">
      <c r="B240" s="162"/>
      <c r="C240" s="162"/>
      <c r="D240" s="162"/>
      <c r="E240" s="162"/>
      <c r="F240" s="162"/>
      <c r="G240" s="162"/>
      <c r="H240" s="162"/>
      <c r="I240" s="162"/>
      <c r="J240" s="162"/>
      <c r="K240" s="162"/>
      <c r="L240" s="162"/>
      <c r="M240" s="162"/>
      <c r="N240" s="162"/>
      <c r="O240" s="162"/>
      <c r="P240" s="162"/>
      <c r="Q240" s="162"/>
      <c r="R240" s="162"/>
      <c r="S240" s="162"/>
      <c r="T240" s="162"/>
      <c r="U240" s="162"/>
      <c r="V240" s="162"/>
      <c r="W240" s="162"/>
      <c r="X240" s="162"/>
      <c r="Y240" s="162"/>
      <c r="Z240" s="162"/>
    </row>
    <row r="241" spans="2:26" x14ac:dyDescent="0.2">
      <c r="B241" s="162"/>
      <c r="C241" s="162"/>
      <c r="D241" s="162"/>
      <c r="E241" s="162"/>
      <c r="F241" s="162"/>
      <c r="G241" s="162"/>
      <c r="H241" s="162"/>
      <c r="I241" s="162"/>
      <c r="J241" s="162"/>
      <c r="K241" s="162"/>
      <c r="L241" s="162"/>
      <c r="M241" s="162"/>
      <c r="N241" s="162"/>
      <c r="O241" s="162"/>
      <c r="P241" s="162"/>
      <c r="Q241" s="162"/>
      <c r="R241" s="162"/>
      <c r="S241" s="162"/>
      <c r="T241" s="162"/>
      <c r="U241" s="162"/>
      <c r="V241" s="162"/>
      <c r="W241" s="162"/>
      <c r="X241" s="162"/>
      <c r="Y241" s="162"/>
      <c r="Z241" s="162"/>
    </row>
    <row r="242" spans="2:26" x14ac:dyDescent="0.2">
      <c r="B242" s="162"/>
      <c r="C242" s="162"/>
      <c r="D242" s="162"/>
      <c r="E242" s="162"/>
      <c r="F242" s="162"/>
      <c r="G242" s="162"/>
      <c r="H242" s="162"/>
      <c r="I242" s="162"/>
      <c r="J242" s="162"/>
      <c r="K242" s="162"/>
      <c r="L242" s="162"/>
      <c r="M242" s="162"/>
      <c r="N242" s="162"/>
      <c r="O242" s="162"/>
      <c r="P242" s="162"/>
      <c r="Q242" s="162"/>
      <c r="R242" s="162"/>
      <c r="S242" s="162"/>
      <c r="T242" s="162"/>
      <c r="U242" s="162"/>
      <c r="V242" s="162"/>
      <c r="W242" s="162"/>
      <c r="X242" s="162"/>
      <c r="Y242" s="162"/>
      <c r="Z242" s="162"/>
    </row>
    <row r="243" spans="2:26" x14ac:dyDescent="0.2">
      <c r="B243" s="162"/>
      <c r="C243" s="162"/>
      <c r="D243" s="162"/>
      <c r="E243" s="162"/>
      <c r="F243" s="162"/>
      <c r="G243" s="162"/>
      <c r="H243" s="162"/>
      <c r="I243" s="162"/>
      <c r="J243" s="162"/>
      <c r="K243" s="162"/>
      <c r="L243" s="162"/>
      <c r="M243" s="162"/>
      <c r="N243" s="162"/>
      <c r="O243" s="162"/>
      <c r="P243" s="162"/>
      <c r="Q243" s="162"/>
      <c r="R243" s="162"/>
      <c r="S243" s="162"/>
      <c r="T243" s="162"/>
      <c r="U243" s="162"/>
      <c r="V243" s="162"/>
      <c r="W243" s="162"/>
      <c r="X243" s="162"/>
      <c r="Y243" s="162"/>
      <c r="Z243" s="162"/>
    </row>
    <row r="244" spans="2:26" x14ac:dyDescent="0.2">
      <c r="B244" s="162"/>
      <c r="C244" s="162"/>
      <c r="D244" s="162"/>
      <c r="E244" s="162"/>
      <c r="F244" s="162"/>
      <c r="G244" s="162"/>
      <c r="H244" s="162"/>
      <c r="I244" s="162"/>
      <c r="J244" s="162"/>
      <c r="K244" s="162"/>
      <c r="L244" s="162"/>
      <c r="M244" s="162"/>
      <c r="N244" s="162"/>
      <c r="O244" s="162"/>
      <c r="P244" s="162"/>
      <c r="Q244" s="162"/>
      <c r="R244" s="162"/>
      <c r="S244" s="162"/>
      <c r="T244" s="162"/>
      <c r="U244" s="162"/>
      <c r="V244" s="162"/>
      <c r="W244" s="162"/>
      <c r="X244" s="162"/>
      <c r="Y244" s="162"/>
      <c r="Z244" s="162"/>
    </row>
    <row r="245" spans="2:26" x14ac:dyDescent="0.2">
      <c r="B245" s="162"/>
      <c r="C245" s="162"/>
      <c r="D245" s="162"/>
      <c r="E245" s="162"/>
      <c r="F245" s="162"/>
      <c r="G245" s="162"/>
      <c r="H245" s="162"/>
      <c r="I245" s="162"/>
      <c r="J245" s="162"/>
      <c r="K245" s="162"/>
      <c r="L245" s="162"/>
      <c r="M245" s="162"/>
      <c r="N245" s="162"/>
      <c r="O245" s="162"/>
      <c r="P245" s="162"/>
      <c r="Q245" s="162"/>
      <c r="R245" s="162"/>
      <c r="S245" s="162"/>
      <c r="T245" s="162"/>
      <c r="U245" s="162"/>
      <c r="V245" s="162"/>
      <c r="W245" s="162"/>
      <c r="X245" s="162"/>
      <c r="Y245" s="162"/>
      <c r="Z245" s="162"/>
    </row>
    <row r="246" spans="2:26" x14ac:dyDescent="0.2">
      <c r="B246" s="162"/>
      <c r="C246" s="162"/>
      <c r="D246" s="162"/>
      <c r="E246" s="162"/>
      <c r="F246" s="162"/>
      <c r="G246" s="162"/>
      <c r="H246" s="162"/>
      <c r="I246" s="162"/>
      <c r="J246" s="162"/>
      <c r="K246" s="162"/>
      <c r="L246" s="162"/>
      <c r="M246" s="162"/>
      <c r="N246" s="162"/>
      <c r="O246" s="162"/>
      <c r="P246" s="162"/>
      <c r="Q246" s="162"/>
      <c r="R246" s="162"/>
      <c r="S246" s="162"/>
      <c r="T246" s="162"/>
      <c r="U246" s="162"/>
      <c r="V246" s="162"/>
      <c r="W246" s="162"/>
      <c r="X246" s="162"/>
      <c r="Y246" s="162"/>
      <c r="Z246" s="162"/>
    </row>
    <row r="247" spans="2:26" x14ac:dyDescent="0.2">
      <c r="B247" s="162"/>
      <c r="C247" s="162"/>
      <c r="D247" s="162"/>
      <c r="E247" s="162"/>
      <c r="F247" s="162"/>
      <c r="G247" s="162"/>
      <c r="H247" s="162"/>
      <c r="I247" s="162"/>
      <c r="J247" s="162"/>
      <c r="K247" s="162"/>
      <c r="L247" s="162"/>
      <c r="M247" s="162"/>
      <c r="N247" s="162"/>
      <c r="O247" s="162"/>
      <c r="P247" s="162"/>
      <c r="Q247" s="162"/>
      <c r="R247" s="162"/>
      <c r="S247" s="162"/>
      <c r="T247" s="162"/>
      <c r="U247" s="162"/>
      <c r="V247" s="162"/>
      <c r="W247" s="162"/>
      <c r="X247" s="162"/>
      <c r="Y247" s="162"/>
      <c r="Z247" s="162"/>
    </row>
    <row r="248" spans="2:26" x14ac:dyDescent="0.2">
      <c r="B248" s="162"/>
      <c r="C248" s="162"/>
      <c r="D248" s="162"/>
      <c r="E248" s="162"/>
      <c r="F248" s="162"/>
      <c r="G248" s="162"/>
      <c r="H248" s="162"/>
      <c r="I248" s="162"/>
      <c r="J248" s="162"/>
      <c r="K248" s="162"/>
      <c r="L248" s="162"/>
      <c r="M248" s="162"/>
      <c r="N248" s="162"/>
      <c r="O248" s="162"/>
      <c r="P248" s="162"/>
      <c r="Q248" s="162"/>
      <c r="R248" s="162"/>
      <c r="S248" s="162"/>
      <c r="T248" s="162"/>
      <c r="U248" s="162"/>
      <c r="V248" s="162"/>
      <c r="W248" s="162"/>
      <c r="X248" s="162"/>
      <c r="Y248" s="162"/>
      <c r="Z248" s="162"/>
    </row>
    <row r="249" spans="2:26" x14ac:dyDescent="0.2">
      <c r="B249" s="162"/>
      <c r="C249" s="162"/>
      <c r="D249" s="162"/>
      <c r="E249" s="162"/>
      <c r="F249" s="162"/>
      <c r="G249" s="162"/>
      <c r="H249" s="162"/>
      <c r="I249" s="162"/>
      <c r="J249" s="162"/>
      <c r="K249" s="162"/>
      <c r="L249" s="162"/>
      <c r="M249" s="162"/>
      <c r="N249" s="162"/>
      <c r="O249" s="162"/>
      <c r="P249" s="162"/>
      <c r="Q249" s="162"/>
      <c r="R249" s="162"/>
      <c r="S249" s="162"/>
      <c r="T249" s="162"/>
      <c r="U249" s="162"/>
      <c r="V249" s="162"/>
      <c r="W249" s="162"/>
      <c r="X249" s="162"/>
      <c r="Y249" s="162"/>
      <c r="Z249" s="162"/>
    </row>
    <row r="250" spans="2:26" x14ac:dyDescent="0.2">
      <c r="B250" s="162"/>
      <c r="C250" s="162"/>
      <c r="D250" s="162"/>
      <c r="E250" s="162"/>
      <c r="F250" s="162"/>
      <c r="G250" s="162"/>
      <c r="H250" s="162"/>
      <c r="I250" s="162"/>
      <c r="J250" s="162"/>
      <c r="K250" s="162"/>
      <c r="L250" s="162"/>
      <c r="M250" s="162"/>
      <c r="N250" s="162"/>
      <c r="O250" s="162"/>
      <c r="P250" s="162"/>
      <c r="Q250" s="162"/>
      <c r="R250" s="162"/>
      <c r="S250" s="162"/>
      <c r="T250" s="162"/>
      <c r="U250" s="162"/>
      <c r="V250" s="162"/>
      <c r="W250" s="162"/>
      <c r="X250" s="162"/>
      <c r="Y250" s="162"/>
      <c r="Z250" s="162"/>
    </row>
    <row r="251" spans="2:26" x14ac:dyDescent="0.2">
      <c r="B251" s="191"/>
      <c r="C251" s="191"/>
      <c r="D251" s="191"/>
      <c r="E251" s="191"/>
      <c r="F251" s="191"/>
      <c r="G251" s="191"/>
      <c r="H251" s="191"/>
      <c r="I251" s="191"/>
      <c r="J251" s="191"/>
      <c r="K251" s="191"/>
      <c r="L251" s="191"/>
      <c r="M251" s="191"/>
      <c r="N251" s="162"/>
      <c r="O251" s="162"/>
      <c r="P251" s="162"/>
      <c r="Q251" s="162"/>
      <c r="R251" s="162"/>
      <c r="S251" s="162"/>
      <c r="T251" s="162"/>
      <c r="U251" s="162"/>
      <c r="V251" s="162"/>
      <c r="W251" s="162"/>
      <c r="X251" s="162"/>
      <c r="Y251" s="162"/>
      <c r="Z251" s="191"/>
    </row>
    <row r="252" spans="2:26" x14ac:dyDescent="0.2">
      <c r="B252" s="191"/>
      <c r="C252" s="191"/>
      <c r="D252" s="191"/>
      <c r="E252" s="191"/>
      <c r="F252" s="191"/>
      <c r="G252" s="191"/>
      <c r="H252" s="191"/>
      <c r="I252" s="191"/>
      <c r="J252" s="191"/>
      <c r="K252" s="191"/>
      <c r="L252" s="191"/>
      <c r="M252" s="191"/>
      <c r="N252" s="162"/>
      <c r="O252" s="162"/>
      <c r="P252" s="162"/>
      <c r="Q252" s="162"/>
      <c r="R252" s="162"/>
      <c r="S252" s="162"/>
      <c r="T252" s="162"/>
      <c r="U252" s="162"/>
      <c r="V252" s="162"/>
      <c r="W252" s="162"/>
      <c r="X252" s="162"/>
      <c r="Y252" s="162"/>
      <c r="Z252" s="191"/>
    </row>
    <row r="253" spans="2:26" x14ac:dyDescent="0.2">
      <c r="B253" s="191"/>
      <c r="C253" s="191"/>
      <c r="D253" s="191"/>
      <c r="E253" s="191"/>
      <c r="F253" s="191"/>
      <c r="G253" s="191"/>
      <c r="H253" s="191"/>
      <c r="I253" s="191"/>
      <c r="J253" s="191"/>
      <c r="K253" s="191"/>
      <c r="L253" s="191"/>
      <c r="M253" s="191"/>
      <c r="N253" s="162"/>
      <c r="O253" s="162"/>
      <c r="P253" s="162"/>
      <c r="Q253" s="162"/>
      <c r="R253" s="162"/>
      <c r="S253" s="162"/>
      <c r="T253" s="162"/>
      <c r="U253" s="162"/>
      <c r="V253" s="162"/>
      <c r="W253" s="162"/>
      <c r="X253" s="162"/>
      <c r="Y253" s="162"/>
      <c r="Z253" s="191"/>
    </row>
    <row r="254" spans="2:26" x14ac:dyDescent="0.2">
      <c r="B254" s="191"/>
      <c r="C254" s="191"/>
      <c r="D254" s="191"/>
      <c r="E254" s="191"/>
      <c r="F254" s="191"/>
      <c r="G254" s="191"/>
      <c r="H254" s="191"/>
      <c r="I254" s="191"/>
      <c r="J254" s="191"/>
      <c r="K254" s="191"/>
      <c r="L254" s="191"/>
      <c r="M254" s="191"/>
      <c r="N254" s="191"/>
      <c r="O254" s="191"/>
      <c r="P254" s="191"/>
      <c r="Q254" s="191"/>
      <c r="R254" s="191"/>
      <c r="S254" s="191"/>
      <c r="T254" s="191"/>
      <c r="U254" s="191"/>
      <c r="V254" s="191"/>
      <c r="W254" s="191"/>
      <c r="X254" s="191"/>
      <c r="Y254" s="191"/>
      <c r="Z254" s="191"/>
    </row>
    <row r="255" spans="2:26" x14ac:dyDescent="0.2">
      <c r="B255" s="191"/>
      <c r="C255" s="191"/>
      <c r="D255" s="191"/>
      <c r="E255" s="191"/>
      <c r="F255" s="191"/>
      <c r="G255" s="191"/>
      <c r="H255" s="191"/>
      <c r="I255" s="191"/>
      <c r="J255" s="191"/>
      <c r="K255" s="191"/>
      <c r="L255" s="191"/>
      <c r="M255" s="191"/>
      <c r="N255" s="191"/>
      <c r="O255" s="191"/>
      <c r="P255" s="191"/>
      <c r="Q255" s="191"/>
      <c r="R255" s="191"/>
      <c r="S255" s="191"/>
      <c r="T255" s="191"/>
      <c r="U255" s="191"/>
      <c r="V255" s="191"/>
      <c r="W255" s="191"/>
      <c r="X255" s="191"/>
      <c r="Y255" s="191"/>
      <c r="Z255" s="191"/>
    </row>
  </sheetData>
  <mergeCells count="10">
    <mergeCell ref="B1:Z1"/>
    <mergeCell ref="B3:Z3"/>
    <mergeCell ref="B4:Z4"/>
    <mergeCell ref="B5:Z5"/>
    <mergeCell ref="B6:B7"/>
    <mergeCell ref="C6:L6"/>
    <mergeCell ref="M6:M7"/>
    <mergeCell ref="N6:W6"/>
    <mergeCell ref="X6:X7"/>
    <mergeCell ref="Y6:Z6"/>
  </mergeCells>
  <printOptions horizontalCentered="1"/>
  <pageMargins left="0" right="0" top="0" bottom="0" header="0" footer="0"/>
  <pageSetup scale="60" fitToHeight="2" orientation="landscape" r:id="rId1"/>
  <headerFooter alignWithMargins="0"/>
  <ignoredErrors>
    <ignoredError sqref="M93:M13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PP</vt:lpstr>
      <vt:lpstr>PP!Área_de_impresión</vt:lpstr>
      <vt:lpstr>PP!Títulos_a_imprimir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Fidelia Raulina Pérez Castillo</dc:creator>
  <cp:lastModifiedBy>Fidelia Raulina Pérez Castillo</cp:lastModifiedBy>
  <dcterms:created xsi:type="dcterms:W3CDTF">2023-11-27T18:58:13Z</dcterms:created>
  <dcterms:modified xsi:type="dcterms:W3CDTF">2023-11-27T18:59:36Z</dcterms:modified>
</cp:coreProperties>
</file>