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095" windowHeight="11910"/>
  </bookViews>
  <sheets>
    <sheet name="PACC - SNCC.F.053 (3)" sheetId="3" r:id="rId1"/>
    <sheet name="Hoja1" sheetId="4" r:id="rId2"/>
    <sheet name="Sheet2" sheetId="6" r:id="rId3"/>
  </sheets>
  <definedNames>
    <definedName name="_xlnm._FilterDatabase" localSheetId="0" hidden="1">'PACC - SNCC.F.053 (3)'!$A$10:$P$288</definedName>
  </definedNames>
  <calcPr calcId="125725"/>
</workbook>
</file>

<file path=xl/calcChain.xml><?xml version="1.0" encoding="utf-8"?>
<calcChain xmlns="http://schemas.openxmlformats.org/spreadsheetml/2006/main">
  <c r="J227" i="3"/>
  <c r="H286" l="1"/>
  <c r="J286" s="1"/>
  <c r="K286" s="1"/>
  <c r="E14"/>
  <c r="F14" s="1"/>
  <c r="H14" l="1"/>
  <c r="J14" s="1"/>
  <c r="K14" s="1"/>
  <c r="H232" l="1"/>
  <c r="J232" s="1"/>
  <c r="K232" s="1"/>
  <c r="H160" l="1"/>
  <c r="H53" l="1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J155" s="1"/>
  <c r="H156"/>
  <c r="H157"/>
  <c r="H158"/>
  <c r="H159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206"/>
  <c r="H207"/>
  <c r="H208"/>
  <c r="H212"/>
  <c r="H214"/>
  <c r="H215"/>
  <c r="H216"/>
  <c r="H217"/>
  <c r="H218"/>
  <c r="H219"/>
  <c r="H220"/>
  <c r="H221"/>
  <c r="H287"/>
  <c r="H222"/>
  <c r="H223"/>
  <c r="H224"/>
  <c r="H225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J263" s="1"/>
  <c r="H264"/>
  <c r="J264" s="1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09"/>
  <c r="H11"/>
  <c r="H197"/>
  <c r="H198"/>
  <c r="H199"/>
  <c r="H200"/>
  <c r="H201"/>
  <c r="H202"/>
  <c r="H203"/>
  <c r="H204"/>
  <c r="H205"/>
  <c r="H15"/>
  <c r="H16"/>
  <c r="H231"/>
  <c r="H210"/>
  <c r="H211"/>
  <c r="H193"/>
  <c r="H288"/>
  <c r="H194"/>
  <c r="H226"/>
  <c r="H12"/>
  <c r="H13"/>
  <c r="H227"/>
  <c r="H228"/>
  <c r="H229"/>
  <c r="H230"/>
  <c r="H213"/>
  <c r="H195"/>
  <c r="H196"/>
  <c r="H17"/>
  <c r="J210" l="1"/>
  <c r="J211"/>
  <c r="J231"/>
  <c r="K231" s="1"/>
  <c r="J276"/>
  <c r="J262"/>
  <c r="J260"/>
  <c r="K211" l="1"/>
  <c r="J279"/>
  <c r="J274"/>
  <c r="J275"/>
  <c r="J278"/>
  <c r="J277"/>
  <c r="J273"/>
  <c r="J269"/>
  <c r="J270"/>
  <c r="J271"/>
  <c r="J272"/>
  <c r="J265"/>
  <c r="J266"/>
  <c r="J267"/>
  <c r="J268"/>
  <c r="J252"/>
  <c r="J253"/>
  <c r="J254"/>
  <c r="J255"/>
  <c r="J256"/>
  <c r="J257"/>
  <c r="J258"/>
  <c r="J261"/>
  <c r="J259"/>
  <c r="J251"/>
  <c r="J250"/>
  <c r="J244"/>
  <c r="J245"/>
  <c r="J246"/>
  <c r="J249"/>
  <c r="J248"/>
  <c r="J247"/>
  <c r="J233"/>
  <c r="J234"/>
  <c r="J235"/>
  <c r="J236"/>
  <c r="J237"/>
  <c r="J238"/>
  <c r="J239"/>
  <c r="J240"/>
  <c r="J241"/>
  <c r="J243"/>
  <c r="J242"/>
  <c r="J194"/>
  <c r="J230"/>
  <c r="J130"/>
  <c r="J196"/>
  <c r="J228"/>
  <c r="J229"/>
  <c r="K230" l="1"/>
  <c r="J171"/>
  <c r="J226"/>
  <c r="J213"/>
  <c r="K213" s="1"/>
  <c r="J195"/>
  <c r="J193"/>
  <c r="J12"/>
  <c r="J13"/>
  <c r="J11"/>
  <c r="J212"/>
  <c r="K212" s="1"/>
  <c r="J209"/>
  <c r="K209" s="1"/>
  <c r="J288"/>
  <c r="J178"/>
  <c r="J176"/>
  <c r="J172"/>
  <c r="J185"/>
  <c r="J16"/>
  <c r="J15"/>
  <c r="J282"/>
  <c r="J283"/>
  <c r="J284"/>
  <c r="J285"/>
  <c r="J280"/>
  <c r="J281"/>
  <c r="J224"/>
  <c r="J214"/>
  <c r="J215"/>
  <c r="J216"/>
  <c r="J217"/>
  <c r="J218"/>
  <c r="J219"/>
  <c r="J220"/>
  <c r="J221"/>
  <c r="J287"/>
  <c r="J223"/>
  <c r="J222"/>
  <c r="J225"/>
  <c r="J204"/>
  <c r="J201"/>
  <c r="J202"/>
  <c r="J205"/>
  <c r="J203"/>
  <c r="J199"/>
  <c r="J197"/>
  <c r="J198"/>
  <c r="J200"/>
  <c r="J34"/>
  <c r="J35"/>
  <c r="J36"/>
  <c r="J37"/>
  <c r="J38"/>
  <c r="J39"/>
  <c r="J40"/>
  <c r="J41"/>
  <c r="J42"/>
  <c r="J43"/>
  <c r="J28"/>
  <c r="J29"/>
  <c r="J30"/>
  <c r="J31"/>
  <c r="J32"/>
  <c r="J33"/>
  <c r="J44"/>
  <c r="J45"/>
  <c r="J46"/>
  <c r="J47"/>
  <c r="J48"/>
  <c r="J49"/>
  <c r="J51"/>
  <c r="J52"/>
  <c r="J50"/>
  <c r="J53"/>
  <c r="J55"/>
  <c r="J54"/>
  <c r="J56"/>
  <c r="K285" l="1"/>
  <c r="K196"/>
  <c r="K205"/>
  <c r="K288"/>
  <c r="K226"/>
  <c r="K13"/>
  <c r="K16"/>
  <c r="J19" l="1"/>
  <c r="J18"/>
  <c r="J20"/>
  <c r="J21"/>
  <c r="J22"/>
  <c r="J23"/>
  <c r="J24"/>
  <c r="J25"/>
  <c r="J17"/>
  <c r="J26"/>
  <c r="J27"/>
  <c r="J57"/>
  <c r="J206"/>
  <c r="J187"/>
  <c r="J164"/>
  <c r="J188"/>
  <c r="J189"/>
  <c r="J166"/>
  <c r="J167"/>
  <c r="J112"/>
  <c r="J107"/>
  <c r="J106"/>
  <c r="J98"/>
  <c r="J153"/>
  <c r="J73"/>
  <c r="J72"/>
  <c r="J74"/>
  <c r="J65"/>
  <c r="J59"/>
  <c r="J129"/>
  <c r="J131"/>
  <c r="J132"/>
  <c r="J126"/>
  <c r="J123"/>
  <c r="K57" l="1"/>
  <c r="J134"/>
  <c r="J135"/>
  <c r="J144"/>
  <c r="J145"/>
  <c r="J114"/>
  <c r="J115"/>
  <c r="J116"/>
  <c r="J117"/>
  <c r="J118"/>
  <c r="J149"/>
  <c r="J150"/>
  <c r="J151"/>
  <c r="H152" i="6" l="1"/>
  <c r="K151"/>
  <c r="H151"/>
  <c r="K150"/>
  <c r="H150"/>
  <c r="H13"/>
  <c r="H197"/>
  <c r="J197" s="1"/>
  <c r="K197" s="1"/>
  <c r="H15"/>
  <c r="J15" s="1"/>
  <c r="K15" s="1"/>
  <c r="H305"/>
  <c r="J305" s="1"/>
  <c r="H232"/>
  <c r="H235"/>
  <c r="H304"/>
  <c r="K234"/>
  <c r="H234"/>
  <c r="H303"/>
  <c r="J303" s="1"/>
  <c r="H215"/>
  <c r="H229"/>
  <c r="H146"/>
  <c r="J146" s="1"/>
  <c r="H147"/>
  <c r="J147" s="1"/>
  <c r="H231"/>
  <c r="H230"/>
  <c r="H236"/>
  <c r="H302"/>
  <c r="K214"/>
  <c r="H214"/>
  <c r="H301"/>
  <c r="K42"/>
  <c r="H42"/>
  <c r="H300"/>
  <c r="K36"/>
  <c r="H36"/>
  <c r="H299"/>
  <c r="J299" s="1"/>
  <c r="H238"/>
  <c r="J238" s="1"/>
  <c r="K238" s="1"/>
  <c r="H298"/>
  <c r="J298" s="1"/>
  <c r="H102"/>
  <c r="J102" s="1"/>
  <c r="K102" s="1"/>
  <c r="H297"/>
  <c r="J297" s="1"/>
  <c r="H181"/>
  <c r="H180"/>
  <c r="H296"/>
  <c r="H184"/>
  <c r="H183"/>
  <c r="H138"/>
  <c r="J138" s="1"/>
  <c r="H295"/>
  <c r="J295" s="1"/>
  <c r="H32"/>
  <c r="J32" s="1"/>
  <c r="H137"/>
  <c r="J137" s="1"/>
  <c r="H139"/>
  <c r="J139" s="1"/>
  <c r="K233"/>
  <c r="H233"/>
  <c r="H195"/>
  <c r="H294"/>
  <c r="J294" s="1"/>
  <c r="K149"/>
  <c r="H149"/>
  <c r="H293"/>
  <c r="J293" s="1"/>
  <c r="H160"/>
  <c r="J160" s="1"/>
  <c r="K160" s="1"/>
  <c r="H292"/>
  <c r="J292" s="1"/>
  <c r="H17"/>
  <c r="H89"/>
  <c r="H87"/>
  <c r="H246"/>
  <c r="J246" s="1"/>
  <c r="H126"/>
  <c r="J126" s="1"/>
  <c r="H125"/>
  <c r="J125" s="1"/>
  <c r="H130"/>
  <c r="J130" s="1"/>
  <c r="H131"/>
  <c r="J131" s="1"/>
  <c r="H142"/>
  <c r="J142" s="1"/>
  <c r="K142" s="1"/>
  <c r="H135"/>
  <c r="J135" s="1"/>
  <c r="H71"/>
  <c r="J71" s="1"/>
  <c r="H85"/>
  <c r="J85" s="1"/>
  <c r="K85" s="1"/>
  <c r="H245"/>
  <c r="J245" s="1"/>
  <c r="H206"/>
  <c r="J206" s="1"/>
  <c r="H260"/>
  <c r="J260" s="1"/>
  <c r="H257"/>
  <c r="J257" s="1"/>
  <c r="H274"/>
  <c r="J274" s="1"/>
  <c r="H49"/>
  <c r="J49" s="1"/>
  <c r="H50"/>
  <c r="J50" s="1"/>
  <c r="H48"/>
  <c r="J48" s="1"/>
  <c r="H269"/>
  <c r="J269" s="1"/>
  <c r="H267"/>
  <c r="J267" s="1"/>
  <c r="H266"/>
  <c r="J266" s="1"/>
  <c r="H256"/>
  <c r="J256" s="1"/>
  <c r="K256" s="1"/>
  <c r="H62"/>
  <c r="J62" s="1"/>
  <c r="H278"/>
  <c r="J278" s="1"/>
  <c r="H262"/>
  <c r="J262" s="1"/>
  <c r="H248"/>
  <c r="J248" s="1"/>
  <c r="H255"/>
  <c r="J255" s="1"/>
  <c r="H254"/>
  <c r="J254" s="1"/>
  <c r="H252"/>
  <c r="J252" s="1"/>
  <c r="H253"/>
  <c r="J253" s="1"/>
  <c r="H258"/>
  <c r="J258" s="1"/>
  <c r="H259"/>
  <c r="J259" s="1"/>
  <c r="H279"/>
  <c r="J279" s="1"/>
  <c r="H280"/>
  <c r="J280" s="1"/>
  <c r="K280" s="1"/>
  <c r="H51"/>
  <c r="J51" s="1"/>
  <c r="H52"/>
  <c r="J52" s="1"/>
  <c r="H270"/>
  <c r="J270" s="1"/>
  <c r="H273"/>
  <c r="J273" s="1"/>
  <c r="H272"/>
  <c r="J272" s="1"/>
  <c r="H271"/>
  <c r="J271" s="1"/>
  <c r="H268"/>
  <c r="J268" s="1"/>
  <c r="H277"/>
  <c r="J277" s="1"/>
  <c r="H276"/>
  <c r="J276" s="1"/>
  <c r="H275"/>
  <c r="J275" s="1"/>
  <c r="H250"/>
  <c r="J250" s="1"/>
  <c r="H251"/>
  <c r="J251" s="1"/>
  <c r="H249"/>
  <c r="J249" s="1"/>
  <c r="H261"/>
  <c r="J261" s="1"/>
  <c r="H192"/>
  <c r="J192" s="1"/>
  <c r="H265"/>
  <c r="J265" s="1"/>
  <c r="H263"/>
  <c r="J263" s="1"/>
  <c r="H264"/>
  <c r="J264" s="1"/>
  <c r="H55"/>
  <c r="J55" s="1"/>
  <c r="H54"/>
  <c r="J54" s="1"/>
  <c r="H53"/>
  <c r="J53" s="1"/>
  <c r="H127"/>
  <c r="J127" s="1"/>
  <c r="H202"/>
  <c r="J202" s="1"/>
  <c r="H136"/>
  <c r="J136" s="1"/>
  <c r="H244"/>
  <c r="J244" s="1"/>
  <c r="H161"/>
  <c r="J161" s="1"/>
  <c r="H159"/>
  <c r="J159" s="1"/>
  <c r="H25"/>
  <c r="J25" s="1"/>
  <c r="H24"/>
  <c r="J24" s="1"/>
  <c r="H26"/>
  <c r="J26" s="1"/>
  <c r="H83"/>
  <c r="J83" s="1"/>
  <c r="H59"/>
  <c r="J59" s="1"/>
  <c r="H153"/>
  <c r="J153" s="1"/>
  <c r="H155"/>
  <c r="J155" s="1"/>
  <c r="H157"/>
  <c r="J157" s="1"/>
  <c r="H156"/>
  <c r="J156" s="1"/>
  <c r="H240"/>
  <c r="J240" s="1"/>
  <c r="H221"/>
  <c r="J221" s="1"/>
  <c r="H129"/>
  <c r="J129" s="1"/>
  <c r="H205"/>
  <c r="J205" s="1"/>
  <c r="H22"/>
  <c r="J22" s="1"/>
  <c r="H118"/>
  <c r="J118" s="1"/>
  <c r="H120"/>
  <c r="J120" s="1"/>
  <c r="H119"/>
  <c r="J119" s="1"/>
  <c r="H171"/>
  <c r="J171" s="1"/>
  <c r="H169"/>
  <c r="J169" s="1"/>
  <c r="H201"/>
  <c r="J201" s="1"/>
  <c r="H38"/>
  <c r="J38" s="1"/>
  <c r="H200"/>
  <c r="J200" s="1"/>
  <c r="H39"/>
  <c r="J39" s="1"/>
  <c r="H27"/>
  <c r="J27" s="1"/>
  <c r="H187"/>
  <c r="J187" s="1"/>
  <c r="H199"/>
  <c r="J199" s="1"/>
  <c r="H198"/>
  <c r="J198" s="1"/>
  <c r="H179"/>
  <c r="J179" s="1"/>
  <c r="H143"/>
  <c r="J143" s="1"/>
  <c r="H112"/>
  <c r="J112" s="1"/>
  <c r="H57"/>
  <c r="J57" s="1"/>
  <c r="H168"/>
  <c r="J168" s="1"/>
  <c r="H239"/>
  <c r="J239" s="1"/>
  <c r="H212"/>
  <c r="J212" s="1"/>
  <c r="H209"/>
  <c r="J209" s="1"/>
  <c r="H208"/>
  <c r="J208" s="1"/>
  <c r="H210"/>
  <c r="J210" s="1"/>
  <c r="H213"/>
  <c r="J213" s="1"/>
  <c r="H186"/>
  <c r="J186" s="1"/>
  <c r="H163"/>
  <c r="J163" s="1"/>
  <c r="H225"/>
  <c r="J225" s="1"/>
  <c r="H282"/>
  <c r="J282" s="1"/>
  <c r="H281"/>
  <c r="J281" s="1"/>
  <c r="H247"/>
  <c r="J247" s="1"/>
  <c r="H224"/>
  <c r="J224" s="1"/>
  <c r="H223"/>
  <c r="J223" s="1"/>
  <c r="H222"/>
  <c r="J222" s="1"/>
  <c r="H211"/>
  <c r="J211" s="1"/>
  <c r="H204"/>
  <c r="J204" s="1"/>
  <c r="H203"/>
  <c r="J203" s="1"/>
  <c r="H185"/>
  <c r="J185" s="1"/>
  <c r="H116"/>
  <c r="J116" s="1"/>
  <c r="H61"/>
  <c r="J61" s="1"/>
  <c r="H114"/>
  <c r="J114" s="1"/>
  <c r="H23"/>
  <c r="J23" s="1"/>
  <c r="H56"/>
  <c r="J56" s="1"/>
  <c r="H115"/>
  <c r="J115" s="1"/>
  <c r="H162"/>
  <c r="J162" s="1"/>
  <c r="H178"/>
  <c r="J178" s="1"/>
  <c r="H174"/>
  <c r="J174" s="1"/>
  <c r="H145"/>
  <c r="J145" s="1"/>
  <c r="H90"/>
  <c r="J90" s="1"/>
  <c r="K89" s="1"/>
  <c r="H31"/>
  <c r="J31" s="1"/>
  <c r="H68"/>
  <c r="J68" s="1"/>
  <c r="H43"/>
  <c r="J43" s="1"/>
  <c r="H69"/>
  <c r="J69" s="1"/>
  <c r="H117"/>
  <c r="J117" s="1"/>
  <c r="H121"/>
  <c r="J121" s="1"/>
  <c r="H40"/>
  <c r="J40" s="1"/>
  <c r="H144"/>
  <c r="J144" s="1"/>
  <c r="H91"/>
  <c r="J91" s="1"/>
  <c r="H44"/>
  <c r="J44" s="1"/>
  <c r="H45"/>
  <c r="J45" s="1"/>
  <c r="H46"/>
  <c r="J46" s="1"/>
  <c r="H47"/>
  <c r="J47" s="1"/>
  <c r="H128"/>
  <c r="J128" s="1"/>
  <c r="H113"/>
  <c r="J113" s="1"/>
  <c r="H14"/>
  <c r="J14" s="1"/>
  <c r="H191"/>
  <c r="J191" s="1"/>
  <c r="H98"/>
  <c r="J98" s="1"/>
  <c r="H82"/>
  <c r="J82" s="1"/>
  <c r="H84"/>
  <c r="J84" s="1"/>
  <c r="H60"/>
  <c r="J60" s="1"/>
  <c r="H94"/>
  <c r="J94" s="1"/>
  <c r="H92"/>
  <c r="J92" s="1"/>
  <c r="H93"/>
  <c r="J93" s="1"/>
  <c r="H154"/>
  <c r="J154" s="1"/>
  <c r="H196"/>
  <c r="J196" s="1"/>
  <c r="H75"/>
  <c r="J75" s="1"/>
  <c r="H177"/>
  <c r="J177" s="1"/>
  <c r="H99"/>
  <c r="J99" s="1"/>
  <c r="H58"/>
  <c r="J58" s="1"/>
  <c r="H170"/>
  <c r="J170" s="1"/>
  <c r="H220"/>
  <c r="J220" s="1"/>
  <c r="H228"/>
  <c r="J228" s="1"/>
  <c r="H227"/>
  <c r="J227" s="1"/>
  <c r="H226"/>
  <c r="J226" s="1"/>
  <c r="H173"/>
  <c r="J173" s="1"/>
  <c r="H108"/>
  <c r="J108" s="1"/>
  <c r="H190"/>
  <c r="J190" s="1"/>
  <c r="H65"/>
  <c r="J65" s="1"/>
  <c r="H66"/>
  <c r="J66" s="1"/>
  <c r="H67"/>
  <c r="J67" s="1"/>
  <c r="H63"/>
  <c r="J63" s="1"/>
  <c r="H64"/>
  <c r="J64" s="1"/>
  <c r="H74"/>
  <c r="J74" s="1"/>
  <c r="H97"/>
  <c r="J97" s="1"/>
  <c r="H96"/>
  <c r="J96" s="1"/>
  <c r="H141"/>
  <c r="J141" s="1"/>
  <c r="H30"/>
  <c r="J30" s="1"/>
  <c r="H29"/>
  <c r="J29" s="1"/>
  <c r="H28"/>
  <c r="J28" s="1"/>
  <c r="H189"/>
  <c r="J189" s="1"/>
  <c r="H164"/>
  <c r="J164" s="1"/>
  <c r="H165"/>
  <c r="J165" s="1"/>
  <c r="H166"/>
  <c r="J166" s="1"/>
  <c r="H95"/>
  <c r="J95" s="1"/>
  <c r="K286" s="1"/>
  <c r="H188"/>
  <c r="J188" s="1"/>
  <c r="H41"/>
  <c r="J41" s="1"/>
  <c r="K41" s="1"/>
  <c r="H72"/>
  <c r="J72" s="1"/>
  <c r="H11"/>
  <c r="J11" s="1"/>
  <c r="H111"/>
  <c r="J111" s="1"/>
  <c r="H109"/>
  <c r="J109" s="1"/>
  <c r="H110"/>
  <c r="J110" s="1"/>
  <c r="H76"/>
  <c r="J76" s="1"/>
  <c r="H241"/>
  <c r="J241" s="1"/>
  <c r="H73"/>
  <c r="J73" s="1"/>
  <c r="H219"/>
  <c r="J219" s="1"/>
  <c r="H217"/>
  <c r="J217" s="1"/>
  <c r="H218"/>
  <c r="J218" s="1"/>
  <c r="H216"/>
  <c r="J216" s="1"/>
  <c r="H194"/>
  <c r="J194" s="1"/>
  <c r="H193"/>
  <c r="J193" s="1"/>
  <c r="H37"/>
  <c r="J37" s="1"/>
  <c r="H242"/>
  <c r="J242" s="1"/>
  <c r="H243"/>
  <c r="J243" s="1"/>
  <c r="H33"/>
  <c r="J33" s="1"/>
  <c r="H101"/>
  <c r="J101" s="1"/>
  <c r="H107"/>
  <c r="J107" s="1"/>
  <c r="H106"/>
  <c r="J106" s="1"/>
  <c r="H207"/>
  <c r="J207" s="1"/>
  <c r="H148"/>
  <c r="J148" s="1"/>
  <c r="H77"/>
  <c r="J77" s="1"/>
  <c r="H19"/>
  <c r="J19" s="1"/>
  <c r="H18"/>
  <c r="J18" s="1"/>
  <c r="H20"/>
  <c r="J20" s="1"/>
  <c r="H78"/>
  <c r="J78" s="1"/>
  <c r="H182"/>
  <c r="J182" s="1"/>
  <c r="H284"/>
  <c r="J284" s="1"/>
  <c r="H285"/>
  <c r="J285" s="1"/>
  <c r="H283"/>
  <c r="J283" s="1"/>
  <c r="H287"/>
  <c r="J287" s="1"/>
  <c r="H123"/>
  <c r="J123" s="1"/>
  <c r="H132"/>
  <c r="J132" s="1"/>
  <c r="H80"/>
  <c r="J80" s="1"/>
  <c r="H124"/>
  <c r="J124" s="1"/>
  <c r="H158"/>
  <c r="J158" s="1"/>
  <c r="H140"/>
  <c r="J140" s="1"/>
  <c r="H122"/>
  <c r="J122" s="1"/>
  <c r="H286"/>
  <c r="J286" s="1"/>
  <c r="H16"/>
  <c r="J16" s="1"/>
  <c r="H86"/>
  <c r="J86" s="1"/>
  <c r="H237"/>
  <c r="J237" s="1"/>
  <c r="H104"/>
  <c r="J104" s="1"/>
  <c r="H105"/>
  <c r="J105" s="1"/>
  <c r="H103"/>
  <c r="J103" s="1"/>
  <c r="H175"/>
  <c r="J175" s="1"/>
  <c r="H172"/>
  <c r="J172" s="1"/>
  <c r="H133"/>
  <c r="J133" s="1"/>
  <c r="H134"/>
  <c r="J134" s="1"/>
  <c r="H81"/>
  <c r="J81" s="1"/>
  <c r="H88"/>
  <c r="J88" s="1"/>
  <c r="K87" s="1"/>
  <c r="H100"/>
  <c r="J100" s="1"/>
  <c r="H176"/>
  <c r="J176" s="1"/>
  <c r="H167"/>
  <c r="J167" s="1"/>
  <c r="H34"/>
  <c r="J34" s="1"/>
  <c r="H35"/>
  <c r="J35" s="1"/>
  <c r="H79"/>
  <c r="J79" s="1"/>
  <c r="H70"/>
  <c r="J70" s="1"/>
  <c r="K47" l="1"/>
  <c r="K48"/>
  <c r="K258"/>
  <c r="K178"/>
  <c r="K254"/>
  <c r="K44"/>
  <c r="K50"/>
  <c r="K12"/>
  <c r="K128"/>
  <c r="K122" s="1"/>
  <c r="K31"/>
  <c r="K222"/>
  <c r="K247"/>
  <c r="K54"/>
  <c r="K273"/>
  <c r="K91"/>
  <c r="K23"/>
  <c r="K186"/>
  <c r="K208"/>
  <c r="K251"/>
  <c r="K253"/>
  <c r="K71"/>
  <c r="K70"/>
  <c r="K79" s="1"/>
  <c r="K121"/>
  <c r="K174"/>
  <c r="K116"/>
  <c r="K257"/>
  <c r="K136"/>
  <c r="K53"/>
  <c r="K265"/>
  <c r="K249"/>
  <c r="K277"/>
  <c r="K272"/>
  <c r="K262"/>
  <c r="K274"/>
  <c r="K206"/>
  <c r="K76"/>
  <c r="K165"/>
  <c r="K97"/>
  <c r="K108"/>
  <c r="K99"/>
  <c r="K60"/>
  <c r="K98"/>
  <c r="K117"/>
  <c r="K68"/>
  <c r="K56"/>
  <c r="K185"/>
  <c r="K211"/>
  <c r="K281"/>
  <c r="K163"/>
  <c r="K209"/>
  <c r="K198"/>
  <c r="K26"/>
  <c r="K131"/>
  <c r="K263"/>
  <c r="K51"/>
  <c r="K248"/>
  <c r="K62"/>
  <c r="K267"/>
  <c r="K295"/>
  <c r="K235"/>
  <c r="K106"/>
  <c r="K107"/>
  <c r="K164"/>
  <c r="K189"/>
  <c r="K74"/>
  <c r="K64"/>
  <c r="K173"/>
  <c r="K226"/>
  <c r="K177"/>
  <c r="K75"/>
  <c r="K84"/>
  <c r="K82"/>
  <c r="K46"/>
  <c r="K45"/>
  <c r="K69"/>
  <c r="K43"/>
  <c r="K162"/>
  <c r="K115"/>
  <c r="K203"/>
  <c r="K204"/>
  <c r="K282"/>
  <c r="K225"/>
  <c r="K212"/>
  <c r="K239"/>
  <c r="K199"/>
  <c r="K187"/>
  <c r="K171"/>
  <c r="K119"/>
  <c r="K240"/>
  <c r="K156"/>
  <c r="K159"/>
  <c r="K161"/>
  <c r="K55"/>
  <c r="K264"/>
  <c r="K250"/>
  <c r="K275"/>
  <c r="K270"/>
  <c r="K52"/>
  <c r="K180"/>
  <c r="K183"/>
  <c r="K207"/>
  <c r="J309"/>
  <c r="K229" s="1"/>
  <c r="K105"/>
  <c r="K193"/>
  <c r="K28"/>
  <c r="K63"/>
  <c r="K227"/>
  <c r="K196"/>
  <c r="K148"/>
  <c r="K166"/>
  <c r="K29"/>
  <c r="K18" s="1"/>
  <c r="K19" s="1"/>
  <c r="K96"/>
  <c r="K67"/>
  <c r="K190"/>
  <c r="K228"/>
  <c r="K58"/>
  <c r="K154"/>
  <c r="K94"/>
  <c r="K191"/>
  <c r="K57"/>
  <c r="K179"/>
  <c r="K39"/>
  <c r="K201"/>
  <c r="K118"/>
  <c r="K129"/>
  <c r="K155"/>
  <c r="K83"/>
  <c r="K255"/>
  <c r="K278"/>
  <c r="K266"/>
  <c r="K245"/>
  <c r="K135"/>
  <c r="K130"/>
  <c r="K32"/>
  <c r="K30"/>
  <c r="K141"/>
  <c r="K66"/>
  <c r="K65"/>
  <c r="K220"/>
  <c r="K170"/>
  <c r="K93"/>
  <c r="K92"/>
  <c r="K14"/>
  <c r="K113"/>
  <c r="K144"/>
  <c r="K40"/>
  <c r="K90"/>
  <c r="K145"/>
  <c r="K114"/>
  <c r="K61"/>
  <c r="K223"/>
  <c r="K224"/>
  <c r="K213"/>
  <c r="K210"/>
  <c r="K112"/>
  <c r="K143"/>
  <c r="K200"/>
  <c r="K38"/>
  <c r="K22"/>
  <c r="K205"/>
  <c r="K153"/>
  <c r="K59"/>
  <c r="K202"/>
  <c r="K127"/>
  <c r="K192"/>
  <c r="K261"/>
  <c r="K268"/>
  <c r="K271"/>
  <c r="K279"/>
  <c r="K259"/>
  <c r="K147"/>
  <c r="K231"/>
  <c r="K236"/>
  <c r="K168"/>
  <c r="K27"/>
  <c r="K33" s="1"/>
  <c r="K169"/>
  <c r="K120"/>
  <c r="K221"/>
  <c r="K157"/>
  <c r="K252"/>
  <c r="K269"/>
  <c r="K49"/>
  <c r="K260"/>
  <c r="K137"/>
  <c r="K195"/>
  <c r="K139"/>
  <c r="K140" s="1"/>
  <c r="K244"/>
  <c r="K276"/>
  <c r="K125"/>
  <c r="K188" l="1"/>
  <c r="K158"/>
  <c r="K124" s="1"/>
  <c r="K182" s="1"/>
  <c r="K146"/>
  <c r="J181" i="3" l="1"/>
  <c r="J173"/>
  <c r="J174"/>
  <c r="J177"/>
  <c r="J175"/>
  <c r="J58"/>
  <c r="K177" l="1"/>
  <c r="J182"/>
  <c r="J256" i="4"/>
  <c r="J158" i="3"/>
  <c r="J162"/>
  <c r="J163"/>
  <c r="J102"/>
  <c r="J160"/>
  <c r="J161"/>
  <c r="J168"/>
  <c r="J192"/>
  <c r="J186"/>
  <c r="J154"/>
  <c r="J191"/>
  <c r="J165"/>
  <c r="J190"/>
  <c r="J183"/>
  <c r="J184"/>
  <c r="J179"/>
  <c r="J170"/>
  <c r="J169"/>
  <c r="J180"/>
  <c r="J208"/>
  <c r="J207"/>
  <c r="J100"/>
  <c r="J101"/>
  <c r="J159"/>
  <c r="J157"/>
  <c r="J156"/>
  <c r="J111"/>
  <c r="J110"/>
  <c r="J109"/>
  <c r="J121"/>
  <c r="J62"/>
  <c r="J63"/>
  <c r="J64"/>
  <c r="J103"/>
  <c r="J81"/>
  <c r="J80"/>
  <c r="J84"/>
  <c r="J83"/>
  <c r="J82"/>
  <c r="J122"/>
  <c r="J93"/>
  <c r="J142"/>
  <c r="J143"/>
  <c r="J137"/>
  <c r="J113"/>
  <c r="J77"/>
  <c r="J124"/>
  <c r="J91"/>
  <c r="J90"/>
  <c r="J92"/>
  <c r="J87"/>
  <c r="J94"/>
  <c r="J99"/>
  <c r="J75"/>
  <c r="J71"/>
  <c r="J70"/>
  <c r="J69"/>
  <c r="J89"/>
  <c r="J104"/>
  <c r="J67"/>
  <c r="J97"/>
  <c r="J86"/>
  <c r="J68"/>
  <c r="J85"/>
  <c r="J88"/>
  <c r="J105"/>
  <c r="J95"/>
  <c r="J61"/>
  <c r="J79"/>
  <c r="J96"/>
  <c r="J119"/>
  <c r="J127"/>
  <c r="J128"/>
  <c r="J139"/>
  <c r="J140"/>
  <c r="J148"/>
  <c r="J152"/>
  <c r="J141"/>
  <c r="J108"/>
  <c r="J120"/>
  <c r="J136"/>
  <c r="J133"/>
  <c r="J146"/>
  <c r="J76"/>
  <c r="J66"/>
  <c r="J125"/>
  <c r="J60"/>
  <c r="J138"/>
  <c r="J147"/>
  <c r="J78"/>
  <c r="G10" i="4"/>
  <c r="A2"/>
  <c r="J289" i="3" l="1"/>
  <c r="K153"/>
  <c r="K172"/>
  <c r="K208"/>
  <c r="K192"/>
  <c r="K185"/>
  <c r="K168"/>
  <c r="K289" l="1"/>
  <c r="K242" i="6"/>
  <c r="K243" s="1"/>
  <c r="K216"/>
  <c r="K217" s="1"/>
  <c r="K218" s="1"/>
  <c r="K237"/>
  <c r="K86"/>
  <c r="K219"/>
  <c r="K16"/>
  <c r="K73"/>
  <c r="K88"/>
  <c r="K80" s="1"/>
  <c r="K81" s="1"/>
  <c r="K132"/>
  <c r="K133" s="1"/>
  <c r="K134" s="1"/>
  <c r="K110"/>
  <c r="K111" s="1"/>
  <c r="K109"/>
  <c r="K11"/>
  <c r="K172"/>
  <c r="K175"/>
  <c r="K176" s="1"/>
  <c r="K103"/>
  <c r="K104"/>
  <c r="K283"/>
  <c r="K284" s="1"/>
  <c r="K285" s="1"/>
  <c r="K34"/>
  <c r="K35" s="1"/>
  <c r="K167"/>
  <c r="K100"/>
</calcChain>
</file>

<file path=xl/comments1.xml><?xml version="1.0" encoding="utf-8"?>
<comments xmlns="http://schemas.openxmlformats.org/spreadsheetml/2006/main">
  <authors>
    <author>nduran</author>
  </authors>
  <commentList>
    <comment ref="B227" authorId="0">
      <text>
        <r>
          <rPr>
            <b/>
            <sz val="9"/>
            <color indexed="81"/>
            <rFont val="Tahoma"/>
            <family val="2"/>
          </rPr>
          <t>nduran:</t>
        </r>
        <r>
          <rPr>
            <sz val="9"/>
            <color indexed="81"/>
            <rFont val="Tahoma"/>
            <family val="2"/>
          </rPr>
          <t xml:space="preserve">
Estas publicaciones son estimados de la Editora Hoy</t>
        </r>
      </text>
    </comment>
    <comment ref="B228" authorId="0">
      <text>
        <r>
          <rPr>
            <b/>
            <sz val="9"/>
            <color indexed="81"/>
            <rFont val="Tahoma"/>
            <family val="2"/>
          </rPr>
          <t>nduran:</t>
        </r>
        <r>
          <rPr>
            <sz val="9"/>
            <color indexed="81"/>
            <rFont val="Tahoma"/>
            <family val="2"/>
          </rPr>
          <t xml:space="preserve">
Estas publicaciones son estimados de la Editora Listin Diario</t>
        </r>
      </text>
    </comment>
  </commentList>
</comments>
</file>

<file path=xl/sharedStrings.xml><?xml version="1.0" encoding="utf-8"?>
<sst xmlns="http://schemas.openxmlformats.org/spreadsheetml/2006/main" count="2635" uniqueCount="840">
  <si>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</si>
  <si>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</si>
  <si>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</si>
  <si>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</si>
  <si>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</si>
  <si>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</si>
  <si>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</si>
  <si>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</si>
  <si>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</si>
  <si>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</si>
  <si>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</si>
  <si>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</si>
  <si>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</si>
  <si>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</si>
  <si>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</si>
  <si>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</si>
  <si>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</si>
  <si>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</si>
  <si>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</si>
  <si>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</si>
  <si>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</si>
  <si>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</si>
  <si>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</si>
  <si>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</si>
  <si>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</si>
  <si>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</si>
  <si>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</si>
  <si>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</si>
  <si>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</si>
  <si>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</si>
  <si>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</si>
  <si>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</si>
  <si>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</si>
  <si>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</si>
  <si>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</si>
  <si>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</si>
  <si>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</si>
  <si>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</si>
  <si>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</si>
  <si>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</si>
  <si>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</si>
  <si>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</si>
  <si>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</si>
  <si>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</si>
  <si>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</si>
  <si>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</si>
  <si>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</si>
  <si>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</si>
  <si>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</si>
  <si>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</si>
  <si>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</si>
  <si>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1310 - Caucho y elastómeros</t>
  </si>
  <si>
    <t>1311 - Resinas y colofonias y otros materiales derivados de resina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</si>
  <si>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</si>
  <si>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</si>
  <si>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</si>
  <si>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</si>
  <si>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</si>
  <si>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</si>
  <si>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</si>
  <si>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</si>
  <si>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</si>
  <si>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</si>
  <si>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</si>
  <si>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</si>
  <si>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</si>
  <si>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</si>
  <si>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</si>
  <si>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</si>
  <si>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2317 - Maquinaria, equipo y suministros para talleres</t>
  </si>
  <si>
    <t>2319 - Mezcladores y sus partes y accesorios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</si>
  <si>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</si>
  <si>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</si>
  <si>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</si>
  <si>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</si>
  <si>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</si>
  <si>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</si>
  <si>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</si>
  <si>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</si>
  <si>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</si>
  <si>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</si>
  <si>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</si>
  <si>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</si>
  <si>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</si>
  <si>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</si>
  <si>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</si>
  <si>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</si>
  <si>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</si>
  <si>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</si>
  <si>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</si>
  <si>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</si>
  <si>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</si>
  <si>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</si>
  <si>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</si>
  <si>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</si>
  <si>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</si>
  <si>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</si>
  <si>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</si>
  <si>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</si>
  <si>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</si>
  <si>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</si>
  <si>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</si>
  <si>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</si>
  <si>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</si>
  <si>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</si>
  <si>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</si>
  <si>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</si>
  <si>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</si>
  <si>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</si>
  <si>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</si>
  <si>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</si>
  <si>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</si>
  <si>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</si>
  <si>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</si>
  <si>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</si>
  <si>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</si>
  <si>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</si>
  <si>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</si>
  <si>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</si>
  <si>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</si>
  <si>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</si>
  <si>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</si>
  <si>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</si>
  <si>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</si>
  <si>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</si>
  <si>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</si>
  <si>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</si>
  <si>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</si>
  <si>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</si>
  <si>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</si>
  <si>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</si>
  <si>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</si>
  <si>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</si>
  <si>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</si>
  <si>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</si>
  <si>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</si>
  <si>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</si>
  <si>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</si>
  <si>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</si>
  <si>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</si>
  <si>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</si>
  <si>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</si>
  <si>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</si>
  <si>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</si>
  <si>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</si>
  <si>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</si>
  <si>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</si>
  <si>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</si>
  <si>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</si>
  <si>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</si>
  <si>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</si>
  <si>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</si>
  <si>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</si>
  <si>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</si>
  <si>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</si>
  <si>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</si>
  <si>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</si>
  <si>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</si>
  <si>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</si>
  <si>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</si>
  <si>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</si>
  <si>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</si>
  <si>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</si>
  <si>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</si>
  <si>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</si>
  <si>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</si>
  <si>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</si>
  <si>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</si>
  <si>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</si>
  <si>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</si>
  <si>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</si>
  <si>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</si>
  <si>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</si>
  <si>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</si>
  <si>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</si>
  <si>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</si>
  <si>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</si>
  <si>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</si>
  <si>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</si>
  <si>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</si>
  <si>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</si>
  <si>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</si>
  <si>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</si>
  <si>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</si>
  <si>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</si>
  <si>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</si>
  <si>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</si>
  <si>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</si>
  <si>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4613 - Cohetes y subsistemas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</si>
  <si>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</si>
  <si>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</si>
  <si>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</si>
  <si>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</si>
  <si>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4713 - Suministros de limpieza</t>
  </si>
  <si>
    <t>4810 - Equipos de servicios de alimentación para instituciones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</si>
  <si>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</si>
  <si>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</si>
  <si>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</si>
  <si>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</si>
  <si>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</si>
  <si>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</si>
  <si>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</si>
  <si>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</si>
  <si>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</si>
  <si>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</si>
  <si>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</si>
  <si>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</si>
  <si>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</si>
  <si>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</si>
  <si>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</si>
  <si>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</si>
  <si>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</si>
  <si>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</si>
  <si>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</si>
  <si>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</si>
  <si>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</si>
  <si>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</si>
  <si>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</si>
  <si>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</si>
  <si>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</si>
  <si>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</si>
  <si>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</si>
  <si>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</si>
  <si>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</si>
  <si>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</si>
  <si>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</si>
  <si>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</si>
  <si>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</si>
  <si>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</si>
  <si>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</si>
  <si>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</si>
  <si>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</si>
  <si>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</si>
  <si>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</si>
  <si>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</si>
  <si>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</si>
  <si>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</si>
  <si>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</si>
  <si>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</si>
  <si>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</si>
  <si>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</si>
  <si>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</si>
  <si>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</si>
  <si>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</si>
  <si>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</si>
  <si>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</si>
  <si>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</si>
  <si>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</si>
  <si>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</si>
  <si>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</si>
  <si>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</si>
  <si>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</si>
  <si>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</si>
  <si>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</si>
  <si>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</si>
  <si>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</si>
  <si>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</si>
  <si>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</si>
  <si>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</si>
  <si>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</si>
  <si>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</si>
  <si>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</si>
  <si>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</si>
  <si>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</si>
  <si>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</si>
  <si>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</si>
  <si>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</si>
  <si>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</si>
  <si>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</si>
  <si>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</si>
  <si>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</si>
  <si>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</si>
  <si>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</si>
  <si>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</si>
  <si>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</si>
  <si>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</si>
  <si>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</si>
  <si>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</si>
  <si>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</si>
  <si>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</si>
  <si>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</si>
  <si>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</si>
  <si>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</si>
  <si>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</si>
  <si>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</si>
  <si>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</si>
  <si>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</si>
  <si>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</si>
  <si>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</si>
  <si>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</si>
  <si>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</si>
  <si>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</si>
  <si>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</si>
  <si>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</si>
  <si>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</si>
  <si>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</si>
  <si>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</si>
  <si>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</si>
  <si>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</si>
  <si>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</si>
  <si>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</si>
  <si>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</si>
  <si>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</si>
  <si>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</si>
  <si>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</si>
  <si>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</si>
  <si>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</si>
  <si>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</si>
  <si>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</si>
  <si>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</si>
  <si>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</si>
  <si>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</si>
  <si>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</si>
  <si>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</si>
  <si>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</si>
  <si>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</si>
  <si>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</si>
  <si>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</si>
  <si>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</si>
  <si>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</si>
  <si>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</si>
  <si>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</si>
  <si>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</si>
  <si>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</si>
  <si>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</si>
  <si>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</si>
  <si>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</si>
  <si>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</si>
  <si>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</si>
  <si>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</si>
  <si>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</si>
  <si>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</si>
  <si>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</si>
  <si>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</si>
  <si>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</si>
  <si>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</si>
  <si>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</si>
  <si>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</si>
  <si>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</si>
  <si>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</si>
  <si>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</si>
  <si>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</si>
  <si>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</si>
  <si>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</si>
  <si>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</si>
  <si>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</si>
  <si>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</si>
  <si>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</si>
  <si>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</si>
  <si>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</si>
  <si>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</si>
  <si>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</si>
  <si>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</si>
  <si>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</si>
  <si>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</si>
  <si>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</si>
  <si>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</si>
  <si>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</si>
  <si>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BOTELLAS DE AGUA</t>
  </si>
  <si>
    <t>PN</t>
  </si>
  <si>
    <t>PAPEL 8 1/2 X11</t>
  </si>
  <si>
    <t>PAPEL 8 1/2 X 14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</si>
  <si>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</si>
  <si>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</si>
  <si>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</si>
  <si>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</si>
  <si>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</si>
  <si>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</si>
  <si>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</si>
  <si>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</si>
  <si>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</si>
  <si>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</si>
  <si>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</si>
  <si>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</si>
  <si>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</si>
  <si>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</si>
  <si>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</si>
  <si>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</si>
  <si>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</si>
  <si>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</si>
  <si>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</si>
  <si>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</si>
  <si>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</si>
  <si>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</si>
  <si>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</si>
  <si>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</si>
  <si>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</si>
  <si>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</si>
  <si>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</si>
  <si>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</si>
  <si>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</si>
  <si>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</si>
  <si>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</si>
  <si>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</si>
  <si>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</si>
  <si>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</si>
  <si>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</si>
  <si>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</si>
  <si>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</si>
  <si>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</si>
  <si>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</si>
  <si>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</si>
  <si>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</si>
  <si>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</si>
  <si>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</si>
  <si>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</si>
  <si>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</si>
  <si>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</si>
  <si>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</si>
  <si>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</si>
  <si>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</si>
  <si>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</si>
  <si>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</si>
  <si>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</si>
  <si>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</si>
  <si>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</si>
  <si>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</si>
  <si>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</si>
  <si>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</si>
  <si>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</si>
  <si>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</si>
  <si>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</si>
  <si>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</si>
  <si>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</si>
  <si>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</si>
  <si>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</si>
  <si>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</si>
  <si>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</si>
  <si>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</si>
  <si>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</si>
  <si>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</si>
  <si>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</si>
  <si>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</si>
  <si>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</si>
  <si>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</si>
  <si>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</si>
  <si>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CALCULADORA</t>
  </si>
  <si>
    <t>COSTO TOTAL UNITARIO ESTIMADO</t>
  </si>
  <si>
    <t>CLORO</t>
  </si>
  <si>
    <t xml:space="preserve">DESINFECTANTE </t>
  </si>
  <si>
    <t>BRILLOS VERDES</t>
  </si>
  <si>
    <t>UD</t>
  </si>
  <si>
    <t>BRILLOS GORDOS</t>
  </si>
  <si>
    <t>PAPEL ALUMINIO</t>
  </si>
  <si>
    <t>PAPEL TRANSPARENTE</t>
  </si>
  <si>
    <t>FOSFOROS</t>
  </si>
  <si>
    <t>PAQUETE</t>
  </si>
  <si>
    <t>ESPONJAS PARA FREGAR</t>
  </si>
  <si>
    <t>DETERGENTE</t>
  </si>
  <si>
    <t>LIBRA</t>
  </si>
  <si>
    <t>JABON LIQUIDO PARA FREGAR</t>
  </si>
  <si>
    <t>JABON LIQUIDO DE MANO</t>
  </si>
  <si>
    <t>PAPEL PARA DISPENSADOR 12/1</t>
  </si>
  <si>
    <t>PAPEL TOALLA EN ROLLO 6/1</t>
  </si>
  <si>
    <t>VASOS DE CAFÉ NO.3</t>
  </si>
  <si>
    <t>FARDOS</t>
  </si>
  <si>
    <t>VASOS NO. 7</t>
  </si>
  <si>
    <t>VASOS NO. 5</t>
  </si>
  <si>
    <t>CAFÉ</t>
  </si>
  <si>
    <t>AZUCAR BCA. (PAQ.  5 LIBRAS)</t>
  </si>
  <si>
    <t>AZUCAR DE DIETA 50 SOBRE</t>
  </si>
  <si>
    <t>CAJA</t>
  </si>
  <si>
    <t>TE EN SOBRES (VARIOS SABORES)</t>
  </si>
  <si>
    <t>SERVILLETAS DECORADAS 400/1</t>
  </si>
  <si>
    <t>SERVILLETAS 500/1</t>
  </si>
  <si>
    <t>SUAPERS</t>
  </si>
  <si>
    <t>ESCOBAS</t>
  </si>
  <si>
    <t>SERVILLETAS ROLLO PARA COCINA</t>
  </si>
  <si>
    <t>AMBIENTADORES</t>
  </si>
  <si>
    <t>COPAS DE AGUA</t>
  </si>
  <si>
    <t>TAZAS PARA CAFÉ</t>
  </si>
  <si>
    <t>ZAFACONES</t>
  </si>
  <si>
    <t>FLOREROS</t>
  </si>
  <si>
    <t>GUANTES DE GOMA MEDIANOS</t>
  </si>
  <si>
    <t>GUANTES DE GOMA LARGE</t>
  </si>
  <si>
    <t>LANILLA</t>
  </si>
  <si>
    <t>YARDA</t>
  </si>
  <si>
    <t>MASCARILLA</t>
  </si>
  <si>
    <t>GUANTES DESECHABLES</t>
  </si>
  <si>
    <t>PAQ.</t>
  </si>
  <si>
    <t>CUCHARITAS PLASTICAS</t>
  </si>
  <si>
    <t xml:space="preserve">DESINFECTANTE P/ MANOS </t>
  </si>
  <si>
    <t>GLNS.</t>
  </si>
  <si>
    <t>JABON ESPUMA</t>
  </si>
  <si>
    <t>BOLIGRAFOS ROJOS</t>
  </si>
  <si>
    <t>SOBRE CREMA LETRAS DOR.</t>
  </si>
  <si>
    <t>PAPEL CREMA HILP LET. DOR.</t>
  </si>
  <si>
    <t xml:space="preserve">CARPETAS / FOLDERS </t>
  </si>
  <si>
    <t>SOBRE MANILA 8 1/2 x 14</t>
  </si>
  <si>
    <t>SOBRE MANILA 8 1/2 x 15</t>
  </si>
  <si>
    <t>SEPARADORES ALFABETICOS  P/CARPETAS</t>
  </si>
  <si>
    <t>SEPARADORES  P/CARPETAS</t>
  </si>
  <si>
    <t>SEPARADORES ALFABETICOS  P/ARCHIVO</t>
  </si>
  <si>
    <t>SEPARADORES NUMERICOS P/CARPETAS</t>
  </si>
  <si>
    <t>BLOQUE DE ESCRITORIO</t>
  </si>
  <si>
    <t>ROLLO DE PAPEL PARA MAQUINA SUMADORA</t>
  </si>
  <si>
    <t>CAJAS CON TAPAS BANHERS BOX</t>
  </si>
  <si>
    <t>ROLLOS PAR IMPRESORAS STAR TSP100</t>
  </si>
  <si>
    <t>PAPEL CONTINUO 9 1/2 X 5 1/2</t>
  </si>
  <si>
    <t>GRAPAS HEAVY DUTY 3/8 / 23/10MM (25-60 PAGS.)</t>
  </si>
  <si>
    <t>GRAPAS HEAVY DUTY 3/8 / 23/10MM (40-90 PAGS.)</t>
  </si>
  <si>
    <t>GRAPAS HEAVY DUTY 3/8 / 23/10MM (130 PAGS.)</t>
  </si>
  <si>
    <t>BANDEJA PLASTICA TRANSP. (TIPO AEREA)/ PARED</t>
  </si>
  <si>
    <t xml:space="preserve">SACAPUNTA EN MEAL </t>
  </si>
  <si>
    <t>SOBRE MANILA 5 X 6</t>
  </si>
  <si>
    <t>TARJETERO</t>
  </si>
  <si>
    <t>RESMA</t>
  </si>
  <si>
    <t>CJAS</t>
  </si>
  <si>
    <t xml:space="preserve">CAJA </t>
  </si>
  <si>
    <t>TONER HP 45</t>
  </si>
  <si>
    <t>TONER HP 78</t>
  </si>
  <si>
    <t>TELEFONOS IP PARA CENTRAL PENSIONES</t>
  </si>
  <si>
    <t>SCANNER</t>
  </si>
  <si>
    <t>TECLADOS USB</t>
  </si>
  <si>
    <t>EQUIPOS DE COMPUTOS (INC.  UPS´S)</t>
  </si>
  <si>
    <t>CD EN BLANCO (SPINDLE DE 100)</t>
  </si>
  <si>
    <t>DVD EN BLANCO (SPINDLE DE 100)</t>
  </si>
  <si>
    <t>CONECTOR RJ45 (PAQ. DE 100)</t>
  </si>
  <si>
    <t>KIT DE NETWORKING Y SOPORTE</t>
  </si>
  <si>
    <t>LATAS DE AIRE COMPRIMIDO</t>
  </si>
  <si>
    <t>BATERIAS CUADRADA DURACELL (PAQ. DE 5)</t>
  </si>
  <si>
    <t>IMPRESORAS HP LASERJET 400Pro MFP 475dn</t>
  </si>
  <si>
    <t>IMPRESORAS HP LASERJET 400Pro MFP 425dn</t>
  </si>
  <si>
    <t>HDD 3.5 SATA 320GB WESTERN DIGITAL 7200 RPM</t>
  </si>
  <si>
    <t>HDD 3.5 SATA 500GB WESTERN DIGITAL 7200 RPM</t>
  </si>
  <si>
    <t>MEMORIA USB  de 16 GB u OTRO TAMAÑO</t>
  </si>
  <si>
    <t>MOUSE USB</t>
  </si>
  <si>
    <t>KVM PARA LOS RAC DE LOS SERVIDORES</t>
  </si>
  <si>
    <t>ROUTER INALAMBRICO</t>
  </si>
  <si>
    <t>HEADSET</t>
  </si>
  <si>
    <t>CARTUCHOS NO.21</t>
  </si>
  <si>
    <t>CARTUCHOS NO.22</t>
  </si>
  <si>
    <t>CARTUCHOS NO.53</t>
  </si>
  <si>
    <t>TONER HP4250N NO.42A</t>
  </si>
  <si>
    <t>TONER HP2015  NO.53-A</t>
  </si>
  <si>
    <t>TONER HPCE505A/05A</t>
  </si>
  <si>
    <t>TONER HP LASRJET M2727 REF Q7553A</t>
  </si>
  <si>
    <t>TONER CB540-A NEGRO</t>
  </si>
  <si>
    <t>TONER CB542-A AMARILLO/CB543</t>
  </si>
  <si>
    <t>TONER CB541-A AZUL</t>
  </si>
  <si>
    <t>TONER Q7581-A AZUL</t>
  </si>
  <si>
    <t>TONER Q7582-A AMARILLO</t>
  </si>
  <si>
    <t>TONER Q7583-A MAGENTA</t>
  </si>
  <si>
    <t xml:space="preserve">TONER P/IMPRESORA A COLOR HP 97 </t>
  </si>
  <si>
    <t>TONER P/IMPRESORA NEGRO HP 96</t>
  </si>
  <si>
    <t>TONER P/IMPRESORA WORKCENTRE M20</t>
  </si>
  <si>
    <t>TONER P/IMPRESORA XEROX 4118</t>
  </si>
  <si>
    <t>TONER P/IMPRESORA HP 94</t>
  </si>
  <si>
    <t>CARTUCHO P/IMPRESORA 98</t>
  </si>
  <si>
    <t>CARTUCHO P/IMPRESORA 95</t>
  </si>
  <si>
    <t>TONER XEROX R1182</t>
  </si>
  <si>
    <t>TONER XEROX 13R589</t>
  </si>
  <si>
    <t>TONER HP 51-A</t>
  </si>
  <si>
    <t>TONER HP 49-A</t>
  </si>
  <si>
    <t>TONER CC531-A</t>
  </si>
  <si>
    <t>TONER CC530-A</t>
  </si>
  <si>
    <t>TONER CC532-A</t>
  </si>
  <si>
    <t>TONER CC533-A</t>
  </si>
  <si>
    <t>TONER 2120</t>
  </si>
  <si>
    <t>TONER HP-12A</t>
  </si>
  <si>
    <t>TONER XEROX</t>
  </si>
  <si>
    <t>CILINDRO XEROX WORK CENTRE 5225</t>
  </si>
  <si>
    <t>TONER HP 2300 NO. 10</t>
  </si>
  <si>
    <t>TONER LANIER 5622 LD 325</t>
  </si>
  <si>
    <t>TONER LANIER 6613/6713/7213/7313</t>
  </si>
  <si>
    <t>TONER P/IMPRESORA HP 6500</t>
  </si>
  <si>
    <t>CARTUCHO 951 JUEGO DE 4</t>
  </si>
  <si>
    <t>CARTUCHO HP CB435 COLOR</t>
  </si>
  <si>
    <t>CARTUCHO HP 990</t>
  </si>
  <si>
    <t>TONER PARA IMPRESORA 3390</t>
  </si>
  <si>
    <t>PORTA SACO</t>
  </si>
  <si>
    <t>ESTETOSCOPIO</t>
  </si>
  <si>
    <t>APARATO DE MEDIR GLUCOSA</t>
  </si>
  <si>
    <t>MOBILIARIOS PARA  DIF. AREAS</t>
  </si>
  <si>
    <t>MANTENIMIENTO GENERAL MH</t>
  </si>
  <si>
    <t>REPARACION Y MANTENIMIENTO DE AIRE ACONDICIONADO</t>
  </si>
  <si>
    <t>POLIZA DE SEGUROS PARA VEHICULOS Y MH</t>
  </si>
  <si>
    <t>FUMIGACION</t>
  </si>
  <si>
    <t>TALLERES DE SOCIALIZACION</t>
  </si>
  <si>
    <t>SERVICIOS MANTENIMIENTO AVACOMP</t>
  </si>
  <si>
    <t>CABLEADO AREA PENSIONES</t>
  </si>
  <si>
    <t>CAPACITACION ESPECIALIZADA EN TECNOLOGIA</t>
  </si>
  <si>
    <t>SERVICIOS DE CONSULTORIA EN TECNOLOGIA</t>
  </si>
  <si>
    <t>SOLUCION OPTIMIZACION RED HACIENDA</t>
  </si>
  <si>
    <t>SOLUCION DE ALMACENAMIENTO SAN</t>
  </si>
  <si>
    <t>SOLUCION DE BACKUP</t>
  </si>
  <si>
    <t>SOLUCION DE TELEFONIA IP</t>
  </si>
  <si>
    <t>SOLUCION INTEGRADA DE SEGURIDAD</t>
  </si>
  <si>
    <t>SOLUCION DE ENFRIAMIENTO DATA CENTER</t>
  </si>
  <si>
    <t>LICENCIAS ANTIVIRUS</t>
  </si>
  <si>
    <t>LICENCIAMIENTO MICROSOFT</t>
  </si>
  <si>
    <t>SOLUCION DE CONTROL DE ACCESOS</t>
  </si>
  <si>
    <t>SOLUCION BACKUPS CAMARAS DE VIDEO</t>
  </si>
  <si>
    <t>ALMUERZOS y CENAS  EMPL. HORARIOS EXT. Y MILITARES</t>
  </si>
  <si>
    <t>GASOLINA</t>
  </si>
  <si>
    <t>COOLANT</t>
  </si>
  <si>
    <t xml:space="preserve"> </t>
  </si>
  <si>
    <t>GASOIL/PLANTA</t>
  </si>
  <si>
    <t>ACEITE</t>
  </si>
  <si>
    <t>ESFIOMANOMETRO</t>
  </si>
  <si>
    <t>ADQUISICION DE VEHICULOS</t>
  </si>
  <si>
    <t>IMPORTE</t>
  </si>
  <si>
    <t>MANTENIMIENTO Y REPARACION DE VEHICULO</t>
  </si>
  <si>
    <t>GASOIL/VEHICULOS</t>
  </si>
  <si>
    <t>PLAN RACIONALIZACION GASTO ENERGETICO</t>
  </si>
  <si>
    <t>PLAN ANUAL DE COMPRAS Y CONTRATACIONES AÑO 2015 (version preliminar)</t>
  </si>
  <si>
    <t>DIRECCION GENERAL DE CREDITO PUBLICO</t>
  </si>
  <si>
    <t>FUNDAS 4 glones (25 units)</t>
  </si>
  <si>
    <t>FUNDAS 13 galones (15 units )</t>
  </si>
  <si>
    <t>Fardo</t>
  </si>
  <si>
    <t>FUNDAS 55 galones (200 units )</t>
  </si>
  <si>
    <t>PLATOS DESECHABLES pequeños</t>
  </si>
  <si>
    <t>AZUCAR MORENA. (PAQ.  5 LIBRAS)</t>
  </si>
  <si>
    <t>paq.</t>
  </si>
  <si>
    <t>CREMORA 22ozas</t>
  </si>
  <si>
    <t>TE FRIO 74 onzas</t>
  </si>
  <si>
    <t>SERVILLETAS  CUADRADAS  DE COCTEL 50/1</t>
  </si>
  <si>
    <t>PAPEL 8 1/2 X 13</t>
  </si>
  <si>
    <t>SOBRES MANILA 9 X 12</t>
  </si>
  <si>
    <t>CATEDRAS</t>
  </si>
  <si>
    <t xml:space="preserve">AGENDA 2015 GRANDES </t>
  </si>
  <si>
    <t>UHU GRANDE</t>
  </si>
  <si>
    <t>ROLLO DE CINTA DE TELA DE 1/2 "</t>
  </si>
  <si>
    <t>CAJAS TIPO MALETIN PARA ARCHIVO</t>
  </si>
  <si>
    <t>PAPEL DE HILO CREMA</t>
  </si>
  <si>
    <t xml:space="preserve">HUMECEDOR DE DEDO (Cera) </t>
  </si>
  <si>
    <t>MARCADORES ROJOS permanentes</t>
  </si>
  <si>
    <t>ud</t>
  </si>
  <si>
    <t xml:space="preserve">MARCADORES ROJOS No permanentes </t>
  </si>
  <si>
    <t xml:space="preserve">MARCADORES AZULES NO  permanentes </t>
  </si>
  <si>
    <r>
      <t>MARCADORES verdES</t>
    </r>
    <r>
      <rPr>
        <sz val="10"/>
        <color rgb="FFFF0000"/>
        <rFont val="Calibri"/>
        <family val="2"/>
        <scheme val="minor"/>
      </rPr>
      <t xml:space="preserve"> NO</t>
    </r>
    <r>
      <rPr>
        <sz val="10"/>
        <rFont val="Calibri"/>
        <family val="2"/>
        <scheme val="minor"/>
      </rPr>
      <t xml:space="preserve">  permanentes </t>
    </r>
  </si>
  <si>
    <t>BATERIAS AAA paquete de 4</t>
  </si>
  <si>
    <t>BATERIAS AA</t>
  </si>
  <si>
    <r>
      <t xml:space="preserve">REFIL PARA FAX </t>
    </r>
    <r>
      <rPr>
        <sz val="10"/>
        <color rgb="FFFF0000"/>
        <rFont val="Calibri"/>
        <family val="2"/>
        <scheme val="minor"/>
      </rPr>
      <t>SHARP UX 510-A</t>
    </r>
  </si>
  <si>
    <t xml:space="preserve">reuniones internas y externas </t>
  </si>
  <si>
    <t xml:space="preserve">MANI TARRO 32 ONZAS </t>
  </si>
  <si>
    <t xml:space="preserve">FRUTOS SECOS VARIADOS  </t>
  </si>
  <si>
    <t xml:space="preserve">TARRO 32 OZAS </t>
  </si>
  <si>
    <t xml:space="preserve">SEMILLA DE CAJUIL </t>
  </si>
  <si>
    <t xml:space="preserve">GALLETAS DE AVENA </t>
  </si>
  <si>
    <t xml:space="preserve">GALLETAS VARIADAS </t>
  </si>
  <si>
    <t xml:space="preserve">REFRESCOS  Cola </t>
  </si>
  <si>
    <t xml:space="preserve">20 onzas </t>
  </si>
  <si>
    <t>big leaguer</t>
  </si>
  <si>
    <t>Azucarera</t>
  </si>
  <si>
    <t xml:space="preserve">cremera </t>
  </si>
  <si>
    <t>Lámparas LED de 120 CM,110V</t>
  </si>
  <si>
    <t>Lámparas de dos focos (zócalos</t>
  </si>
  <si>
    <t>Lámparas 30 x 30 cm de dos focos (zócalos  E27)</t>
  </si>
  <si>
    <t>Bombillos LED de 4W para los cuadros</t>
  </si>
  <si>
    <t>PAPEL 8 1/2 X 11</t>
  </si>
  <si>
    <t>SEPARADORES NUMERICOS # 8 P/CARPETAS</t>
  </si>
  <si>
    <t>SEPARADORES NUMERICOS # 5 P/CARPETAS</t>
  </si>
  <si>
    <t>UHU EN PASTA</t>
  </si>
  <si>
    <t>UHU GRANDE EN GEL</t>
  </si>
  <si>
    <t>UHU PEQUEÑO EN GEL</t>
  </si>
  <si>
    <t>PAPEL DE HILO 8 X 1/2 X 11</t>
  </si>
  <si>
    <t>PAPEL DE HILO AMARILLO TIMBRADO</t>
  </si>
  <si>
    <t>PAPEL TIMBRADO CON EL ESCUDO 8 X 1/2 X 14 /DECLARACIONES JURADAS</t>
  </si>
  <si>
    <t>PAPEL TIMBRADO DE SEGURIDAD A FULL COLOR 8 1/2 X14</t>
  </si>
  <si>
    <t xml:space="preserve">PAPEL TIMBRADO INTERNA </t>
  </si>
  <si>
    <t>TAPA  ARCHIVADORAS LEGAL 8 1/2 X14</t>
  </si>
  <si>
    <t>TAPA TROQUELADAS ARCHIVADORAS TIPO LEGAL 8 1/2 X11</t>
  </si>
  <si>
    <t>POST-IT LA LA FIRMA(URGENTE)</t>
  </si>
  <si>
    <t xml:space="preserve">SELLO FECHERO AUTOMATICO </t>
  </si>
  <si>
    <t>SELLO NUMERADOR AUTOMATICO DE (4) DIGITOS DE BUENA CALIDAD</t>
  </si>
  <si>
    <t>SEPARADORES  TRANSPARENTES P/CARPETAS</t>
  </si>
  <si>
    <t>BANDAS DE GOMAS DE BUENA CALIDAD</t>
  </si>
  <si>
    <t>CAJAS  ARCHIVADORAS LEGAL 8 1/2 X14</t>
  </si>
  <si>
    <t>CARPETAS DE 3 ARGOLLAS 2"PULGADAS</t>
  </si>
  <si>
    <t>CARPETAS DE 3 ARGOLLAS 1/2" PULGADAS</t>
  </si>
  <si>
    <t>CARPETAS DE 3 ARGOLLAS 1 1/2" PULGADAS</t>
  </si>
  <si>
    <t>FOLDERS PENDAFLEX 8 1/2 X 11</t>
  </si>
  <si>
    <t>HOJAS PROTECTORAS / NEGRA</t>
  </si>
  <si>
    <t>MARCADORES AZULES</t>
  </si>
  <si>
    <t>PAPEL 11 X 17</t>
  </si>
  <si>
    <t>ZAFACONES PLASTICOS GRANDES cocina</t>
  </si>
  <si>
    <t>ZAFACONES PLASTICOS MEDIANOS</t>
  </si>
  <si>
    <t>RECOGEDOR DE BASURA</t>
  </si>
  <si>
    <t>SERVILLETAS CUADRADAS PEQUEÑAS COCTEL Blancas</t>
  </si>
  <si>
    <t>paquete</t>
  </si>
  <si>
    <t xml:space="preserve">SERVILLETAS CUADRADAS blancas </t>
  </si>
  <si>
    <t>CUBETAS PLASTICAS</t>
  </si>
  <si>
    <t>CUCHARITAS PARA CAFÉ</t>
  </si>
  <si>
    <t>SERVIDORES</t>
  </si>
  <si>
    <t>Cartucho/Toner  106R1413 de Xerox Work Center 5222</t>
  </si>
  <si>
    <t xml:space="preserve">Cartucho/Toner  13A de HP Laserjet 1300 </t>
  </si>
  <si>
    <t>Cartucho/Toner  49A de HP Laserjet 1320</t>
  </si>
  <si>
    <t>Cartucho/Toner  53A de HP LaserJet 2015</t>
  </si>
  <si>
    <t>Cartucho/Toner  CE255A de HP LaserJet 3015</t>
  </si>
  <si>
    <t>Cartucho/Toner  de HP Deskjet 3940 (Todos los colores)</t>
  </si>
  <si>
    <t>Cartucho/Toner  de Toshiba e -Studio 351c  (Todos los colores)</t>
  </si>
  <si>
    <t>Cartucho/Toner de HP LaserJet 2840 (Todos los colores)</t>
  </si>
  <si>
    <t>Cartucho/Toner de Hp Laserjet a Color CP6015 (Todos los colores)</t>
  </si>
  <si>
    <t>Cartucho/Toner de HP LaserJet a Color PRO M475DN (Todos los colores)</t>
  </si>
  <si>
    <t>Cartucho/Toner de HP LaserJet P 1515n (Todos los colores)</t>
  </si>
  <si>
    <t>Cilindro Drum o Tambor   101R434 de Xerox Work Center 5222</t>
  </si>
  <si>
    <t>Cilindro Drum o Tambor   de HP LaserJet 2840 (Todos los colores)</t>
  </si>
  <si>
    <t>Cilindro Drum o Tambor  de Hp Laserjet a Color CP6015 (Todos los colores)</t>
  </si>
  <si>
    <t>CINTAS (TAPE CARTRIDE) PARA EQUIPO DE BACKUP</t>
  </si>
  <si>
    <t>COMPUTADORES</t>
  </si>
  <si>
    <t>DISCO DURO PARA COMPUTADORES</t>
  </si>
  <si>
    <t>DISCO DURO PARA SAN</t>
  </si>
  <si>
    <t>DISCO DURO PARA SERVIDOR</t>
  </si>
  <si>
    <t>EQUIPOS DE WIRELESS</t>
  </si>
  <si>
    <t>FIREWALL</t>
  </si>
  <si>
    <t>FOTOCOPIADORA B/N *</t>
  </si>
  <si>
    <t>IMPRESORAS A B/N</t>
  </si>
  <si>
    <t>IMPRESORAS A COLOR *</t>
  </si>
  <si>
    <t>LABELS DE CODIGO DE BARRA PARA TAPE CARTRIDGE</t>
  </si>
  <si>
    <t>MEMORIA PARA COMPUTADORES</t>
  </si>
  <si>
    <t>MEMORIA PARA SERVIDOR</t>
  </si>
  <si>
    <t>MEMORIAS USB</t>
  </si>
  <si>
    <t>MOUSES</t>
  </si>
  <si>
    <t>Revelador  de Toshiba e -Studio 351c  (Todos los colores)</t>
  </si>
  <si>
    <t>SWITCH 1 GB DE 24 PUERTOS</t>
  </si>
  <si>
    <t>SWITCH FIBRA DE 24 PUERTOS</t>
  </si>
  <si>
    <t>TABLETS</t>
  </si>
  <si>
    <t>TARJETAS HBA CON SU CABLE</t>
  </si>
  <si>
    <t>TECLADOS</t>
  </si>
  <si>
    <t>THIN CLIENT (VIRTUALIZACION)</t>
  </si>
  <si>
    <t>ARCHIVO  AEREOS</t>
  </si>
  <si>
    <t>ARCHIVO  AEREOS PEQUEÑOS</t>
  </si>
  <si>
    <t>ARCHIVO DE 2 GAVETAS</t>
  </si>
  <si>
    <t>ARCHIVO DE 4 GAVETAS</t>
  </si>
  <si>
    <t>ESCRITORIO</t>
  </si>
  <si>
    <t>ESTUFA ELECTRICA 2 HORNILLAS</t>
  </si>
  <si>
    <t>NEVERA EJECUTIVA</t>
  </si>
  <si>
    <t>SILLAS SECRETARIALES</t>
  </si>
  <si>
    <t>SILLON EJECUTIVO</t>
  </si>
  <si>
    <t>ADOBE ACROBAT</t>
  </si>
  <si>
    <t>ADOBE PHOTOSHOP SC 2014</t>
  </si>
  <si>
    <t>CERTIFICADO DIGITAL PARA WEBMAIL</t>
  </si>
  <si>
    <t>RENOVACION DE LICENCIAS MCAFEE</t>
  </si>
  <si>
    <t>RENOVACION DE LICENCIAS ORACLE</t>
  </si>
  <si>
    <t>RENOVACION DE LICENCIAS VMWARE</t>
  </si>
  <si>
    <t>RENOVACION LIBRERIA DE BACKUP</t>
  </si>
  <si>
    <t>RENOVACION LICENCIAMIENTO MICROSOFT</t>
  </si>
  <si>
    <t>IMP</t>
  </si>
  <si>
    <t>SOFTWARE DE  HELPDESK</t>
  </si>
  <si>
    <t>SOFTWARE MICROSOFT VIRTUALIZACION DE CLIENTES (VDI)</t>
  </si>
  <si>
    <t>SOFTWARE PARA LABELS DE  CD'S</t>
  </si>
  <si>
    <t>TOAD FOR ORACLE 12.1</t>
  </si>
  <si>
    <t>ALMUERZOS PARA   EMPLEADOS  POR HORARIOS EXTRAS EN EL AREA DE TECNOLOGIA</t>
  </si>
  <si>
    <t>unidad</t>
  </si>
  <si>
    <t>ALMUERZOS PARA EL PERSONAL DE FUMIGACION EN DIAS NO LABORABLES</t>
  </si>
  <si>
    <t>REUNIONES  TRIMESTRAL  CON INVERSIONISTA LOCAL</t>
  </si>
  <si>
    <t>REUNIONES ESPORADICAS CON INVERSIONISTA</t>
  </si>
  <si>
    <t>REUNIONES CON CREADORES DE MERCADO</t>
  </si>
  <si>
    <t>REUNION CON AGENCIA CALIFICADORAS DE RIESGOS</t>
  </si>
  <si>
    <t>BATERIAS</t>
  </si>
  <si>
    <t xml:space="preserve">UNIDAD </t>
  </si>
  <si>
    <t>GOMAS</t>
  </si>
  <si>
    <t>REFRESCOS  VARIADOS</t>
  </si>
  <si>
    <t>BOTELLON DE AGUA</t>
  </si>
  <si>
    <t>BOTELLON</t>
  </si>
  <si>
    <t>CREMORA</t>
  </si>
  <si>
    <t>NUECES VARIADAS</t>
  </si>
  <si>
    <t>32 ONZS</t>
  </si>
  <si>
    <t>GALLETAS CHOLATE CHIPS</t>
  </si>
  <si>
    <t>GALLETAS DANESAS</t>
  </si>
  <si>
    <t>LAMPARA DE PASILLOS AUTOMATICAS 
PARA EMERGENCIAS</t>
  </si>
  <si>
    <t>ALQUILER DE PARQUEO (BANCO CENTRAL)</t>
  </si>
  <si>
    <t>ADQUISICION DE BONOS (R$1,000.00)</t>
  </si>
  <si>
    <t>ARREGLOS FLORALES</t>
  </si>
  <si>
    <t>PLANTAS ORNAMENTALES EN TARROS /AREAS</t>
  </si>
  <si>
    <t xml:space="preserve">PLANTAS ORNAMENTALES ESCRITORIOS </t>
  </si>
  <si>
    <t xml:space="preserve">CONFECCION DE POLOS CON LOGO </t>
  </si>
  <si>
    <t xml:space="preserve">SOMBRILLAS CON LOGO INSTITUCIONAL </t>
  </si>
  <si>
    <t>SERVICIOS DE  NOTARIZACION</t>
  </si>
  <si>
    <t>MANTENIMIENTO DE  IMPRESORAS HP, XEROX Y TOSHIBA</t>
  </si>
  <si>
    <t>PUBLICACION EN PERIODICO ( PAGO DE DEUDA  PUBLICA ) EDITORA HOY</t>
  </si>
  <si>
    <t>PUBLICACION EN PERIODICO ( PAGO DE DEUDA  PUBLICA ) EDITORA LISTIN DIARIO</t>
  </si>
  <si>
    <t>PUBLICACION EN PERIODICO ( NOTAS DE PRENSA ) NEGOCIACIONES CREDITICIAS</t>
  </si>
  <si>
    <t>CAJITAS</t>
  </si>
  <si>
    <t>SELLO INSTITUCIONAL (DIRECCION GENERAL DE CREDITO PUBLICO)</t>
  </si>
  <si>
    <t>RENOVACION DE PERIODICOS</t>
  </si>
  <si>
    <t xml:space="preserve">LETREROS IDENTIFICACION AREAS </t>
  </si>
  <si>
    <t>CURSO PRINCIPIO Y ESTRATEGIAS DE NEGOCIACIONES INTERNACIONALES</t>
  </si>
  <si>
    <t>CURSO CONTRATACION INTERNACIONAL Y ARBITRAJE COMERCIAL INTERNACIONAL</t>
  </si>
  <si>
    <t>TECNICA Y PRACTICA EN LA NEGOCIACION INTERNACIONAL</t>
  </si>
  <si>
    <t>ARBITRAJE Y RESOLUCION ALTERNATIVA CONFLICTOS</t>
  </si>
  <si>
    <t>REDACION Y NEGOCIACION DE LAS CLAUSULAS DE LOS ACUERDOS DE PRESTAMOS</t>
  </si>
  <si>
    <t>SEMINAR ON INTERNATIONAL NEGOTIATION FOR GOVERNMENT &amp; BUSINESS EXECUTIVES</t>
  </si>
  <si>
    <t>LEGISLACION FISCAL Y TRIBUTARIA</t>
  </si>
  <si>
    <t xml:space="preserve"> ASPECTOS JURIDICOS DE LAS INSTITUCIONES FINANCIERAS INTERNACIONALES</t>
  </si>
  <si>
    <t>TALLER DE NEGOCIACION CON LA METODOLOGIA DE HARVARD</t>
  </si>
  <si>
    <t>MANEJO DE CONTRATOS Y MONITOREO DE DESEMBOLSOS</t>
  </si>
  <si>
    <t>GESTION PRESUPUESTARIA Y ADMINISTRACION DE LAS INVERSIONES EN PROYECTO DE DESARROLLO DE ORGANISMOS INTERNACIONALES</t>
  </si>
  <si>
    <t>CURSO BASICO DE GESTION DE DEUDA PUBLICA (on-line/Unitar)</t>
  </si>
  <si>
    <t>CURSO BASICO DE GESTION EFECTIVA DE DEUDA PUBLICA (on-line/Unitar)</t>
  </si>
  <si>
    <t>CURSO FUNDAMENTALES DEL DESARROLLO DE MERCADOS DE CAPITALES Y REGULACIONES  (on-line/Unitar)</t>
  </si>
  <si>
    <t>CURSO AVANZADO DEL DESARROLLO DE MERCADOS DE CAPITALES Y REGULACIONES  (on-line/Unitar)</t>
  </si>
  <si>
    <t>GESTION AVANZADA DE RIESGOS</t>
  </si>
  <si>
    <t>ESTADISTICAS DE LA DEUDA PUBLICA (Brasil)</t>
  </si>
  <si>
    <t>CURSO VISUAL BASIC</t>
  </si>
  <si>
    <t>CURSO DE SISTEMA OPERATIVO LINUX</t>
  </si>
  <si>
    <t>MS SHAREPOINT</t>
  </si>
  <si>
    <t>CURSO JAVA EE</t>
  </si>
  <si>
    <t>MS.NET</t>
  </si>
  <si>
    <t>CURSOS DE DESARROLLOY DISEÑO WEB</t>
  </si>
  <si>
    <t>DIPLOMADO EN SEGURIDAD Y REDES</t>
  </si>
  <si>
    <t>CURSOS VIRTUALIZACION ESX</t>
  </si>
  <si>
    <t>DIPLOMADO EN BCP (CONTINUIDAD DE NEGOCIOS)</t>
  </si>
  <si>
    <t>NEW FEATURES FOR ORACLE</t>
  </si>
  <si>
    <t>EVENTO SIGADE UNCTAD</t>
  </si>
  <si>
    <t>CURSO DERECHO ADMINISTRATIVO</t>
  </si>
  <si>
    <t>CURSO GESTION POR COMPETENCIAS RRHH</t>
  </si>
  <si>
    <t>CURSO CONTABILIDAD GUBERNAMENTAL</t>
  </si>
  <si>
    <t>CURSO MANEJO DE ARCHIVOS</t>
  </si>
  <si>
    <t>INGLES AVANZADO</t>
  </si>
  <si>
    <t>EXCELL AVANZADO</t>
  </si>
  <si>
    <t>DIPLOMADO FORMULACION Y GERENCIA DE PROYECTOS</t>
  </si>
  <si>
    <t>MS PROJECT AVANZADO</t>
  </si>
  <si>
    <t>HABILIDADES GERENCIALES (Directores y Encargados)</t>
  </si>
  <si>
    <t xml:space="preserve">MAESTRIA EN AUDITORIA INTEGRAL Y CONTROL DE GESTION </t>
  </si>
  <si>
    <t>MAESTRIA EN ADMINISTRACION FINANCIERA</t>
  </si>
  <si>
    <t>MAESTRIA EN FINANZAS PUBLICAS</t>
  </si>
  <si>
    <t>MAESTRIA EN SEGURIDAD Y REDES</t>
  </si>
  <si>
    <t>OTROS (por determinar)</t>
  </si>
  <si>
    <t>VIATICOS Y PASAJES AEREOS</t>
  </si>
  <si>
    <t>DIPLOMADO EN DIRECCION Y EJECUCION DE PROYECTOS</t>
  </si>
  <si>
    <t>EVENTO DE MICROSOFT LATIN CEO</t>
  </si>
  <si>
    <t>EVENTO ORACLE OPEN WORLD</t>
  </si>
  <si>
    <t>MAESTRIA EN ALTA GERENCIA</t>
  </si>
  <si>
    <t>CORRELACIONADOR  DE LOGS</t>
  </si>
  <si>
    <t>PLAN DE CONTINGENCIA O CONTINUIDAD DE NEGOCIOS (BCP) SEGÚN NORMA ISO22301</t>
  </si>
  <si>
    <t>PREPARACION PARA CERTIFICACION EN NORMAS ISO (22301 Y 27001)</t>
  </si>
  <si>
    <r>
      <t xml:space="preserve">CURSO DE INTRODUCCION  AL </t>
    </r>
    <r>
      <rPr>
        <b/>
        <sz val="12"/>
        <rFont val="Calibri"/>
        <family val="2"/>
      </rPr>
      <t>MAT LAB</t>
    </r>
    <r>
      <rPr>
        <sz val="12"/>
        <rFont val="Calibri"/>
        <family val="2"/>
      </rPr>
      <t xml:space="preserve"> ONLINE </t>
    </r>
  </si>
  <si>
    <t>LIBROS RECORD 300 PGNS</t>
  </si>
  <si>
    <t>TARJETAS DE PRESENTACION  500/1</t>
  </si>
  <si>
    <t>ESTUCHES CD/DVDs BLANDOS (paq. De 100)</t>
  </si>
  <si>
    <t>ROTULADORA LABEL ( software)</t>
  </si>
  <si>
    <t>MANTENIMIENTO Y/O REPARACION SISTEMA ELECTRONICO 
PUERTA DE ACCESO</t>
  </si>
  <si>
    <t>AUDITORIA EXTERNA AL COSTO DE LAS OPERACIONES POLITICA MONERTARIA BC</t>
  </si>
  <si>
    <t>PLAN ANUAL DE COMPRAS Y CONTRATACIONES AÑO 2015 (VERSION 1)</t>
  </si>
  <si>
    <t xml:space="preserve"> COMB. PARA VEHICULOS</t>
  </si>
  <si>
    <t>IMP.</t>
  </si>
  <si>
    <t xml:space="preserve">PROCEDIMIENTO DE SELECCIÓN </t>
  </si>
  <si>
    <t xml:space="preserve">             MINISTERIO DE HACIENDA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</si>
</sst>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164" formatCode="&quot;RD$&quot;#,##0.00"/>
    <numFmt numFmtId="165" formatCode="_-&quot;£&quot;* #,##0.00_-;\-&quot;£&quot;* #,##0.00_-;_-&quot;£&quot;* &quot;-&quot;??_-;_-@_-"/>
    <numFmt numFmtId="166" formatCode="_-[$€-2]* #,##0.00_-;\-[$€-2]* #,##0.00_-;_-[$€-2]* &quot;-&quot;??_-"/>
  </numFmts>
  <fonts count="5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0"/>
      <name val="Palatino Linotype"/>
      <family val="1"/>
    </font>
    <font>
      <sz val="12"/>
      <color indexed="8"/>
      <name val="Arial Narrow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indexed="8"/>
      <name val="Arial Narrow"/>
      <family val="2"/>
    </font>
    <font>
      <sz val="14"/>
      <color rgb="FFFF0000"/>
      <name val="Arial Narrow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Palatino Linotype"/>
      <family val="1"/>
    </font>
    <font>
      <sz val="12"/>
      <color theme="1"/>
      <name val="Calibri"/>
      <family val="2"/>
      <scheme val="minor"/>
    </font>
    <font>
      <sz val="12"/>
      <color theme="1"/>
      <name val="Palatino Linotype"/>
      <family val="1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Arial Narrow"/>
      <family val="2"/>
    </font>
    <font>
      <sz val="16"/>
      <color indexed="8"/>
      <name val="Arial Narrow"/>
      <family val="2"/>
    </font>
    <font>
      <sz val="16"/>
      <name val="Arial Narrow"/>
      <family val="2"/>
    </font>
    <font>
      <sz val="16"/>
      <color indexed="8"/>
      <name val="Calibri"/>
      <family val="2"/>
      <scheme val="minor"/>
    </font>
    <font>
      <sz val="16"/>
      <color theme="1"/>
      <name val="Arial Narrow"/>
      <family val="2"/>
    </font>
    <font>
      <sz val="11"/>
      <name val="Palatino Linotype"/>
      <family val="1"/>
    </font>
    <font>
      <sz val="10"/>
      <color theme="1"/>
      <name val="Arial Narrow"/>
      <family val="2"/>
    </font>
    <font>
      <sz val="11"/>
      <color theme="1"/>
      <name val="Palatino Linotype"/>
      <family val="1"/>
    </font>
    <font>
      <sz val="11"/>
      <color indexed="8"/>
      <name val="Arial Narrow"/>
      <family val="2"/>
    </font>
    <font>
      <sz val="12"/>
      <color theme="0"/>
      <name val="Arial Narrow"/>
      <family val="2"/>
    </font>
    <font>
      <b/>
      <sz val="18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64">
    <xf numFmtId="0" fontId="0" fillId="0" borderId="0" xfId="0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6" fillId="0" borderId="0" xfId="0" quotePrefix="1" applyNumberFormat="1" applyFont="1" applyFill="1" applyAlignment="1">
      <alignment horizontal="left"/>
    </xf>
    <xf numFmtId="0" fontId="6" fillId="0" borderId="0" xfId="0" quotePrefix="1" applyNumberFormat="1" applyFont="1" applyFill="1" applyBorder="1" applyAlignment="1">
      <alignment horizontal="left"/>
    </xf>
    <xf numFmtId="0" fontId="15" fillId="0" borderId="0" xfId="0" quotePrefix="1" applyNumberFormat="1" applyFont="1" applyFill="1" applyBorder="1" applyAlignment="1">
      <alignment horizontal="left"/>
    </xf>
    <xf numFmtId="0" fontId="6" fillId="0" borderId="22" xfId="0" quotePrefix="1" applyNumberFormat="1" applyFont="1" applyFill="1" applyBorder="1" applyAlignment="1">
      <alignment horizontal="left"/>
    </xf>
    <xf numFmtId="0" fontId="15" fillId="0" borderId="22" xfId="0" quotePrefix="1" applyNumberFormat="1" applyFont="1" applyFill="1" applyBorder="1" applyAlignment="1">
      <alignment horizontal="left"/>
    </xf>
    <xf numFmtId="0" fontId="0" fillId="0" borderId="13" xfId="0" applyFill="1" applyBorder="1"/>
    <xf numFmtId="0" fontId="5" fillId="0" borderId="0" xfId="0" applyNumberFormat="1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15" xfId="0" applyFont="1" applyFill="1" applyBorder="1"/>
    <xf numFmtId="1" fontId="14" fillId="0" borderId="13" xfId="2" applyNumberFormat="1" applyFont="1" applyFill="1" applyBorder="1" applyAlignment="1">
      <alignment horizontal="right"/>
    </xf>
    <xf numFmtId="0" fontId="6" fillId="0" borderId="13" xfId="0" applyFont="1" applyFill="1" applyBorder="1"/>
    <xf numFmtId="1" fontId="6" fillId="0" borderId="16" xfId="0" applyNumberFormat="1" applyFont="1" applyFill="1" applyBorder="1"/>
    <xf numFmtId="164" fontId="6" fillId="0" borderId="13" xfId="0" applyNumberFormat="1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1" fontId="6" fillId="0" borderId="13" xfId="0" applyNumberFormat="1" applyFont="1" applyFill="1" applyBorder="1"/>
    <xf numFmtId="0" fontId="6" fillId="0" borderId="1" xfId="0" applyFont="1" applyFill="1" applyBorder="1"/>
    <xf numFmtId="0" fontId="6" fillId="0" borderId="5" xfId="0" applyFont="1" applyFill="1" applyBorder="1"/>
    <xf numFmtId="164" fontId="6" fillId="0" borderId="16" xfId="0" applyNumberFormat="1" applyFont="1" applyFill="1" applyBorder="1"/>
    <xf numFmtId="164" fontId="6" fillId="0" borderId="19" xfId="0" applyNumberFormat="1" applyFont="1" applyFill="1" applyBorder="1"/>
    <xf numFmtId="0" fontId="6" fillId="0" borderId="17" xfId="0" applyFont="1" applyFill="1" applyBorder="1"/>
    <xf numFmtId="164" fontId="6" fillId="0" borderId="17" xfId="0" applyNumberFormat="1" applyFont="1" applyFill="1" applyBorder="1"/>
    <xf numFmtId="164" fontId="6" fillId="0" borderId="20" xfId="0" applyNumberFormat="1" applyFont="1" applyFill="1" applyBorder="1"/>
    <xf numFmtId="0" fontId="6" fillId="0" borderId="3" xfId="0" applyFont="1" applyFill="1" applyBorder="1"/>
    <xf numFmtId="0" fontId="17" fillId="0" borderId="13" xfId="0" applyFont="1" applyFill="1" applyBorder="1"/>
    <xf numFmtId="0" fontId="17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8" fillId="0" borderId="13" xfId="0" applyFont="1" applyFill="1" applyBorder="1"/>
    <xf numFmtId="0" fontId="19" fillId="0" borderId="13" xfId="0" applyFont="1" applyFill="1" applyBorder="1" applyAlignment="1">
      <alignment horizontal="center"/>
    </xf>
    <xf numFmtId="0" fontId="20" fillId="0" borderId="13" xfId="0" applyFont="1" applyFill="1" applyBorder="1"/>
    <xf numFmtId="1" fontId="0" fillId="0" borderId="13" xfId="0" applyNumberFormat="1" applyFill="1" applyBorder="1"/>
    <xf numFmtId="0" fontId="6" fillId="0" borderId="21" xfId="0" applyFont="1" applyFill="1" applyBorder="1"/>
    <xf numFmtId="0" fontId="6" fillId="0" borderId="22" xfId="0" applyFont="1" applyFill="1" applyBorder="1"/>
    <xf numFmtId="164" fontId="15" fillId="0" borderId="0" xfId="0" applyNumberFormat="1" applyFont="1" applyFill="1" applyBorder="1"/>
    <xf numFmtId="164" fontId="6" fillId="0" borderId="0" xfId="0" applyNumberFormat="1" applyFont="1" applyFill="1"/>
    <xf numFmtId="0" fontId="17" fillId="0" borderId="14" xfId="0" applyFont="1" applyFill="1" applyBorder="1"/>
    <xf numFmtId="0" fontId="18" fillId="0" borderId="14" xfId="0" applyFont="1" applyFill="1" applyBorder="1"/>
    <xf numFmtId="0" fontId="19" fillId="0" borderId="13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wrapText="1"/>
    </xf>
    <xf numFmtId="0" fontId="21" fillId="0" borderId="13" xfId="0" applyFont="1" applyFill="1" applyBorder="1" applyAlignment="1">
      <alignment horizontal="center"/>
    </xf>
    <xf numFmtId="0" fontId="18" fillId="0" borderId="13" xfId="0" applyFont="1" applyFill="1" applyBorder="1" applyAlignment="1"/>
    <xf numFmtId="0" fontId="21" fillId="0" borderId="14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164" fontId="15" fillId="0" borderId="13" xfId="0" applyNumberFormat="1" applyFont="1" applyFill="1" applyBorder="1"/>
    <xf numFmtId="164" fontId="15" fillId="0" borderId="0" xfId="0" applyNumberFormat="1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/>
    </xf>
    <xf numFmtId="0" fontId="6" fillId="0" borderId="13" xfId="0" applyNumberFormat="1" applyFont="1" applyFill="1" applyBorder="1"/>
    <xf numFmtId="0" fontId="6" fillId="0" borderId="13" xfId="0" applyFon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12" fillId="0" borderId="13" xfId="0" applyNumberFormat="1" applyFont="1" applyFill="1" applyBorder="1"/>
    <xf numFmtId="164" fontId="13" fillId="0" borderId="13" xfId="0" applyNumberFormat="1" applyFont="1" applyFill="1" applyBorder="1"/>
    <xf numFmtId="164" fontId="0" fillId="0" borderId="13" xfId="0" applyNumberFormat="1" applyFill="1" applyBorder="1"/>
    <xf numFmtId="164" fontId="6" fillId="0" borderId="1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/>
    </xf>
    <xf numFmtId="1" fontId="14" fillId="0" borderId="15" xfId="2" applyNumberFormat="1" applyFont="1" applyFill="1" applyBorder="1" applyAlignment="1">
      <alignment horizontal="right"/>
    </xf>
    <xf numFmtId="164" fontId="6" fillId="0" borderId="15" xfId="0" applyNumberFormat="1" applyFont="1" applyFill="1" applyBorder="1"/>
    <xf numFmtId="0" fontId="22" fillId="0" borderId="13" xfId="0" applyFont="1" applyFill="1" applyBorder="1" applyAlignment="1">
      <alignment horizontal="center"/>
    </xf>
    <xf numFmtId="164" fontId="6" fillId="0" borderId="23" xfId="0" applyNumberFormat="1" applyFont="1" applyFill="1" applyBorder="1"/>
    <xf numFmtId="164" fontId="6" fillId="0" borderId="24" xfId="0" applyNumberFormat="1" applyFont="1" applyFill="1" applyBorder="1"/>
    <xf numFmtId="164" fontId="15" fillId="0" borderId="24" xfId="0" applyNumberFormat="1" applyFont="1" applyFill="1" applyBorder="1"/>
    <xf numFmtId="0" fontId="15" fillId="0" borderId="13" xfId="0" applyFont="1" applyFill="1" applyBorder="1"/>
    <xf numFmtId="0" fontId="2" fillId="0" borderId="13" xfId="0" applyFont="1" applyFill="1" applyBorder="1"/>
    <xf numFmtId="0" fontId="23" fillId="0" borderId="13" xfId="0" applyFont="1" applyFill="1" applyBorder="1"/>
    <xf numFmtId="0" fontId="6" fillId="0" borderId="14" xfId="0" applyFont="1" applyFill="1" applyBorder="1"/>
    <xf numFmtId="164" fontId="6" fillId="0" borderId="14" xfId="0" applyNumberFormat="1" applyFont="1" applyFill="1" applyBorder="1"/>
    <xf numFmtId="0" fontId="25" fillId="0" borderId="13" xfId="0" applyFont="1" applyFill="1" applyBorder="1" applyAlignment="1">
      <alignment horizontal="center"/>
    </xf>
    <xf numFmtId="1" fontId="25" fillId="0" borderId="13" xfId="0" applyNumberFormat="1" applyFont="1" applyFill="1" applyBorder="1"/>
    <xf numFmtId="0" fontId="25" fillId="0" borderId="13" xfId="0" applyNumberFormat="1" applyFont="1" applyFill="1" applyBorder="1"/>
    <xf numFmtId="164" fontId="25" fillId="0" borderId="13" xfId="0" applyNumberFormat="1" applyFont="1" applyFill="1" applyBorder="1" applyAlignment="1">
      <alignment horizontal="center"/>
    </xf>
    <xf numFmtId="164" fontId="25" fillId="0" borderId="13" xfId="0" applyNumberFormat="1" applyFont="1" applyFill="1" applyBorder="1"/>
    <xf numFmtId="0" fontId="25" fillId="0" borderId="17" xfId="0" applyFont="1" applyFill="1" applyBorder="1"/>
    <xf numFmtId="164" fontId="25" fillId="0" borderId="0" xfId="0" applyNumberFormat="1" applyFont="1" applyFill="1" applyBorder="1"/>
    <xf numFmtId="0" fontId="24" fillId="0" borderId="13" xfId="0" applyFont="1" applyFill="1" applyBorder="1" applyAlignment="1">
      <alignment horizontal="center"/>
    </xf>
    <xf numFmtId="0" fontId="26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25" fillId="0" borderId="14" xfId="0" applyFont="1" applyFill="1" applyBorder="1"/>
    <xf numFmtId="0" fontId="25" fillId="0" borderId="14" xfId="0" applyNumberFormat="1" applyFont="1" applyFill="1" applyBorder="1"/>
    <xf numFmtId="164" fontId="25" fillId="0" borderId="14" xfId="0" applyNumberFormat="1" applyFont="1" applyFill="1" applyBorder="1"/>
    <xf numFmtId="0" fontId="25" fillId="0" borderId="0" xfId="0" applyFont="1" applyFill="1" applyBorder="1"/>
    <xf numFmtId="0" fontId="25" fillId="0" borderId="0" xfId="0" applyNumberFormat="1" applyFont="1" applyFill="1" applyBorder="1" applyAlignment="1">
      <alignment horizontal="left"/>
    </xf>
    <xf numFmtId="0" fontId="6" fillId="3" borderId="3" xfId="0" applyFont="1" applyFill="1" applyBorder="1"/>
    <xf numFmtId="0" fontId="17" fillId="3" borderId="13" xfId="0" applyFont="1" applyFill="1" applyBorder="1"/>
    <xf numFmtId="0" fontId="17" fillId="3" borderId="13" xfId="0" applyFont="1" applyFill="1" applyBorder="1" applyAlignment="1">
      <alignment horizontal="center"/>
    </xf>
    <xf numFmtId="1" fontId="0" fillId="3" borderId="13" xfId="0" applyNumberFormat="1" applyFill="1" applyBorder="1"/>
    <xf numFmtId="1" fontId="6" fillId="3" borderId="16" xfId="0" applyNumberFormat="1" applyFont="1" applyFill="1" applyBorder="1"/>
    <xf numFmtId="164" fontId="0" fillId="3" borderId="13" xfId="0" applyNumberFormat="1" applyFill="1" applyBorder="1" applyAlignment="1">
      <alignment horizontal="center"/>
    </xf>
    <xf numFmtId="164" fontId="6" fillId="3" borderId="13" xfId="0" applyNumberFormat="1" applyFont="1" applyFill="1" applyBorder="1"/>
    <xf numFmtId="164" fontId="6" fillId="3" borderId="23" xfId="0" applyNumberFormat="1" applyFont="1" applyFill="1" applyBorder="1"/>
    <xf numFmtId="0" fontId="6" fillId="3" borderId="13" xfId="0" applyFont="1" applyFill="1" applyBorder="1"/>
    <xf numFmtId="0" fontId="6" fillId="3" borderId="17" xfId="0" applyFont="1" applyFill="1" applyBorder="1"/>
    <xf numFmtId="164" fontId="6" fillId="3" borderId="0" xfId="0" applyNumberFormat="1" applyFont="1" applyFill="1" applyBorder="1"/>
    <xf numFmtId="0" fontId="6" fillId="3" borderId="22" xfId="0" quotePrefix="1" applyNumberFormat="1" applyFont="1" applyFill="1" applyBorder="1" applyAlignment="1">
      <alignment horizontal="left"/>
    </xf>
    <xf numFmtId="0" fontId="2" fillId="3" borderId="0" xfId="0" applyFont="1" applyFill="1"/>
    <xf numFmtId="0" fontId="5" fillId="3" borderId="0" xfId="0" applyNumberFormat="1" applyFont="1" applyFill="1" applyAlignment="1">
      <alignment horizontal="left"/>
    </xf>
    <xf numFmtId="0" fontId="6" fillId="3" borderId="0" xfId="0" applyFont="1" applyFill="1"/>
    <xf numFmtId="0" fontId="6" fillId="3" borderId="5" xfId="0" applyFont="1" applyFill="1" applyBorder="1"/>
    <xf numFmtId="0" fontId="25" fillId="0" borderId="16" xfId="0" applyNumberFormat="1" applyFont="1" applyFill="1" applyBorder="1"/>
    <xf numFmtId="0" fontId="6" fillId="0" borderId="21" xfId="0" applyNumberFormat="1" applyFont="1" applyFill="1" applyBorder="1" applyAlignment="1">
      <alignment horizontal="left"/>
    </xf>
    <xf numFmtId="0" fontId="6" fillId="3" borderId="15" xfId="0" applyFont="1" applyFill="1" applyBorder="1"/>
    <xf numFmtId="0" fontId="2" fillId="0" borderId="1" xfId="0" applyFont="1" applyFill="1" applyBorder="1"/>
    <xf numFmtId="0" fontId="25" fillId="0" borderId="15" xfId="0" applyFont="1" applyFill="1" applyBorder="1"/>
    <xf numFmtId="0" fontId="17" fillId="0" borderId="0" xfId="0" applyFont="1" applyFill="1"/>
    <xf numFmtId="0" fontId="27" fillId="0" borderId="13" xfId="0" applyFont="1" applyBorder="1"/>
    <xf numFmtId="0" fontId="20" fillId="0" borderId="14" xfId="0" applyFont="1" applyFill="1" applyBorder="1"/>
    <xf numFmtId="0" fontId="18" fillId="0" borderId="14" xfId="0" applyFont="1" applyFill="1" applyBorder="1" applyAlignment="1"/>
    <xf numFmtId="0" fontId="18" fillId="0" borderId="1" xfId="0" applyFont="1" applyFill="1" applyBorder="1"/>
    <xf numFmtId="0" fontId="20" fillId="0" borderId="14" xfId="0" applyFont="1" applyFill="1" applyBorder="1" applyAlignment="1">
      <alignment horizontal="left" vertical="center" wrapText="1"/>
    </xf>
    <xf numFmtId="0" fontId="18" fillId="0" borderId="0" xfId="0" applyFont="1" applyFill="1"/>
    <xf numFmtId="0" fontId="18" fillId="0" borderId="14" xfId="0" applyFont="1" applyFill="1" applyBorder="1" applyAlignment="1">
      <alignment wrapText="1"/>
    </xf>
    <xf numFmtId="0" fontId="17" fillId="3" borderId="14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21" fillId="0" borderId="1" xfId="0" applyFont="1" applyFill="1" applyBorder="1" applyAlignment="1">
      <alignment horizontal="center"/>
    </xf>
    <xf numFmtId="1" fontId="0" fillId="0" borderId="0" xfId="0" applyNumberFormat="1" applyFill="1"/>
    <xf numFmtId="1" fontId="6" fillId="0" borderId="0" xfId="0" applyNumberFormat="1" applyFont="1" applyFill="1"/>
    <xf numFmtId="1" fontId="14" fillId="0" borderId="0" xfId="2" applyNumberFormat="1" applyFont="1" applyFill="1" applyBorder="1" applyAlignment="1">
      <alignment horizontal="right"/>
    </xf>
    <xf numFmtId="3" fontId="6" fillId="0" borderId="13" xfId="0" applyNumberFormat="1" applyFont="1" applyFill="1" applyBorder="1"/>
    <xf numFmtId="1" fontId="6" fillId="0" borderId="15" xfId="0" applyNumberFormat="1" applyFont="1" applyFill="1" applyBorder="1"/>
    <xf numFmtId="0" fontId="2" fillId="0" borderId="16" xfId="0" applyFont="1" applyFill="1" applyBorder="1"/>
    <xf numFmtId="0" fontId="6" fillId="0" borderId="16" xfId="0" applyNumberFormat="1" applyFont="1" applyFill="1" applyBorder="1"/>
    <xf numFmtId="0" fontId="6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164" fontId="6" fillId="3" borderId="24" xfId="0" applyNumberFormat="1" applyFont="1" applyFill="1" applyBorder="1"/>
    <xf numFmtId="0" fontId="2" fillId="0" borderId="23" xfId="0" applyFont="1" applyFill="1" applyBorder="1"/>
    <xf numFmtId="0" fontId="2" fillId="0" borderId="24" xfId="0" applyFont="1" applyFill="1" applyBorder="1"/>
    <xf numFmtId="164" fontId="15" fillId="0" borderId="23" xfId="0" applyNumberFormat="1" applyFont="1" applyFill="1" applyBorder="1"/>
    <xf numFmtId="164" fontId="25" fillId="0" borderId="24" xfId="0" applyNumberFormat="1" applyFont="1" applyFill="1" applyBorder="1"/>
    <xf numFmtId="0" fontId="2" fillId="0" borderId="17" xfId="0" applyFont="1" applyFill="1" applyBorder="1"/>
    <xf numFmtId="0" fontId="2" fillId="0" borderId="0" xfId="0" applyFont="1" applyFill="1" applyBorder="1"/>
    <xf numFmtId="0" fontId="6" fillId="3" borderId="0" xfId="0" applyFont="1" applyFill="1" applyBorder="1"/>
    <xf numFmtId="0" fontId="6" fillId="0" borderId="18" xfId="0" quotePrefix="1" applyNumberFormat="1" applyFont="1" applyFill="1" applyBorder="1" applyAlignment="1">
      <alignment horizontal="left"/>
    </xf>
    <xf numFmtId="0" fontId="6" fillId="3" borderId="22" xfId="0" applyFont="1" applyFill="1" applyBorder="1"/>
    <xf numFmtId="0" fontId="6" fillId="0" borderId="18" xfId="0" applyNumberFormat="1" applyFont="1" applyFill="1" applyBorder="1" applyAlignment="1">
      <alignment horizontal="left"/>
    </xf>
    <xf numFmtId="0" fontId="25" fillId="0" borderId="0" xfId="0" quotePrefix="1" applyNumberFormat="1" applyFont="1" applyFill="1" applyBorder="1" applyAlignment="1">
      <alignment horizontal="left"/>
    </xf>
    <xf numFmtId="0" fontId="2" fillId="0" borderId="22" xfId="0" applyFont="1" applyFill="1" applyBorder="1"/>
    <xf numFmtId="0" fontId="6" fillId="0" borderId="0" xfId="0" applyNumberFormat="1" applyFont="1" applyFill="1" applyAlignment="1">
      <alignment horizontal="left"/>
    </xf>
    <xf numFmtId="0" fontId="6" fillId="3" borderId="0" xfId="0" quotePrefix="1" applyNumberFormat="1" applyFont="1" applyFill="1" applyAlignment="1">
      <alignment horizontal="left"/>
    </xf>
    <xf numFmtId="1" fontId="6" fillId="0" borderId="13" xfId="0" applyNumberFormat="1" applyFont="1" applyFill="1" applyBorder="1" applyAlignment="1"/>
    <xf numFmtId="0" fontId="31" fillId="0" borderId="13" xfId="0" applyFont="1" applyFill="1" applyBorder="1"/>
    <xf numFmtId="0" fontId="31" fillId="0" borderId="13" xfId="0" applyFont="1" applyFill="1" applyBorder="1" applyAlignment="1">
      <alignment horizontal="center"/>
    </xf>
    <xf numFmtId="1" fontId="31" fillId="0" borderId="13" xfId="7" applyNumberFormat="1" applyFont="1" applyFill="1" applyBorder="1" applyAlignment="1">
      <alignment horizontal="right"/>
    </xf>
    <xf numFmtId="164" fontId="31" fillId="0" borderId="13" xfId="0" applyNumberFormat="1" applyFont="1" applyFill="1" applyBorder="1"/>
    <xf numFmtId="1" fontId="6" fillId="0" borderId="13" xfId="0" applyNumberFormat="1" applyFont="1" applyFill="1" applyBorder="1" applyAlignment="1">
      <alignment horizontal="right"/>
    </xf>
    <xf numFmtId="164" fontId="5" fillId="0" borderId="13" xfId="0" applyNumberFormat="1" applyFont="1" applyFill="1" applyBorder="1"/>
    <xf numFmtId="1" fontId="6" fillId="0" borderId="13" xfId="7" applyNumberFormat="1" applyFont="1" applyFill="1" applyBorder="1" applyAlignment="1">
      <alignment horizontal="right"/>
    </xf>
    <xf numFmtId="0" fontId="32" fillId="0" borderId="13" xfId="0" applyFont="1" applyFill="1" applyBorder="1"/>
    <xf numFmtId="0" fontId="32" fillId="0" borderId="13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right"/>
    </xf>
    <xf numFmtId="3" fontId="33" fillId="0" borderId="13" xfId="4" applyNumberFormat="1" applyFont="1" applyFill="1" applyBorder="1" applyAlignment="1">
      <alignment horizontal="right"/>
    </xf>
    <xf numFmtId="0" fontId="33" fillId="0" borderId="13" xfId="0" applyFont="1" applyFill="1" applyBorder="1"/>
    <xf numFmtId="0" fontId="34" fillId="0" borderId="13" xfId="0" applyFont="1" applyFill="1" applyBorder="1" applyAlignment="1">
      <alignment horizontal="center" wrapText="1"/>
    </xf>
    <xf numFmtId="1" fontId="33" fillId="0" borderId="13" xfId="7" applyNumberFormat="1" applyFont="1" applyFill="1" applyBorder="1" applyAlignment="1">
      <alignment horizontal="right"/>
    </xf>
    <xf numFmtId="1" fontId="33" fillId="0" borderId="14" xfId="7" applyNumberFormat="1" applyFont="1" applyFill="1" applyBorder="1" applyAlignment="1">
      <alignment horizontal="right"/>
    </xf>
    <xf numFmtId="0" fontId="34" fillId="0" borderId="13" xfId="0" applyFont="1" applyFill="1" applyBorder="1"/>
    <xf numFmtId="0" fontId="34" fillId="0" borderId="13" xfId="0" applyFont="1" applyFill="1" applyBorder="1" applyAlignment="1">
      <alignment horizontal="center"/>
    </xf>
    <xf numFmtId="1" fontId="34" fillId="0" borderId="13" xfId="0" applyNumberFormat="1" applyFont="1" applyFill="1" applyBorder="1"/>
    <xf numFmtId="164" fontId="34" fillId="0" borderId="13" xfId="0" applyNumberFormat="1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3" fontId="34" fillId="0" borderId="15" xfId="0" applyNumberFormat="1" applyFont="1" applyFill="1" applyBorder="1" applyAlignment="1">
      <alignment horizontal="right"/>
    </xf>
    <xf numFmtId="3" fontId="34" fillId="0" borderId="13" xfId="0" applyNumberFormat="1" applyFont="1" applyFill="1" applyBorder="1" applyAlignment="1">
      <alignment horizontal="right"/>
    </xf>
    <xf numFmtId="0" fontId="32" fillId="0" borderId="14" xfId="0" applyFont="1" applyFill="1" applyBorder="1"/>
    <xf numFmtId="0" fontId="32" fillId="0" borderId="13" xfId="0" applyFont="1" applyFill="1" applyBorder="1" applyAlignment="1"/>
    <xf numFmtId="0" fontId="32" fillId="0" borderId="13" xfId="0" applyFont="1" applyFill="1" applyBorder="1" applyAlignment="1">
      <alignment horizontal="center" wrapText="1"/>
    </xf>
    <xf numFmtId="0" fontId="32" fillId="0" borderId="13" xfId="0" applyFont="1" applyFill="1" applyBorder="1" applyAlignment="1">
      <alignment wrapText="1"/>
    </xf>
    <xf numFmtId="1" fontId="35" fillId="0" borderId="14" xfId="7" applyNumberFormat="1" applyFont="1" applyFill="1" applyBorder="1" applyAlignment="1">
      <alignment horizontal="right"/>
    </xf>
    <xf numFmtId="1" fontId="34" fillId="0" borderId="13" xfId="0" applyNumberFormat="1" applyFont="1" applyFill="1" applyBorder="1" applyAlignment="1">
      <alignment horizontal="right"/>
    </xf>
    <xf numFmtId="3" fontId="32" fillId="0" borderId="15" xfId="0" applyNumberFormat="1" applyFont="1" applyFill="1" applyBorder="1" applyAlignment="1">
      <alignment horizontal="right"/>
    </xf>
    <xf numFmtId="3" fontId="32" fillId="0" borderId="13" xfId="0" applyNumberFormat="1" applyFont="1" applyFill="1" applyBorder="1" applyAlignment="1">
      <alignment horizontal="right"/>
    </xf>
    <xf numFmtId="1" fontId="35" fillId="0" borderId="13" xfId="7" applyNumberFormat="1" applyFont="1" applyFill="1" applyBorder="1" applyAlignment="1">
      <alignment horizontal="right"/>
    </xf>
    <xf numFmtId="0" fontId="36" fillId="0" borderId="13" xfId="0" applyFont="1" applyFill="1" applyBorder="1" applyAlignment="1">
      <alignment horizontal="left" vertical="center" wrapText="1"/>
    </xf>
    <xf numFmtId="0" fontId="36" fillId="0" borderId="13" xfId="0" applyFont="1" applyFill="1" applyBorder="1" applyAlignment="1">
      <alignment horizontal="center" vertical="center"/>
    </xf>
    <xf numFmtId="3" fontId="36" fillId="0" borderId="13" xfId="4" applyNumberFormat="1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left" vertical="center"/>
    </xf>
    <xf numFmtId="0" fontId="36" fillId="0" borderId="13" xfId="0" applyFont="1" applyFill="1" applyBorder="1" applyAlignment="1">
      <alignment vertical="center"/>
    </xf>
    <xf numFmtId="0" fontId="38" fillId="0" borderId="13" xfId="0" applyFont="1" applyFill="1" applyBorder="1" applyAlignment="1">
      <alignment vertical="center"/>
    </xf>
    <xf numFmtId="3" fontId="36" fillId="0" borderId="15" xfId="4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left" vertical="center" wrapText="1"/>
    </xf>
    <xf numFmtId="0" fontId="36" fillId="0" borderId="13" xfId="0" applyFont="1" applyFill="1" applyBorder="1" applyAlignment="1">
      <alignment horizontal="center"/>
    </xf>
    <xf numFmtId="3" fontId="36" fillId="0" borderId="13" xfId="4" applyNumberFormat="1" applyFont="1" applyFill="1" applyBorder="1" applyAlignment="1">
      <alignment horizontal="center"/>
    </xf>
    <xf numFmtId="0" fontId="39" fillId="0" borderId="13" xfId="0" applyFont="1" applyFill="1" applyBorder="1" applyAlignment="1">
      <alignment vertical="center"/>
    </xf>
    <xf numFmtId="3" fontId="3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13" xfId="4" applyNumberFormat="1" applyFont="1" applyFill="1" applyBorder="1" applyAlignment="1">
      <alignment horizontal="center" vertical="center"/>
    </xf>
    <xf numFmtId="0" fontId="35" fillId="0" borderId="13" xfId="0" applyFont="1" applyFill="1" applyBorder="1"/>
    <xf numFmtId="0" fontId="32" fillId="0" borderId="14" xfId="0" applyFont="1" applyFill="1" applyBorder="1" applyAlignment="1">
      <alignment horizontal="center"/>
    </xf>
    <xf numFmtId="0" fontId="35" fillId="0" borderId="13" xfId="0" applyFont="1" applyFill="1" applyBorder="1" applyAlignment="1">
      <alignment horizontal="center"/>
    </xf>
    <xf numFmtId="1" fontId="34" fillId="0" borderId="15" xfId="0" applyNumberFormat="1" applyFont="1" applyFill="1" applyBorder="1"/>
    <xf numFmtId="0" fontId="33" fillId="0" borderId="13" xfId="0" applyFont="1" applyFill="1" applyBorder="1" applyAlignment="1">
      <alignment horizontal="center" wrapText="1"/>
    </xf>
    <xf numFmtId="0" fontId="35" fillId="0" borderId="13" xfId="0" applyFont="1" applyFill="1" applyBorder="1" applyAlignment="1">
      <alignment horizontal="center" vertical="center"/>
    </xf>
    <xf numFmtId="1" fontId="34" fillId="0" borderId="13" xfId="0" applyNumberFormat="1" applyFont="1" applyFill="1" applyBorder="1" applyAlignment="1"/>
    <xf numFmtId="1" fontId="34" fillId="0" borderId="15" xfId="0" applyNumberFormat="1" applyFont="1" applyFill="1" applyBorder="1" applyAlignment="1"/>
    <xf numFmtId="3" fontId="34" fillId="0" borderId="13" xfId="0" applyNumberFormat="1" applyFont="1" applyFill="1" applyBorder="1" applyAlignment="1"/>
    <xf numFmtId="0" fontId="34" fillId="0" borderId="14" xfId="0" applyFont="1" applyFill="1" applyBorder="1"/>
    <xf numFmtId="0" fontId="6" fillId="0" borderId="13" xfId="0" applyFont="1" applyFill="1" applyBorder="1" applyAlignment="1"/>
    <xf numFmtId="0" fontId="6" fillId="0" borderId="14" xfId="0" applyNumberFormat="1" applyFont="1" applyFill="1" applyBorder="1"/>
    <xf numFmtId="0" fontId="32" fillId="0" borderId="0" xfId="0" applyFont="1" applyFill="1" applyBorder="1"/>
    <xf numFmtId="0" fontId="32" fillId="0" borderId="24" xfId="0" applyFont="1" applyFill="1" applyBorder="1"/>
    <xf numFmtId="0" fontId="34" fillId="0" borderId="28" xfId="0" applyFont="1" applyFill="1" applyBorder="1"/>
    <xf numFmtId="0" fontId="32" fillId="0" borderId="15" xfId="0" applyFont="1" applyFill="1" applyBorder="1"/>
    <xf numFmtId="0" fontId="34" fillId="0" borderId="8" xfId="0" applyFont="1" applyFill="1" applyBorder="1"/>
    <xf numFmtId="0" fontId="33" fillId="0" borderId="14" xfId="0" applyFont="1" applyFill="1" applyBorder="1"/>
    <xf numFmtId="0" fontId="34" fillId="0" borderId="1" xfId="0" applyFont="1" applyFill="1" applyBorder="1"/>
    <xf numFmtId="0" fontId="34" fillId="0" borderId="29" xfId="0" applyFont="1" applyFill="1" applyBorder="1"/>
    <xf numFmtId="0" fontId="32" fillId="0" borderId="31" xfId="0" applyFont="1" applyFill="1" applyBorder="1"/>
    <xf numFmtId="0" fontId="32" fillId="0" borderId="30" xfId="0" applyFont="1" applyFill="1" applyBorder="1" applyAlignment="1">
      <alignment horizontal="center"/>
    </xf>
    <xf numFmtId="0" fontId="32" fillId="0" borderId="26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/>
    </xf>
    <xf numFmtId="0" fontId="31" fillId="0" borderId="25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1" fillId="0" borderId="27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0" fontId="33" fillId="0" borderId="15" xfId="0" applyFont="1" applyFill="1" applyBorder="1" applyAlignment="1">
      <alignment horizontal="right"/>
    </xf>
    <xf numFmtId="3" fontId="36" fillId="0" borderId="15" xfId="0" applyNumberFormat="1" applyFont="1" applyFill="1" applyBorder="1" applyAlignment="1">
      <alignment horizontal="center"/>
    </xf>
    <xf numFmtId="3" fontId="34" fillId="0" borderId="14" xfId="0" applyNumberFormat="1" applyFont="1" applyFill="1" applyBorder="1" applyAlignment="1">
      <alignment horizontal="right"/>
    </xf>
    <xf numFmtId="1" fontId="33" fillId="0" borderId="15" xfId="7" applyNumberFormat="1" applyFont="1" applyFill="1" applyBorder="1" applyAlignment="1">
      <alignment horizontal="right"/>
    </xf>
    <xf numFmtId="3" fontId="34" fillId="0" borderId="14" xfId="0" applyNumberFormat="1" applyFont="1" applyFill="1" applyBorder="1" applyAlignment="1"/>
    <xf numFmtId="0" fontId="6" fillId="0" borderId="15" xfId="0" applyFont="1" applyFill="1" applyBorder="1" applyAlignment="1">
      <alignment horizontal="center" vertical="center"/>
    </xf>
    <xf numFmtId="1" fontId="35" fillId="0" borderId="15" xfId="7" applyNumberFormat="1" applyFont="1" applyFill="1" applyBorder="1" applyAlignment="1">
      <alignment horizontal="right"/>
    </xf>
    <xf numFmtId="1" fontId="31" fillId="0" borderId="15" xfId="7" applyNumberFormat="1" applyFont="1" applyFill="1" applyBorder="1" applyAlignment="1">
      <alignment horizontal="right"/>
    </xf>
    <xf numFmtId="1" fontId="34" fillId="0" borderId="14" xfId="0" applyNumberFormat="1" applyFont="1" applyFill="1" applyBorder="1"/>
    <xf numFmtId="3" fontId="36" fillId="0" borderId="14" xfId="0" applyNumberFormat="1" applyFont="1" applyFill="1" applyBorder="1" applyAlignment="1">
      <alignment horizontal="center"/>
    </xf>
    <xf numFmtId="1" fontId="6" fillId="0" borderId="15" xfId="7" applyNumberFormat="1" applyFont="1" applyFill="1" applyBorder="1" applyAlignment="1">
      <alignment horizontal="right"/>
    </xf>
    <xf numFmtId="3" fontId="36" fillId="0" borderId="15" xfId="0" applyNumberFormat="1" applyFont="1" applyFill="1" applyBorder="1" applyAlignment="1">
      <alignment horizontal="center" vertical="center"/>
    </xf>
    <xf numFmtId="1" fontId="34" fillId="0" borderId="14" xfId="0" applyNumberFormat="1" applyFont="1" applyFill="1" applyBorder="1" applyAlignment="1">
      <alignment horizontal="right"/>
    </xf>
    <xf numFmtId="0" fontId="36" fillId="0" borderId="14" xfId="0" applyFont="1" applyFill="1" applyBorder="1" applyAlignment="1">
      <alignment horizontal="center"/>
    </xf>
    <xf numFmtId="3" fontId="34" fillId="0" borderId="25" xfId="0" applyNumberFormat="1" applyFont="1" applyFill="1" applyBorder="1" applyAlignment="1">
      <alignment horizontal="right"/>
    </xf>
    <xf numFmtId="3" fontId="34" fillId="0" borderId="25" xfId="0" applyNumberFormat="1" applyFont="1" applyFill="1" applyBorder="1" applyAlignment="1"/>
    <xf numFmtId="164" fontId="31" fillId="0" borderId="24" xfId="0" applyNumberFormat="1" applyFont="1" applyFill="1" applyBorder="1"/>
    <xf numFmtId="0" fontId="40" fillId="0" borderId="0" xfId="0" applyFont="1"/>
    <xf numFmtId="164" fontId="30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164" fontId="36" fillId="0" borderId="13" xfId="0" applyNumberFormat="1" applyFont="1" applyFill="1" applyBorder="1" applyAlignment="1">
      <alignment horizontal="center"/>
    </xf>
    <xf numFmtId="164" fontId="31" fillId="0" borderId="13" xfId="0" applyNumberFormat="1" applyFont="1" applyFill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41" fillId="0" borderId="13" xfId="0" applyFont="1" applyFill="1" applyBorder="1"/>
    <xf numFmtId="0" fontId="41" fillId="0" borderId="13" xfId="0" applyNumberFormat="1" applyFont="1" applyFill="1" applyBorder="1"/>
    <xf numFmtId="0" fontId="41" fillId="0" borderId="0" xfId="0" applyFont="1" applyFill="1"/>
    <xf numFmtId="0" fontId="42" fillId="0" borderId="0" xfId="0" applyNumberFormat="1" applyFont="1" applyFill="1" applyAlignment="1">
      <alignment horizontal="left"/>
    </xf>
    <xf numFmtId="0" fontId="41" fillId="0" borderId="5" xfId="0" applyFont="1" applyFill="1" applyBorder="1"/>
    <xf numFmtId="0" fontId="41" fillId="0" borderId="1" xfId="0" applyFont="1" applyFill="1" applyBorder="1"/>
    <xf numFmtId="0" fontId="41" fillId="0" borderId="3" xfId="0" applyFont="1" applyFill="1" applyBorder="1"/>
    <xf numFmtId="0" fontId="41" fillId="0" borderId="15" xfId="0" applyFont="1" applyFill="1" applyBorder="1"/>
    <xf numFmtId="0" fontId="42" fillId="0" borderId="13" xfId="0" applyFont="1" applyFill="1" applyBorder="1"/>
    <xf numFmtId="0" fontId="43" fillId="0" borderId="13" xfId="0" applyFont="1" applyFill="1" applyBorder="1"/>
    <xf numFmtId="0" fontId="43" fillId="0" borderId="13" xfId="0" applyNumberFormat="1" applyFont="1" applyFill="1" applyBorder="1"/>
    <xf numFmtId="0" fontId="41" fillId="0" borderId="14" xfId="0" applyFont="1" applyFill="1" applyBorder="1"/>
    <xf numFmtId="0" fontId="41" fillId="0" borderId="0" xfId="0" applyFont="1"/>
    <xf numFmtId="0" fontId="45" fillId="0" borderId="13" xfId="0" applyFont="1" applyFill="1" applyBorder="1" applyAlignment="1">
      <alignment horizontal="left" vertical="center" wrapText="1"/>
    </xf>
    <xf numFmtId="0" fontId="45" fillId="0" borderId="13" xfId="0" applyFont="1" applyFill="1" applyBorder="1"/>
    <xf numFmtId="0" fontId="19" fillId="0" borderId="13" xfId="0" applyFont="1" applyFill="1" applyBorder="1"/>
    <xf numFmtId="0" fontId="45" fillId="0" borderId="28" xfId="0" applyFont="1" applyFill="1" applyBorder="1"/>
    <xf numFmtId="0" fontId="47" fillId="0" borderId="13" xfId="0" applyFont="1" applyFill="1" applyBorder="1"/>
    <xf numFmtId="0" fontId="45" fillId="0" borderId="13" xfId="0" applyFont="1" applyFill="1" applyBorder="1" applyAlignment="1">
      <alignment wrapText="1"/>
    </xf>
    <xf numFmtId="3" fontId="6" fillId="0" borderId="13" xfId="0" applyNumberFormat="1" applyFont="1" applyFill="1" applyBorder="1" applyAlignment="1"/>
    <xf numFmtId="0" fontId="44" fillId="0" borderId="13" xfId="0" applyFont="1" applyFill="1" applyBorder="1"/>
    <xf numFmtId="0" fontId="44" fillId="0" borderId="15" xfId="0" applyFont="1" applyFill="1" applyBorder="1"/>
    <xf numFmtId="0" fontId="44" fillId="0" borderId="13" xfId="0" applyFont="1" applyBorder="1"/>
    <xf numFmtId="0" fontId="44" fillId="0" borderId="5" xfId="0" applyFont="1" applyBorder="1"/>
    <xf numFmtId="0" fontId="44" fillId="0" borderId="1" xfId="0" applyFont="1" applyBorder="1"/>
    <xf numFmtId="0" fontId="44" fillId="0" borderId="5" xfId="0" applyFont="1" applyFill="1" applyBorder="1"/>
    <xf numFmtId="0" fontId="44" fillId="0" borderId="15" xfId="0" applyFont="1" applyBorder="1"/>
    <xf numFmtId="0" fontId="41" fillId="0" borderId="15" xfId="0" applyFont="1" applyFill="1" applyBorder="1" applyAlignment="1"/>
    <xf numFmtId="0" fontId="34" fillId="0" borderId="15" xfId="0" applyFont="1" applyFill="1" applyBorder="1"/>
    <xf numFmtId="0" fontId="46" fillId="0" borderId="13" xfId="0" applyFont="1" applyBorder="1"/>
    <xf numFmtId="0" fontId="32" fillId="0" borderId="15" xfId="0" applyFont="1" applyFill="1" applyBorder="1" applyAlignment="1"/>
    <xf numFmtId="0" fontId="19" fillId="0" borderId="28" xfId="0" applyFont="1" applyFill="1" applyBorder="1"/>
    <xf numFmtId="0" fontId="45" fillId="0" borderId="14" xfId="0" applyFont="1" applyFill="1" applyBorder="1"/>
    <xf numFmtId="0" fontId="32" fillId="0" borderId="28" xfId="0" applyFont="1" applyFill="1" applyBorder="1"/>
    <xf numFmtId="0" fontId="34" fillId="0" borderId="27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 wrapText="1"/>
    </xf>
    <xf numFmtId="0" fontId="33" fillId="0" borderId="14" xfId="0" applyFont="1" applyFill="1" applyBorder="1" applyAlignment="1">
      <alignment horizontal="center"/>
    </xf>
    <xf numFmtId="0" fontId="36" fillId="0" borderId="26" xfId="0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 wrapText="1"/>
    </xf>
    <xf numFmtId="0" fontId="6" fillId="0" borderId="27" xfId="0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/>
    </xf>
    <xf numFmtId="3" fontId="36" fillId="0" borderId="13" xfId="0" applyNumberFormat="1" applyFont="1" applyFill="1" applyBorder="1" applyAlignment="1">
      <alignment horizontal="center"/>
    </xf>
    <xf numFmtId="3" fontId="6" fillId="0" borderId="13" xfId="4" applyNumberFormat="1" applyFont="1" applyFill="1" applyBorder="1" applyAlignment="1">
      <alignment horizontal="center"/>
    </xf>
    <xf numFmtId="3" fontId="36" fillId="0" borderId="15" xfId="4" applyNumberFormat="1" applyFont="1" applyFill="1" applyBorder="1" applyAlignment="1">
      <alignment horizontal="center"/>
    </xf>
    <xf numFmtId="1" fontId="35" fillId="0" borderId="25" xfId="7" applyNumberFormat="1" applyFont="1" applyFill="1" applyBorder="1" applyAlignment="1">
      <alignment horizontal="right"/>
    </xf>
    <xf numFmtId="3" fontId="36" fillId="0" borderId="25" xfId="4" applyNumberFormat="1" applyFont="1" applyFill="1" applyBorder="1" applyAlignment="1">
      <alignment horizontal="center"/>
    </xf>
    <xf numFmtId="0" fontId="33" fillId="0" borderId="25" xfId="0" applyFont="1" applyFill="1" applyBorder="1"/>
    <xf numFmtId="164" fontId="30" fillId="0" borderId="0" xfId="0" applyNumberFormat="1" applyFont="1" applyFill="1" applyBorder="1" applyAlignment="1">
      <alignment horizontal="center"/>
    </xf>
    <xf numFmtId="164" fontId="40" fillId="0" borderId="13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41" fillId="0" borderId="13" xfId="0" quotePrefix="1" applyNumberFormat="1" applyFont="1" applyFill="1" applyBorder="1" applyAlignment="1">
      <alignment horizontal="left"/>
    </xf>
    <xf numFmtId="0" fontId="41" fillId="0" borderId="13" xfId="0" applyNumberFormat="1" applyFont="1" applyFill="1" applyBorder="1" applyAlignment="1">
      <alignment horizontal="left"/>
    </xf>
    <xf numFmtId="0" fontId="42" fillId="0" borderId="13" xfId="0" quotePrefix="1" applyNumberFormat="1" applyFont="1" applyFill="1" applyBorder="1" applyAlignment="1">
      <alignment horizontal="left"/>
    </xf>
    <xf numFmtId="164" fontId="6" fillId="0" borderId="32" xfId="0" applyNumberFormat="1" applyFont="1" applyFill="1" applyBorder="1"/>
    <xf numFmtId="164" fontId="5" fillId="0" borderId="24" xfId="0" applyNumberFormat="1" applyFont="1" applyFill="1" applyBorder="1"/>
    <xf numFmtId="164" fontId="6" fillId="0" borderId="25" xfId="0" applyNumberFormat="1" applyFont="1" applyFill="1" applyBorder="1"/>
    <xf numFmtId="164" fontId="41" fillId="0" borderId="27" xfId="0" applyNumberFormat="1" applyFont="1" applyFill="1" applyBorder="1"/>
    <xf numFmtId="0" fontId="41" fillId="0" borderId="27" xfId="0" applyFont="1" applyFill="1" applyBorder="1"/>
    <xf numFmtId="164" fontId="42" fillId="0" borderId="27" xfId="0" applyNumberFormat="1" applyFont="1" applyFill="1" applyBorder="1"/>
    <xf numFmtId="164" fontId="43" fillId="0" borderId="27" xfId="0" applyNumberFormat="1" applyFont="1" applyFill="1" applyBorder="1"/>
    <xf numFmtId="0" fontId="9" fillId="2" borderId="14" xfId="0" applyFont="1" applyFill="1" applyBorder="1" applyAlignment="1">
      <alignment horizontal="center" vertical="center" wrapText="1"/>
    </xf>
    <xf numFmtId="0" fontId="40" fillId="0" borderId="13" xfId="0" applyFont="1" applyFill="1" applyBorder="1"/>
    <xf numFmtId="0" fontId="48" fillId="0" borderId="13" xfId="0" applyFont="1" applyFill="1" applyBorder="1"/>
    <xf numFmtId="49" fontId="49" fillId="0" borderId="13" xfId="0" applyNumberFormat="1" applyFont="1" applyFill="1" applyBorder="1"/>
    <xf numFmtId="0" fontId="40" fillId="0" borderId="13" xfId="0" applyFont="1" applyBorder="1"/>
    <xf numFmtId="38" fontId="40" fillId="0" borderId="13" xfId="0" applyNumberFormat="1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40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31" fillId="4" borderId="13" xfId="0" applyFont="1" applyFill="1" applyBorder="1"/>
    <xf numFmtId="3" fontId="31" fillId="0" borderId="13" xfId="0" applyNumberFormat="1" applyFont="1" applyFill="1" applyBorder="1" applyAlignment="1"/>
    <xf numFmtId="4" fontId="48" fillId="0" borderId="14" xfId="0" applyNumberFormat="1" applyFont="1" applyFill="1" applyBorder="1"/>
    <xf numFmtId="0" fontId="50" fillId="0" borderId="0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0" fillId="0" borderId="0" xfId="0" applyFont="1" applyBorder="1" applyAlignment="1">
      <alignment horizontal="left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8">
    <cellStyle name="Currency 2" xfId="7"/>
    <cellStyle name="Euro" xfId="1"/>
    <cellStyle name="Euro 2" xfId="3"/>
    <cellStyle name="Euro 2 2" xfId="6"/>
    <cellStyle name="Moneda" xfId="2" builtinId="4"/>
    <cellStyle name="Moneda 3" xfId="5"/>
    <cellStyle name="Moneda 4" xfId="4"/>
    <cellStyle name="Normal" xfId="0" builtinId="0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3266696</xdr:colOff>
      <xdr:row>2</xdr:row>
      <xdr:rowOff>68961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1</xdr:row>
      <xdr:rowOff>139700</xdr:rowOff>
    </xdr:from>
    <xdr:to>
      <xdr:col>0</xdr:col>
      <xdr:colOff>2819400</xdr:colOff>
      <xdr:row>6</xdr:row>
      <xdr:rowOff>101600</xdr:rowOff>
    </xdr:to>
    <xdr:pic>
      <xdr:nvPicPr>
        <xdr:cNvPr id="3" name="2 Imagen" descr="LOGO credito_publico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" y="368300"/>
          <a:ext cx="2438400" cy="142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607697</xdr:colOff>
      <xdr:row>4</xdr:row>
      <xdr:rowOff>200025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087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10:P289" insertRowShift="1" totalsRowCount="1" headerRowDxfId="65" dataDxfId="64">
  <sortState ref="A11:O290">
    <sortCondition ref="A11"/>
  </sortState>
  <tableColumns count="16">
    <tableColumn id="1" name="CÓDIGO DEL CATÁLOGO DE BIENES Y SERVICIOS (CBS) " dataDxfId="63" totalsRowDxfId="62"/>
    <tableColumn id="2" name="DESCRIPCIÓN DE LA COMPRA O CONTRATACIÓN" dataDxfId="61" totalsRowDxfId="60"/>
    <tableColumn id="18" name="UNIDAD DE MEDIDA" dataDxfId="59" totalsRowDxfId="58"/>
    <tableColumn id="3" name="PRIMER TRIMESTRE" dataDxfId="57" totalsRowDxfId="56"/>
    <tableColumn id="4" name="SEGUNDO TRIMESTRE" dataDxfId="55" totalsRowDxfId="54"/>
    <tableColumn id="5" name="TERCER TRIMESTRE" dataDxfId="53" totalsRowDxfId="52"/>
    <tableColumn id="12" name="CUARTO TRIMESTRE" dataDxfId="51" totalsRowDxfId="50"/>
    <tableColumn id="7" name="CANTIDAD TOTAL" dataDxfId="49" totalsRowDxfId="48">
      <calculatedColumnFormula>SUM('PACC - SNCC.F.053 (3)'!$D11:$G11)</calculatedColumnFormula>
    </tableColumn>
    <tableColumn id="20" name="PRECIO UNITARIO ESTIMADO" dataDxfId="47" totalsRowDxfId="46"/>
    <tableColumn id="6" name="COSTO TOTAL UNITARIO ESTIMADO" totalsRowFunction="sum" dataDxfId="45" totalsRowDxfId="44">
      <calculatedColumnFormula>+H11*I11</calculatedColumnFormula>
    </tableColumn>
    <tableColumn id="10" name="COSTO TOTAL POR CÓDIGO DE CATÁLOGO DE BIENES Y SERVICIOS (CBS)" totalsRowFunction="custom" dataDxfId="43" totalsRowDxfId="42">
      <calculatedColumnFormula>SUM(J11:J15)</calculatedColumnFormula>
      <totalsRowFormula>SUM(K11:K288)</totalsRowFormula>
    </tableColumn>
    <tableColumn id="14" name=" PROCEDIMIENTO DE SELECCIÓN " dataDxfId="41" totalsRowDxfId="40"/>
    <tableColumn id="11" name="PROCEDIMIENTO DE SELECCIÓN " dataDxfId="39" totalsRowDxfId="38"/>
    <tableColumn id="17" name="FUENTE DE FINANCIAMIENTO" dataDxfId="37" totalsRowDxfId="36"/>
    <tableColumn id="8" name="VALOR ADQUIRIDO" dataDxfId="35" totalsRowDxfId="34"/>
    <tableColumn id="9" name="OBSERVACIÓN" dataDxfId="33" totalsRowDxfId="3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a134" displayName="Tabla134" ref="A10:O309" insertRowShift="1" totalsRowCount="1" headerRowDxfId="31" dataDxfId="30">
  <autoFilter ref="A10:O308"/>
  <sortState ref="A11:O308">
    <sortCondition ref="B10:B308"/>
  </sortState>
  <tableColumns count="15">
    <tableColumn id="1" name="CÓDIGO DEL CATÁLOGO DE BIENES Y SERVICIOS (CBS) " dataDxfId="29" totalsRowDxfId="28"/>
    <tableColumn id="2" name="DESCRIPCIÓN DE LA COMPRA O CONTRATACIÓN" dataDxfId="27" totalsRowDxfId="26"/>
    <tableColumn id="18" name="UNIDAD DE MEDIDA" dataDxfId="25" totalsRowDxfId="24"/>
    <tableColumn id="3" name="PRIMER TRIMESTRE" dataDxfId="23" totalsRowDxfId="22"/>
    <tableColumn id="4" name="SEGUNDO TRIMESTRE" dataDxfId="21" totalsRowDxfId="20"/>
    <tableColumn id="5" name="TERCER TRIMESTRE" dataDxfId="19" totalsRowDxfId="18"/>
    <tableColumn id="12" name="CUARTO TRIMESTRE" dataDxfId="17" totalsRowDxfId="16"/>
    <tableColumn id="7" name="CANTIDAD TOTAL" dataDxfId="15" totalsRowDxfId="14">
      <calculatedColumnFormula>SUM('PACC - SNCC.F.053 (3)'!#REF!)</calculatedColumnFormula>
    </tableColumn>
    <tableColumn id="20" name="PRECIO UNITARIO ESTIMADO" dataDxfId="13" totalsRowDxfId="12"/>
    <tableColumn id="6" name="COSTO TOTAL UNITARIO ESTIMADO" totalsRowFunction="custom" dataDxfId="11" totalsRowDxfId="10">
      <calculatedColumnFormula>+H11*I11</calculatedColumnFormula>
      <totalsRowFormula>SUM(J11:J308)</totalsRowFormula>
    </tableColumn>
    <tableColumn id="10" name="COSTO TOTAL POR CÓDIGO DE CATÁLOGO DE BIENES Y SERVICIOS (CBS)" dataDxfId="9" totalsRowDxfId="8">
      <calculatedColumnFormula>SUM(J11:J15)</calculatedColumnFormula>
    </tableColumn>
    <tableColumn id="14" name=" PROCEDIMIENTO DE SELECCIÓN " dataDxfId="7" totalsRowDxfId="6"/>
    <tableColumn id="17" name="FUENTE DE FINANCIAMIENTO" dataDxfId="5" totalsRowDxfId="4"/>
    <tableColumn id="8" name="VALOR ADQUIRIDO" dataDxfId="3" totalsRowDxfId="2"/>
    <tableColumn id="9" name="OBSERVACIÓN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77"/>
  <sheetViews>
    <sheetView tabSelected="1" zoomScale="75" zoomScaleNormal="75" workbookViewId="0">
      <selection activeCell="J298" sqref="J298"/>
    </sheetView>
  </sheetViews>
  <sheetFormatPr baseColWidth="10" defaultColWidth="11.42578125" defaultRowHeight="18"/>
  <cols>
    <col min="1" max="1" width="70.140625" style="19" bestFit="1" customWidth="1"/>
    <col min="2" max="2" width="75.5703125" style="19" customWidth="1"/>
    <col min="3" max="3" width="17.5703125" style="19" customWidth="1"/>
    <col min="4" max="7" width="10.42578125" style="19" bestFit="1" customWidth="1"/>
    <col min="8" max="8" width="13.5703125" style="19" customWidth="1"/>
    <col min="9" max="9" width="20.140625" style="19" customWidth="1"/>
    <col min="10" max="10" width="19.7109375" style="19" customWidth="1"/>
    <col min="11" max="11" width="22.140625" style="19" customWidth="1"/>
    <col min="12" max="12" width="0.140625" style="19" customWidth="1"/>
    <col min="13" max="13" width="19.5703125" style="273" customWidth="1"/>
    <col min="14" max="14" width="20.5703125" style="19" customWidth="1"/>
    <col min="15" max="15" width="0.140625" style="19" customWidth="1"/>
    <col min="16" max="16" width="22.7109375" style="19" customWidth="1"/>
    <col min="17" max="17" width="19.42578125" style="19" customWidth="1"/>
    <col min="18" max="18" width="18.85546875" style="19" customWidth="1"/>
    <col min="19" max="19" width="17.140625" style="19" customWidth="1"/>
    <col min="20" max="20" width="21.42578125" style="19" customWidth="1"/>
    <col min="21" max="21" width="64.5703125" style="19" hidden="1" customWidth="1"/>
    <col min="22" max="22" width="20.85546875" style="19" customWidth="1"/>
    <col min="23" max="23" width="0" style="19" hidden="1" customWidth="1"/>
    <col min="24" max="24" width="52.28515625" style="19" hidden="1" customWidth="1"/>
    <col min="25" max="25" width="17.7109375" style="19" customWidth="1"/>
    <col min="26" max="16384" width="11.42578125" style="19"/>
  </cols>
  <sheetData>
    <row r="1" spans="1:24">
      <c r="A1" s="6" t="s">
        <v>25</v>
      </c>
    </row>
    <row r="2" spans="1:24" ht="23.25" customHeight="1">
      <c r="A2" s="359"/>
      <c r="N2" s="345" t="s">
        <v>2</v>
      </c>
      <c r="O2" s="346"/>
      <c r="P2" s="350">
        <v>41892</v>
      </c>
    </row>
    <row r="3" spans="1:24" s="273" customFormat="1" ht="22.5" customHeight="1">
      <c r="A3" s="359"/>
      <c r="N3" s="345" t="s">
        <v>3</v>
      </c>
      <c r="O3" s="346"/>
      <c r="P3" s="347"/>
    </row>
    <row r="4" spans="1:24" s="273" customFormat="1" ht="23.25">
      <c r="A4" s="359"/>
      <c r="B4" s="274"/>
      <c r="C4" s="360" t="s">
        <v>839</v>
      </c>
      <c r="D4" s="360"/>
      <c r="E4" s="360"/>
      <c r="F4" s="360"/>
      <c r="G4" s="360"/>
      <c r="H4" s="360"/>
      <c r="I4" s="274"/>
      <c r="J4" s="274"/>
      <c r="K4" s="274"/>
      <c r="N4" s="345" t="s">
        <v>4</v>
      </c>
      <c r="O4" s="348"/>
      <c r="P4" s="349">
        <v>1</v>
      </c>
    </row>
    <row r="5" spans="1:24" s="273" customFormat="1" ht="17.25" customHeight="1">
      <c r="A5" s="359"/>
      <c r="B5" s="7"/>
      <c r="C5" s="7"/>
      <c r="D5" s="7"/>
      <c r="E5" s="7"/>
      <c r="F5" s="7"/>
      <c r="G5" s="7"/>
      <c r="H5" s="7"/>
      <c r="I5" s="7"/>
      <c r="J5" s="7"/>
      <c r="K5" s="7"/>
      <c r="N5" s="345" t="s">
        <v>12</v>
      </c>
      <c r="O5" s="346"/>
      <c r="P5" s="349">
        <v>7</v>
      </c>
    </row>
    <row r="6" spans="1:24" ht="29.25" customHeight="1">
      <c r="A6" s="354" t="s">
        <v>606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</row>
    <row r="7" spans="1:24" ht="20.25">
      <c r="A7" s="358" t="s">
        <v>835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</row>
    <row r="8" spans="1:24" ht="18.75" thickBot="1"/>
    <row r="9" spans="1:24" ht="23.25" customHeight="1">
      <c r="C9" s="2"/>
      <c r="D9" s="355" t="s">
        <v>15</v>
      </c>
      <c r="E9" s="356"/>
      <c r="F9" s="356"/>
      <c r="G9" s="357"/>
      <c r="H9" s="2"/>
      <c r="I9" s="2"/>
      <c r="J9" s="2"/>
      <c r="K9" s="2"/>
    </row>
    <row r="10" spans="1:24" ht="165.75" customHeight="1">
      <c r="A10" s="13" t="s">
        <v>11</v>
      </c>
      <c r="B10" s="14" t="s">
        <v>357</v>
      </c>
      <c r="C10" s="14" t="s">
        <v>0</v>
      </c>
      <c r="D10" s="15" t="s">
        <v>7</v>
      </c>
      <c r="E10" s="15" t="s">
        <v>8</v>
      </c>
      <c r="F10" s="15" t="s">
        <v>9</v>
      </c>
      <c r="G10" s="15" t="s">
        <v>10</v>
      </c>
      <c r="H10" s="14" t="s">
        <v>5</v>
      </c>
      <c r="I10" s="14" t="s">
        <v>16</v>
      </c>
      <c r="J10" s="14" t="s">
        <v>437</v>
      </c>
      <c r="K10" s="14" t="s">
        <v>356</v>
      </c>
      <c r="L10" s="16" t="s">
        <v>19</v>
      </c>
      <c r="M10" s="16" t="s">
        <v>838</v>
      </c>
      <c r="N10" s="340" t="s">
        <v>6</v>
      </c>
      <c r="O10" s="329" t="s">
        <v>1</v>
      </c>
      <c r="P10" s="329" t="s">
        <v>13</v>
      </c>
      <c r="R10" s="5"/>
      <c r="S10" s="5"/>
      <c r="T10" s="5"/>
      <c r="U10" s="5"/>
      <c r="V10" s="5"/>
    </row>
    <row r="11" spans="1:24" s="277" customFormat="1" ht="24.95" customHeight="1">
      <c r="A11" s="297" t="s">
        <v>32</v>
      </c>
      <c r="B11" s="177" t="s">
        <v>764</v>
      </c>
      <c r="C11" s="178" t="s">
        <v>441</v>
      </c>
      <c r="D11" s="179">
        <v>3</v>
      </c>
      <c r="E11" s="179">
        <v>2</v>
      </c>
      <c r="F11" s="179">
        <v>2</v>
      </c>
      <c r="G11" s="180">
        <v>2</v>
      </c>
      <c r="H11" s="70">
        <f>Tabla13[[#This Row],[PRIMER TRIMESTRE]]+Tabla13[[#This Row],[SEGUNDO TRIMESTRE]]+Tabla13[[#This Row],[TERCER TRIMESTRE]]+Tabla13[[#This Row],[CUARTO TRIMESTRE]]</f>
        <v>9</v>
      </c>
      <c r="I11" s="76">
        <v>3500</v>
      </c>
      <c r="J11" s="85">
        <f t="shared" ref="J11:J42" si="0">+H11*I11</f>
        <v>31500</v>
      </c>
      <c r="K11" s="33"/>
      <c r="L11" s="276"/>
      <c r="M11" s="276"/>
      <c r="N11" s="275"/>
      <c r="O11" s="336"/>
      <c r="P11" s="330"/>
      <c r="U11" s="278"/>
    </row>
    <row r="12" spans="1:24" s="277" customFormat="1" ht="24.95" customHeight="1" thickBot="1">
      <c r="A12" s="298" t="s">
        <v>32</v>
      </c>
      <c r="B12" s="177" t="s">
        <v>765</v>
      </c>
      <c r="C12" s="178" t="s">
        <v>441</v>
      </c>
      <c r="D12" s="179">
        <v>6</v>
      </c>
      <c r="E12" s="179">
        <v>0</v>
      </c>
      <c r="F12" s="179">
        <v>0</v>
      </c>
      <c r="G12" s="180">
        <v>0</v>
      </c>
      <c r="H12" s="70">
        <f>Tabla13[[#This Row],[PRIMER TRIMESTRE]]+Tabla13[[#This Row],[SEGUNDO TRIMESTRE]]+Tabla13[[#This Row],[TERCER TRIMESTRE]]+Tabla13[[#This Row],[CUARTO TRIMESTRE]]</f>
        <v>6</v>
      </c>
      <c r="I12" s="76">
        <v>10000</v>
      </c>
      <c r="J12" s="333">
        <f t="shared" si="0"/>
        <v>60000</v>
      </c>
      <c r="K12" s="33"/>
      <c r="L12" s="276"/>
      <c r="M12" s="276"/>
      <c r="N12" s="275"/>
      <c r="O12" s="336"/>
      <c r="P12" s="275"/>
      <c r="U12" s="278" t="s">
        <v>29</v>
      </c>
      <c r="X12" s="277" t="s">
        <v>21</v>
      </c>
    </row>
    <row r="13" spans="1:24" s="277" customFormat="1" ht="24.95" customHeight="1" thickBot="1">
      <c r="A13" s="299" t="s">
        <v>32</v>
      </c>
      <c r="B13" s="177" t="s">
        <v>766</v>
      </c>
      <c r="C13" s="178" t="s">
        <v>441</v>
      </c>
      <c r="D13" s="179">
        <v>20</v>
      </c>
      <c r="E13" s="179">
        <v>0</v>
      </c>
      <c r="F13" s="179">
        <v>0</v>
      </c>
      <c r="G13" s="180">
        <v>0</v>
      </c>
      <c r="H13" s="70">
        <f>Tabla13[[#This Row],[PRIMER TRIMESTRE]]+Tabla13[[#This Row],[SEGUNDO TRIMESTRE]]+Tabla13[[#This Row],[TERCER TRIMESTRE]]+Tabla13[[#This Row],[CUARTO TRIMESTRE]]</f>
        <v>20</v>
      </c>
      <c r="I13" s="76">
        <v>4700</v>
      </c>
      <c r="J13" s="85">
        <f t="shared" si="0"/>
        <v>94000</v>
      </c>
      <c r="K13" s="33">
        <f>SUM(J11:J13)</f>
        <v>185500</v>
      </c>
      <c r="L13" s="276"/>
      <c r="M13" s="276" t="s">
        <v>17</v>
      </c>
      <c r="N13" s="275" t="s">
        <v>359</v>
      </c>
      <c r="O13" s="336"/>
      <c r="P13" s="275"/>
      <c r="U13" s="278"/>
    </row>
    <row r="14" spans="1:24" s="277" customFormat="1" ht="24.95" customHeight="1">
      <c r="A14" s="299" t="s">
        <v>53</v>
      </c>
      <c r="B14" s="304" t="s">
        <v>836</v>
      </c>
      <c r="C14" s="71" t="s">
        <v>837</v>
      </c>
      <c r="D14" s="294">
        <v>300000</v>
      </c>
      <c r="E14" s="229">
        <f>Tabla13[[#This Row],[PRIMER TRIMESTRE]]*1.1</f>
        <v>330000</v>
      </c>
      <c r="F14" s="229">
        <f>Tabla13[[#This Row],[SEGUNDO TRIMESTRE]]*1.1</f>
        <v>363000.00000000006</v>
      </c>
      <c r="G14" s="229">
        <v>325000</v>
      </c>
      <c r="H14" s="70">
        <f>Tabla13[[#This Row],[PRIMER TRIMESTRE]]+Tabla13[[#This Row],[SEGUNDO TRIMESTRE]]+Tabla13[[#This Row],[TERCER TRIMESTRE]]+Tabla13[[#This Row],[CUARTO TRIMESTRE]]</f>
        <v>1318000</v>
      </c>
      <c r="I14" s="76">
        <v>1</v>
      </c>
      <c r="J14" s="85">
        <f t="shared" si="0"/>
        <v>1318000</v>
      </c>
      <c r="K14" s="33">
        <f>Tabla13[[#This Row],[COSTO TOTAL UNITARIO ESTIMADO]]</f>
        <v>1318000</v>
      </c>
      <c r="L14" s="275"/>
      <c r="M14" s="268" t="s">
        <v>18</v>
      </c>
      <c r="N14" s="275" t="s">
        <v>359</v>
      </c>
      <c r="O14" s="337"/>
      <c r="P14" s="275"/>
      <c r="U14" s="278"/>
    </row>
    <row r="15" spans="1:24" s="277" customFormat="1" ht="24.95" customHeight="1">
      <c r="A15" s="295" t="s">
        <v>85</v>
      </c>
      <c r="B15" s="177" t="s">
        <v>750</v>
      </c>
      <c r="C15" s="316" t="s">
        <v>751</v>
      </c>
      <c r="D15" s="184">
        <v>1</v>
      </c>
      <c r="E15" s="184"/>
      <c r="F15" s="183">
        <v>1</v>
      </c>
      <c r="G15" s="183">
        <v>0</v>
      </c>
      <c r="H15" s="70">
        <f>Tabla13[[#This Row],[PRIMER TRIMESTRE]]+Tabla13[[#This Row],[SEGUNDO TRIMESTRE]]+Tabla13[[#This Row],[TERCER TRIMESTRE]]+Tabla13[[#This Row],[CUARTO TRIMESTRE]]</f>
        <v>2</v>
      </c>
      <c r="I15" s="76">
        <v>8000</v>
      </c>
      <c r="J15" s="85">
        <f t="shared" si="0"/>
        <v>16000</v>
      </c>
      <c r="K15" s="33"/>
      <c r="L15" s="276"/>
      <c r="M15" s="276"/>
      <c r="N15" s="275"/>
      <c r="O15" s="336"/>
      <c r="P15" s="275"/>
      <c r="U15" s="278"/>
    </row>
    <row r="16" spans="1:24" s="277" customFormat="1" ht="24.95" customHeight="1" thickBot="1">
      <c r="A16" s="300" t="s">
        <v>85</v>
      </c>
      <c r="B16" s="177" t="s">
        <v>752</v>
      </c>
      <c r="C16" s="182" t="s">
        <v>751</v>
      </c>
      <c r="D16" s="183">
        <v>4</v>
      </c>
      <c r="E16" s="183"/>
      <c r="F16" s="183">
        <v>4</v>
      </c>
      <c r="G16" s="183">
        <v>0</v>
      </c>
      <c r="H16" s="70">
        <f>Tabla13[[#This Row],[PRIMER TRIMESTRE]]+Tabla13[[#This Row],[SEGUNDO TRIMESTRE]]+Tabla13[[#This Row],[TERCER TRIMESTRE]]+Tabla13[[#This Row],[CUARTO TRIMESTRE]]</f>
        <v>8</v>
      </c>
      <c r="I16" s="76">
        <v>15000</v>
      </c>
      <c r="J16" s="85">
        <f t="shared" si="0"/>
        <v>120000</v>
      </c>
      <c r="K16" s="33">
        <f>SUM(J15:J16)</f>
        <v>136000</v>
      </c>
      <c r="L16" s="276"/>
      <c r="M16" s="276" t="s">
        <v>17</v>
      </c>
      <c r="N16" s="275" t="s">
        <v>359</v>
      </c>
      <c r="O16" s="336"/>
      <c r="P16" s="275"/>
      <c r="U16" s="278" t="s">
        <v>31</v>
      </c>
      <c r="X16" s="277" t="s">
        <v>17</v>
      </c>
    </row>
    <row r="17" spans="1:21" s="277" customFormat="1" ht="24.95" customHeight="1">
      <c r="A17" s="275" t="s">
        <v>176</v>
      </c>
      <c r="B17" s="185" t="s">
        <v>685</v>
      </c>
      <c r="C17" s="186" t="s">
        <v>441</v>
      </c>
      <c r="D17" s="201">
        <v>3</v>
      </c>
      <c r="E17" s="201">
        <v>0</v>
      </c>
      <c r="F17" s="201">
        <v>4</v>
      </c>
      <c r="G17" s="201">
        <v>0</v>
      </c>
      <c r="H17" s="70">
        <f>Tabla13[[#This Row],[PRIMER TRIMESTRE]]+Tabla13[[#This Row],[SEGUNDO TRIMESTRE]]+Tabla13[[#This Row],[TERCER TRIMESTRE]]+Tabla13[[#This Row],[CUARTO TRIMESTRE]]</f>
        <v>7</v>
      </c>
      <c r="I17" s="76">
        <v>6526</v>
      </c>
      <c r="J17" s="85">
        <f t="shared" si="0"/>
        <v>45682</v>
      </c>
      <c r="K17" s="33"/>
      <c r="L17" s="276"/>
      <c r="M17" s="276"/>
      <c r="N17" s="275"/>
      <c r="O17" s="336"/>
      <c r="P17" s="275"/>
      <c r="U17" s="278"/>
    </row>
    <row r="18" spans="1:21" s="277" customFormat="1" ht="24.95" customHeight="1">
      <c r="A18" s="275" t="s">
        <v>176</v>
      </c>
      <c r="B18" s="185" t="s">
        <v>686</v>
      </c>
      <c r="C18" s="189" t="s">
        <v>441</v>
      </c>
      <c r="D18" s="197">
        <v>0</v>
      </c>
      <c r="E18" s="197">
        <v>2</v>
      </c>
      <c r="F18" s="201">
        <v>0</v>
      </c>
      <c r="G18" s="197">
        <v>2</v>
      </c>
      <c r="H18" s="70">
        <f>Tabla13[[#This Row],[PRIMER TRIMESTRE]]+Tabla13[[#This Row],[SEGUNDO TRIMESTRE]]+Tabla13[[#This Row],[TERCER TRIMESTRE]]+Tabla13[[#This Row],[CUARTO TRIMESTRE]]</f>
        <v>4</v>
      </c>
      <c r="I18" s="76">
        <v>6800</v>
      </c>
      <c r="J18" s="85">
        <f t="shared" si="0"/>
        <v>27200</v>
      </c>
      <c r="K18" s="33"/>
      <c r="L18" s="276"/>
      <c r="M18" s="276"/>
      <c r="N18" s="275"/>
      <c r="O18" s="336"/>
      <c r="P18" s="275"/>
      <c r="U18" s="278"/>
    </row>
    <row r="19" spans="1:21" s="277" customFormat="1" ht="24.95" customHeight="1">
      <c r="A19" s="275" t="s">
        <v>176</v>
      </c>
      <c r="B19" s="185" t="s">
        <v>687</v>
      </c>
      <c r="C19" s="189" t="s">
        <v>441</v>
      </c>
      <c r="D19" s="197">
        <v>2</v>
      </c>
      <c r="E19" s="197">
        <v>3</v>
      </c>
      <c r="F19" s="201">
        <v>3</v>
      </c>
      <c r="G19" s="197">
        <v>2</v>
      </c>
      <c r="H19" s="70">
        <f>Tabla13[[#This Row],[PRIMER TRIMESTRE]]+Tabla13[[#This Row],[SEGUNDO TRIMESTRE]]+Tabla13[[#This Row],[TERCER TRIMESTRE]]+Tabla13[[#This Row],[CUARTO TRIMESTRE]]</f>
        <v>10</v>
      </c>
      <c r="I19" s="76">
        <v>6000</v>
      </c>
      <c r="J19" s="85">
        <f t="shared" si="0"/>
        <v>60000</v>
      </c>
      <c r="K19" s="33"/>
      <c r="L19" s="276"/>
      <c r="M19" s="276"/>
      <c r="N19" s="275"/>
      <c r="O19" s="336"/>
      <c r="P19" s="275"/>
      <c r="U19" s="278"/>
    </row>
    <row r="20" spans="1:21" s="277" customFormat="1" ht="24.95" customHeight="1">
      <c r="A20" s="275" t="s">
        <v>176</v>
      </c>
      <c r="B20" s="185" t="s">
        <v>688</v>
      </c>
      <c r="C20" s="189" t="s">
        <v>441</v>
      </c>
      <c r="D20" s="197">
        <v>3</v>
      </c>
      <c r="E20" s="197">
        <v>0</v>
      </c>
      <c r="F20" s="201">
        <v>3</v>
      </c>
      <c r="G20" s="197">
        <v>0</v>
      </c>
      <c r="H20" s="70">
        <f>Tabla13[[#This Row],[PRIMER TRIMESTRE]]+Tabla13[[#This Row],[SEGUNDO TRIMESTRE]]+Tabla13[[#This Row],[TERCER TRIMESTRE]]+Tabla13[[#This Row],[CUARTO TRIMESTRE]]</f>
        <v>6</v>
      </c>
      <c r="I20" s="76">
        <v>5000</v>
      </c>
      <c r="J20" s="85">
        <f t="shared" si="0"/>
        <v>30000</v>
      </c>
      <c r="K20" s="33"/>
      <c r="L20" s="276"/>
      <c r="M20" s="276"/>
      <c r="N20" s="275"/>
      <c r="O20" s="336"/>
      <c r="P20" s="275"/>
      <c r="U20" s="278"/>
    </row>
    <row r="21" spans="1:21" s="277" customFormat="1" ht="24.95" customHeight="1">
      <c r="A21" s="275" t="s">
        <v>176</v>
      </c>
      <c r="B21" s="185" t="s">
        <v>689</v>
      </c>
      <c r="C21" s="189" t="s">
        <v>441</v>
      </c>
      <c r="D21" s="197">
        <v>4</v>
      </c>
      <c r="E21" s="197">
        <v>0</v>
      </c>
      <c r="F21" s="201">
        <v>3</v>
      </c>
      <c r="G21" s="197">
        <v>3</v>
      </c>
      <c r="H21" s="70">
        <f>Tabla13[[#This Row],[PRIMER TRIMESTRE]]+Tabla13[[#This Row],[SEGUNDO TRIMESTRE]]+Tabla13[[#This Row],[TERCER TRIMESTRE]]+Tabla13[[#This Row],[CUARTO TRIMESTRE]]</f>
        <v>10</v>
      </c>
      <c r="I21" s="76">
        <v>7500</v>
      </c>
      <c r="J21" s="85">
        <f t="shared" si="0"/>
        <v>75000</v>
      </c>
      <c r="K21" s="33"/>
      <c r="L21" s="276"/>
      <c r="M21" s="276"/>
      <c r="N21" s="275"/>
      <c r="O21" s="336"/>
      <c r="P21" s="275"/>
      <c r="U21" s="278"/>
    </row>
    <row r="22" spans="1:21" s="277" customFormat="1" ht="24.95" customHeight="1">
      <c r="A22" s="275" t="s">
        <v>176</v>
      </c>
      <c r="B22" s="185" t="s">
        <v>690</v>
      </c>
      <c r="C22" s="189" t="s">
        <v>441</v>
      </c>
      <c r="D22" s="197">
        <v>0</v>
      </c>
      <c r="E22" s="197">
        <v>4</v>
      </c>
      <c r="F22" s="201">
        <v>0</v>
      </c>
      <c r="G22" s="197">
        <v>0</v>
      </c>
      <c r="H22" s="70">
        <f>Tabla13[[#This Row],[PRIMER TRIMESTRE]]+Tabla13[[#This Row],[SEGUNDO TRIMESTRE]]+Tabla13[[#This Row],[TERCER TRIMESTRE]]+Tabla13[[#This Row],[CUARTO TRIMESTRE]]</f>
        <v>4</v>
      </c>
      <c r="I22" s="76">
        <v>6000</v>
      </c>
      <c r="J22" s="85">
        <f t="shared" si="0"/>
        <v>24000</v>
      </c>
      <c r="K22" s="33"/>
      <c r="L22" s="276"/>
      <c r="M22" s="276"/>
      <c r="N22" s="275"/>
      <c r="O22" s="336"/>
      <c r="P22" s="275"/>
      <c r="U22" s="278"/>
    </row>
    <row r="23" spans="1:21" s="277" customFormat="1" ht="24.95" customHeight="1">
      <c r="A23" s="275" t="s">
        <v>176</v>
      </c>
      <c r="B23" s="185" t="s">
        <v>691</v>
      </c>
      <c r="C23" s="189" t="s">
        <v>441</v>
      </c>
      <c r="D23" s="197">
        <v>8</v>
      </c>
      <c r="E23" s="197">
        <v>0</v>
      </c>
      <c r="F23" s="201">
        <v>14</v>
      </c>
      <c r="G23" s="197">
        <v>0</v>
      </c>
      <c r="H23" s="70">
        <f>Tabla13[[#This Row],[PRIMER TRIMESTRE]]+Tabla13[[#This Row],[SEGUNDO TRIMESTRE]]+Tabla13[[#This Row],[TERCER TRIMESTRE]]+Tabla13[[#This Row],[CUARTO TRIMESTRE]]</f>
        <v>22</v>
      </c>
      <c r="I23" s="76">
        <v>6000</v>
      </c>
      <c r="J23" s="85">
        <f t="shared" si="0"/>
        <v>132000</v>
      </c>
      <c r="K23" s="33"/>
      <c r="L23" s="276"/>
      <c r="M23" s="276"/>
      <c r="N23" s="275"/>
      <c r="O23" s="336"/>
      <c r="P23" s="275"/>
      <c r="U23" s="278"/>
    </row>
    <row r="24" spans="1:21" s="277" customFormat="1" ht="24.95" customHeight="1">
      <c r="A24" s="275" t="s">
        <v>176</v>
      </c>
      <c r="B24" s="185" t="s">
        <v>692</v>
      </c>
      <c r="C24" s="189" t="s">
        <v>441</v>
      </c>
      <c r="D24" s="197">
        <v>5</v>
      </c>
      <c r="E24" s="197">
        <v>0</v>
      </c>
      <c r="F24" s="201">
        <v>3</v>
      </c>
      <c r="G24" s="197">
        <v>0</v>
      </c>
      <c r="H24" s="70">
        <f>Tabla13[[#This Row],[PRIMER TRIMESTRE]]+Tabla13[[#This Row],[SEGUNDO TRIMESTRE]]+Tabla13[[#This Row],[TERCER TRIMESTRE]]+Tabla13[[#This Row],[CUARTO TRIMESTRE]]</f>
        <v>8</v>
      </c>
      <c r="I24" s="76">
        <v>6000</v>
      </c>
      <c r="J24" s="85">
        <f t="shared" si="0"/>
        <v>48000</v>
      </c>
      <c r="K24" s="33"/>
      <c r="L24" s="276"/>
      <c r="M24" s="276"/>
      <c r="N24" s="275"/>
      <c r="O24" s="336"/>
      <c r="P24" s="275"/>
      <c r="U24" s="278"/>
    </row>
    <row r="25" spans="1:21" s="277" customFormat="1" ht="24.95" customHeight="1">
      <c r="A25" s="275" t="s">
        <v>176</v>
      </c>
      <c r="B25" s="185" t="s">
        <v>693</v>
      </c>
      <c r="C25" s="189" t="s">
        <v>441</v>
      </c>
      <c r="D25" s="197">
        <v>9</v>
      </c>
      <c r="E25" s="197">
        <v>0</v>
      </c>
      <c r="F25" s="201">
        <v>10</v>
      </c>
      <c r="G25" s="197">
        <v>0</v>
      </c>
      <c r="H25" s="70">
        <f>Tabla13[[#This Row],[PRIMER TRIMESTRE]]+Tabla13[[#This Row],[SEGUNDO TRIMESTRE]]+Tabla13[[#This Row],[TERCER TRIMESTRE]]+Tabla13[[#This Row],[CUARTO TRIMESTRE]]</f>
        <v>19</v>
      </c>
      <c r="I25" s="76">
        <v>6000</v>
      </c>
      <c r="J25" s="85">
        <f t="shared" si="0"/>
        <v>114000</v>
      </c>
      <c r="K25" s="33"/>
      <c r="L25" s="276"/>
      <c r="M25" s="276"/>
      <c r="N25" s="275"/>
      <c r="O25" s="336"/>
      <c r="P25" s="275"/>
      <c r="U25" s="278"/>
    </row>
    <row r="26" spans="1:21" s="277" customFormat="1" ht="24.95" customHeight="1">
      <c r="A26" s="275" t="s">
        <v>176</v>
      </c>
      <c r="B26" s="185" t="s">
        <v>694</v>
      </c>
      <c r="C26" s="189" t="s">
        <v>441</v>
      </c>
      <c r="D26" s="197">
        <v>9</v>
      </c>
      <c r="E26" s="197">
        <v>0</v>
      </c>
      <c r="F26" s="201">
        <v>8</v>
      </c>
      <c r="G26" s="197">
        <v>8</v>
      </c>
      <c r="H26" s="70">
        <f>Tabla13[[#This Row],[PRIMER TRIMESTRE]]+Tabla13[[#This Row],[SEGUNDO TRIMESTRE]]+Tabla13[[#This Row],[TERCER TRIMESTRE]]+Tabla13[[#This Row],[CUARTO TRIMESTRE]]</f>
        <v>25</v>
      </c>
      <c r="I26" s="76">
        <v>5100</v>
      </c>
      <c r="J26" s="85">
        <f t="shared" si="0"/>
        <v>127500</v>
      </c>
      <c r="K26" s="33"/>
      <c r="L26" s="276"/>
      <c r="M26" s="276"/>
      <c r="N26" s="275"/>
      <c r="O26" s="336"/>
      <c r="P26" s="275"/>
      <c r="U26" s="278"/>
    </row>
    <row r="27" spans="1:21" s="277" customFormat="1" ht="24.95" customHeight="1" thickBot="1">
      <c r="A27" s="279" t="s">
        <v>176</v>
      </c>
      <c r="B27" s="185" t="s">
        <v>695</v>
      </c>
      <c r="C27" s="186" t="s">
        <v>441</v>
      </c>
      <c r="D27" s="201">
        <v>8</v>
      </c>
      <c r="E27" s="201">
        <v>0</v>
      </c>
      <c r="F27" s="201">
        <v>12</v>
      </c>
      <c r="G27" s="201">
        <v>0</v>
      </c>
      <c r="H27" s="70">
        <f>Tabla13[[#This Row],[PRIMER TRIMESTRE]]+Tabla13[[#This Row],[SEGUNDO TRIMESTRE]]+Tabla13[[#This Row],[TERCER TRIMESTRE]]+Tabla13[[#This Row],[CUARTO TRIMESTRE]]</f>
        <v>20</v>
      </c>
      <c r="I27" s="76">
        <v>6000</v>
      </c>
      <c r="J27" s="85">
        <f t="shared" si="0"/>
        <v>120000</v>
      </c>
      <c r="K27" s="33"/>
      <c r="L27" s="276"/>
      <c r="M27" s="276"/>
      <c r="N27" s="275"/>
      <c r="O27" s="336"/>
      <c r="P27" s="275"/>
      <c r="U27" s="278" t="s">
        <v>33</v>
      </c>
    </row>
    <row r="28" spans="1:21" s="277" customFormat="1" ht="24.95" customHeight="1" thickBot="1">
      <c r="A28" s="280" t="s">
        <v>176</v>
      </c>
      <c r="B28" s="185" t="s">
        <v>699</v>
      </c>
      <c r="C28" s="186" t="s">
        <v>441</v>
      </c>
      <c r="D28" s="201">
        <v>0</v>
      </c>
      <c r="E28" s="201">
        <v>100</v>
      </c>
      <c r="F28" s="201">
        <v>0</v>
      </c>
      <c r="G28" s="201">
        <v>0</v>
      </c>
      <c r="H28" s="70">
        <f>Tabla13[[#This Row],[PRIMER TRIMESTRE]]+Tabla13[[#This Row],[SEGUNDO TRIMESTRE]]+Tabla13[[#This Row],[TERCER TRIMESTRE]]+Tabla13[[#This Row],[CUARTO TRIMESTRE]]</f>
        <v>100</v>
      </c>
      <c r="I28" s="76">
        <v>3000</v>
      </c>
      <c r="J28" s="85">
        <f t="shared" si="0"/>
        <v>300000</v>
      </c>
      <c r="K28" s="33"/>
      <c r="L28" s="276"/>
      <c r="M28" s="276"/>
      <c r="N28" s="275"/>
      <c r="O28" s="336"/>
      <c r="P28" s="275"/>
      <c r="U28" s="278" t="s">
        <v>34</v>
      </c>
    </row>
    <row r="29" spans="1:21" s="277" customFormat="1" ht="24.95" customHeight="1">
      <c r="A29" s="280" t="s">
        <v>176</v>
      </c>
      <c r="B29" s="185" t="s">
        <v>700</v>
      </c>
      <c r="C29" s="186" t="s">
        <v>441</v>
      </c>
      <c r="D29" s="201">
        <v>10</v>
      </c>
      <c r="E29" s="201">
        <v>5</v>
      </c>
      <c r="F29" s="201">
        <v>0</v>
      </c>
      <c r="G29" s="201">
        <v>0</v>
      </c>
      <c r="H29" s="70">
        <f>Tabla13[[#This Row],[PRIMER TRIMESTRE]]+Tabla13[[#This Row],[SEGUNDO TRIMESTRE]]+Tabla13[[#This Row],[TERCER TRIMESTRE]]+Tabla13[[#This Row],[CUARTO TRIMESTRE]]</f>
        <v>15</v>
      </c>
      <c r="I29" s="76">
        <v>60000</v>
      </c>
      <c r="J29" s="85">
        <f t="shared" si="0"/>
        <v>900000</v>
      </c>
      <c r="K29" s="33"/>
      <c r="L29" s="276"/>
      <c r="M29" s="276"/>
      <c r="N29" s="275"/>
      <c r="O29" s="336"/>
      <c r="P29" s="275"/>
      <c r="U29" s="278" t="s">
        <v>35</v>
      </c>
    </row>
    <row r="30" spans="1:21" s="277" customFormat="1" ht="24.95" customHeight="1" thickBot="1">
      <c r="A30" s="279" t="s">
        <v>176</v>
      </c>
      <c r="B30" s="185" t="s">
        <v>701</v>
      </c>
      <c r="C30" s="186" t="s">
        <v>441</v>
      </c>
      <c r="D30" s="257">
        <v>1</v>
      </c>
      <c r="E30" s="201">
        <v>0</v>
      </c>
      <c r="F30" s="201">
        <v>3</v>
      </c>
      <c r="G30" s="201">
        <v>0</v>
      </c>
      <c r="H30" s="70">
        <f>Tabla13[[#This Row],[PRIMER TRIMESTRE]]+Tabla13[[#This Row],[SEGUNDO TRIMESTRE]]+Tabla13[[#This Row],[TERCER TRIMESTRE]]+Tabla13[[#This Row],[CUARTO TRIMESTRE]]</f>
        <v>4</v>
      </c>
      <c r="I30" s="76">
        <v>5000</v>
      </c>
      <c r="J30" s="85">
        <f t="shared" si="0"/>
        <v>20000</v>
      </c>
      <c r="K30" s="33"/>
      <c r="L30" s="276"/>
      <c r="M30" s="276"/>
      <c r="N30" s="275"/>
      <c r="O30" s="336"/>
      <c r="P30" s="275"/>
      <c r="U30" s="278"/>
    </row>
    <row r="31" spans="1:21" s="277" customFormat="1" ht="24.95" customHeight="1" thickBot="1">
      <c r="A31" s="279" t="s">
        <v>176</v>
      </c>
      <c r="B31" s="185" t="s">
        <v>702</v>
      </c>
      <c r="C31" s="186" t="s">
        <v>441</v>
      </c>
      <c r="D31" s="257">
        <v>9</v>
      </c>
      <c r="E31" s="201">
        <v>0</v>
      </c>
      <c r="F31" s="201">
        <v>0</v>
      </c>
      <c r="G31" s="201">
        <v>0</v>
      </c>
      <c r="H31" s="70">
        <f>Tabla13[[#This Row],[PRIMER TRIMESTRE]]+Tabla13[[#This Row],[SEGUNDO TRIMESTRE]]+Tabla13[[#This Row],[TERCER TRIMESTRE]]+Tabla13[[#This Row],[CUARTO TRIMESTRE]]</f>
        <v>9</v>
      </c>
      <c r="I31" s="76">
        <v>15000</v>
      </c>
      <c r="J31" s="85">
        <f t="shared" si="0"/>
        <v>135000</v>
      </c>
      <c r="K31" s="33"/>
      <c r="L31" s="276"/>
      <c r="M31" s="276"/>
      <c r="N31" s="275"/>
      <c r="O31" s="336"/>
      <c r="P31" s="275"/>
      <c r="U31" s="278" t="s">
        <v>37</v>
      </c>
    </row>
    <row r="32" spans="1:21" s="277" customFormat="1" ht="24.95" customHeight="1">
      <c r="A32" s="280" t="s">
        <v>176</v>
      </c>
      <c r="B32" s="237" t="s">
        <v>703</v>
      </c>
      <c r="C32" s="248" t="s">
        <v>441</v>
      </c>
      <c r="D32" s="257">
        <v>2</v>
      </c>
      <c r="E32" s="201">
        <v>0</v>
      </c>
      <c r="F32" s="201">
        <v>6</v>
      </c>
      <c r="G32" s="201">
        <v>0</v>
      </c>
      <c r="H32" s="70">
        <f>Tabla13[[#This Row],[PRIMER TRIMESTRE]]+Tabla13[[#This Row],[SEGUNDO TRIMESTRE]]+Tabla13[[#This Row],[TERCER TRIMESTRE]]+Tabla13[[#This Row],[CUARTO TRIMESTRE]]</f>
        <v>8</v>
      </c>
      <c r="I32" s="76">
        <v>20000</v>
      </c>
      <c r="J32" s="85">
        <f t="shared" si="0"/>
        <v>160000</v>
      </c>
      <c r="K32" s="33"/>
      <c r="L32" s="276"/>
      <c r="M32" s="276"/>
      <c r="N32" s="275"/>
      <c r="O32" s="336"/>
      <c r="P32" s="275"/>
      <c r="U32" s="278" t="s">
        <v>38</v>
      </c>
    </row>
    <row r="33" spans="1:21" s="277" customFormat="1" ht="24.95" customHeight="1">
      <c r="A33" s="275" t="s">
        <v>176</v>
      </c>
      <c r="B33" s="228" t="s">
        <v>516</v>
      </c>
      <c r="C33" s="186" t="s">
        <v>441</v>
      </c>
      <c r="D33" s="201">
        <v>1</v>
      </c>
      <c r="E33" s="201">
        <v>0</v>
      </c>
      <c r="F33" s="201">
        <v>1</v>
      </c>
      <c r="G33" s="201">
        <v>0</v>
      </c>
      <c r="H33" s="70">
        <f>Tabla13[[#This Row],[PRIMER TRIMESTRE]]+Tabla13[[#This Row],[SEGUNDO TRIMESTRE]]+Tabla13[[#This Row],[TERCER TRIMESTRE]]+Tabla13[[#This Row],[CUARTO TRIMESTRE]]</f>
        <v>2</v>
      </c>
      <c r="I33" s="76">
        <v>1700</v>
      </c>
      <c r="J33" s="85">
        <f t="shared" si="0"/>
        <v>3400</v>
      </c>
      <c r="K33" s="33"/>
      <c r="L33" s="276"/>
      <c r="M33" s="276"/>
      <c r="N33" s="275"/>
      <c r="O33" s="336"/>
      <c r="P33" s="275"/>
      <c r="U33" s="278"/>
    </row>
    <row r="34" spans="1:21" s="277" customFormat="1" ht="24.95" customHeight="1">
      <c r="A34" s="275" t="s">
        <v>176</v>
      </c>
      <c r="B34" s="228" t="s">
        <v>704</v>
      </c>
      <c r="C34" s="186" t="s">
        <v>441</v>
      </c>
      <c r="D34" s="201">
        <v>1</v>
      </c>
      <c r="E34" s="201">
        <v>0</v>
      </c>
      <c r="F34" s="201">
        <v>0</v>
      </c>
      <c r="G34" s="201">
        <v>0</v>
      </c>
      <c r="H34" s="70">
        <f>Tabla13[[#This Row],[PRIMER TRIMESTRE]]+Tabla13[[#This Row],[SEGUNDO TRIMESTRE]]+Tabla13[[#This Row],[TERCER TRIMESTRE]]+Tabla13[[#This Row],[CUARTO TRIMESTRE]]</f>
        <v>1</v>
      </c>
      <c r="I34" s="76">
        <v>20000</v>
      </c>
      <c r="J34" s="85">
        <f t="shared" si="0"/>
        <v>20000</v>
      </c>
      <c r="K34" s="33"/>
      <c r="L34" s="276"/>
      <c r="M34" s="276"/>
      <c r="N34" s="275"/>
      <c r="O34" s="336"/>
      <c r="P34" s="275"/>
      <c r="U34" s="278"/>
    </row>
    <row r="35" spans="1:21" s="277" customFormat="1" ht="24.95" customHeight="1">
      <c r="A35" s="275" t="s">
        <v>176</v>
      </c>
      <c r="B35" s="228" t="s">
        <v>831</v>
      </c>
      <c r="C35" s="186" t="s">
        <v>441</v>
      </c>
      <c r="D35" s="201">
        <v>2</v>
      </c>
      <c r="E35" s="201">
        <v>1</v>
      </c>
      <c r="F35" s="201">
        <v>1</v>
      </c>
      <c r="G35" s="201">
        <v>1</v>
      </c>
      <c r="H35" s="70">
        <f>Tabla13[[#This Row],[PRIMER TRIMESTRE]]+Tabla13[[#This Row],[SEGUNDO TRIMESTRE]]+Tabla13[[#This Row],[TERCER TRIMESTRE]]+Tabla13[[#This Row],[CUARTO TRIMESTRE]]</f>
        <v>5</v>
      </c>
      <c r="I35" s="76">
        <v>500</v>
      </c>
      <c r="J35" s="85">
        <f t="shared" si="0"/>
        <v>2500</v>
      </c>
      <c r="K35" s="33"/>
      <c r="L35" s="276"/>
      <c r="M35" s="276"/>
      <c r="N35" s="275"/>
      <c r="O35" s="336"/>
      <c r="P35" s="275"/>
      <c r="U35" s="278"/>
    </row>
    <row r="36" spans="1:21" s="277" customFormat="1" ht="24.95" customHeight="1">
      <c r="A36" s="281" t="s">
        <v>176</v>
      </c>
      <c r="B36" s="185" t="s">
        <v>705</v>
      </c>
      <c r="C36" s="186" t="s">
        <v>441</v>
      </c>
      <c r="D36" s="257">
        <v>1</v>
      </c>
      <c r="E36" s="201">
        <v>0</v>
      </c>
      <c r="F36" s="201">
        <v>0</v>
      </c>
      <c r="G36" s="201">
        <v>0</v>
      </c>
      <c r="H36" s="70">
        <f>Tabla13[[#This Row],[PRIMER TRIMESTRE]]+Tabla13[[#This Row],[SEGUNDO TRIMESTRE]]+Tabla13[[#This Row],[TERCER TRIMESTRE]]+Tabla13[[#This Row],[CUARTO TRIMESTRE]]</f>
        <v>1</v>
      </c>
      <c r="I36" s="76">
        <v>1200000</v>
      </c>
      <c r="J36" s="85">
        <f t="shared" si="0"/>
        <v>1200000</v>
      </c>
      <c r="K36" s="33"/>
      <c r="L36" s="276"/>
      <c r="M36" s="276"/>
      <c r="N36" s="275"/>
      <c r="O36" s="336"/>
      <c r="P36" s="275"/>
      <c r="U36" s="278" t="s">
        <v>56</v>
      </c>
    </row>
    <row r="37" spans="1:21" s="277" customFormat="1" ht="24.95" customHeight="1">
      <c r="A37" s="281" t="s">
        <v>176</v>
      </c>
      <c r="B37" s="185" t="s">
        <v>706</v>
      </c>
      <c r="C37" s="186" t="s">
        <v>441</v>
      </c>
      <c r="D37" s="257">
        <v>1</v>
      </c>
      <c r="E37" s="201"/>
      <c r="F37" s="201"/>
      <c r="G37" s="201"/>
      <c r="H37" s="70">
        <f>Tabla13[[#This Row],[PRIMER TRIMESTRE]]+Tabla13[[#This Row],[SEGUNDO TRIMESTRE]]+Tabla13[[#This Row],[TERCER TRIMESTRE]]+Tabla13[[#This Row],[CUARTO TRIMESTRE]]</f>
        <v>1</v>
      </c>
      <c r="I37" s="76">
        <v>75000</v>
      </c>
      <c r="J37" s="85">
        <f t="shared" si="0"/>
        <v>75000</v>
      </c>
      <c r="K37" s="33"/>
      <c r="L37" s="276"/>
      <c r="M37" s="276"/>
      <c r="N37" s="275"/>
      <c r="O37" s="336"/>
      <c r="P37" s="275"/>
      <c r="U37" s="278" t="s">
        <v>59</v>
      </c>
    </row>
    <row r="38" spans="1:21" s="277" customFormat="1" ht="24.95" customHeight="1">
      <c r="A38" s="281" t="s">
        <v>176</v>
      </c>
      <c r="B38" s="185" t="s">
        <v>707</v>
      </c>
      <c r="C38" s="186" t="s">
        <v>441</v>
      </c>
      <c r="D38" s="257">
        <v>1</v>
      </c>
      <c r="E38" s="201">
        <v>0</v>
      </c>
      <c r="F38" s="201">
        <v>1</v>
      </c>
      <c r="G38" s="201">
        <v>0</v>
      </c>
      <c r="H38" s="70">
        <f>Tabla13[[#This Row],[PRIMER TRIMESTRE]]+Tabla13[[#This Row],[SEGUNDO TRIMESTRE]]+Tabla13[[#This Row],[TERCER TRIMESTRE]]+Tabla13[[#This Row],[CUARTO TRIMESTRE]]</f>
        <v>2</v>
      </c>
      <c r="I38" s="76">
        <v>45000</v>
      </c>
      <c r="J38" s="85">
        <f t="shared" si="0"/>
        <v>90000</v>
      </c>
      <c r="K38" s="33"/>
      <c r="L38" s="276"/>
      <c r="M38" s="276"/>
      <c r="N38" s="275"/>
      <c r="O38" s="336"/>
      <c r="P38" s="275"/>
      <c r="U38" s="278" t="s">
        <v>61</v>
      </c>
    </row>
    <row r="39" spans="1:21" s="277" customFormat="1" ht="24.95" customHeight="1">
      <c r="A39" s="281" t="s">
        <v>176</v>
      </c>
      <c r="B39" s="185" t="s">
        <v>708</v>
      </c>
      <c r="C39" s="186" t="s">
        <v>441</v>
      </c>
      <c r="D39" s="201">
        <v>1</v>
      </c>
      <c r="E39" s="201">
        <v>1</v>
      </c>
      <c r="F39" s="201">
        <v>0</v>
      </c>
      <c r="G39" s="201">
        <v>0</v>
      </c>
      <c r="H39" s="70">
        <f>Tabla13[[#This Row],[PRIMER TRIMESTRE]]+Tabla13[[#This Row],[SEGUNDO TRIMESTRE]]+Tabla13[[#This Row],[TERCER TRIMESTRE]]+Tabla13[[#This Row],[CUARTO TRIMESTRE]]</f>
        <v>2</v>
      </c>
      <c r="I39" s="76">
        <v>40000</v>
      </c>
      <c r="J39" s="85">
        <f t="shared" si="0"/>
        <v>80000</v>
      </c>
      <c r="K39" s="33"/>
      <c r="L39" s="276"/>
      <c r="M39" s="276"/>
      <c r="N39" s="275"/>
      <c r="O39" s="336"/>
      <c r="P39" s="275"/>
      <c r="U39" s="278" t="s">
        <v>64</v>
      </c>
    </row>
    <row r="40" spans="1:21" s="277" customFormat="1" ht="24.95" customHeight="1">
      <c r="A40" s="281" t="s">
        <v>176</v>
      </c>
      <c r="B40" s="185" t="s">
        <v>709</v>
      </c>
      <c r="C40" s="186" t="s">
        <v>441</v>
      </c>
      <c r="D40" s="201">
        <v>0</v>
      </c>
      <c r="E40" s="201">
        <v>100</v>
      </c>
      <c r="F40" s="201">
        <v>0</v>
      </c>
      <c r="G40" s="201">
        <v>0</v>
      </c>
      <c r="H40" s="70">
        <f>Tabla13[[#This Row],[PRIMER TRIMESTRE]]+Tabla13[[#This Row],[SEGUNDO TRIMESTRE]]+Tabla13[[#This Row],[TERCER TRIMESTRE]]+Tabla13[[#This Row],[CUARTO TRIMESTRE]]</f>
        <v>100</v>
      </c>
      <c r="I40" s="76">
        <v>500</v>
      </c>
      <c r="J40" s="85">
        <f t="shared" si="0"/>
        <v>50000</v>
      </c>
      <c r="K40" s="33"/>
      <c r="L40" s="276"/>
      <c r="M40" s="276"/>
      <c r="N40" s="275"/>
      <c r="O40" s="336"/>
      <c r="P40" s="275"/>
      <c r="U40" s="278"/>
    </row>
    <row r="41" spans="1:21" s="277" customFormat="1" ht="24.95" customHeight="1">
      <c r="A41" s="282" t="s">
        <v>176</v>
      </c>
      <c r="B41" s="185" t="s">
        <v>710</v>
      </c>
      <c r="C41" s="186" t="s">
        <v>441</v>
      </c>
      <c r="D41" s="201">
        <v>2</v>
      </c>
      <c r="E41" s="201">
        <v>0</v>
      </c>
      <c r="F41" s="201">
        <v>8</v>
      </c>
      <c r="G41" s="201">
        <v>0</v>
      </c>
      <c r="H41" s="70">
        <f>Tabla13[[#This Row],[PRIMER TRIMESTRE]]+Tabla13[[#This Row],[SEGUNDO TRIMESTRE]]+Tabla13[[#This Row],[TERCER TRIMESTRE]]+Tabla13[[#This Row],[CUARTO TRIMESTRE]]</f>
        <v>10</v>
      </c>
      <c r="I41" s="76">
        <v>3025</v>
      </c>
      <c r="J41" s="85">
        <f t="shared" si="0"/>
        <v>30250</v>
      </c>
      <c r="K41" s="33"/>
      <c r="L41" s="276"/>
      <c r="M41" s="276"/>
      <c r="N41" s="275"/>
      <c r="O41" s="336"/>
      <c r="P41" s="275"/>
      <c r="U41" s="278" t="s">
        <v>68</v>
      </c>
    </row>
    <row r="42" spans="1:21" s="277" customFormat="1" ht="24.95" customHeight="1">
      <c r="A42" s="281" t="s">
        <v>176</v>
      </c>
      <c r="B42" s="185" t="s">
        <v>711</v>
      </c>
      <c r="C42" s="186" t="s">
        <v>441</v>
      </c>
      <c r="D42" s="201">
        <v>0</v>
      </c>
      <c r="E42" s="201">
        <v>4</v>
      </c>
      <c r="F42" s="201">
        <v>0</v>
      </c>
      <c r="G42" s="201">
        <v>4</v>
      </c>
      <c r="H42" s="70">
        <f>Tabla13[[#This Row],[PRIMER TRIMESTRE]]+Tabla13[[#This Row],[SEGUNDO TRIMESTRE]]+Tabla13[[#This Row],[TERCER TRIMESTRE]]+Tabla13[[#This Row],[CUARTO TRIMESTRE]]</f>
        <v>8</v>
      </c>
      <c r="I42" s="76">
        <v>8500</v>
      </c>
      <c r="J42" s="85">
        <f t="shared" si="0"/>
        <v>68000</v>
      </c>
      <c r="K42" s="33"/>
      <c r="L42" s="276"/>
      <c r="M42" s="276"/>
      <c r="N42" s="275"/>
      <c r="O42" s="336"/>
      <c r="P42" s="275"/>
      <c r="U42" s="278"/>
    </row>
    <row r="43" spans="1:21" s="277" customFormat="1" ht="24.95" customHeight="1" thickBot="1">
      <c r="A43" s="275" t="s">
        <v>176</v>
      </c>
      <c r="B43" s="185" t="s">
        <v>712</v>
      </c>
      <c r="C43" s="186" t="s">
        <v>441</v>
      </c>
      <c r="D43" s="257">
        <v>0</v>
      </c>
      <c r="E43" s="201">
        <v>2</v>
      </c>
      <c r="F43" s="201">
        <v>0</v>
      </c>
      <c r="G43" s="201">
        <v>0</v>
      </c>
      <c r="H43" s="70">
        <f>Tabla13[[#This Row],[PRIMER TRIMESTRE]]+Tabla13[[#This Row],[SEGUNDO TRIMESTRE]]+Tabla13[[#This Row],[TERCER TRIMESTRE]]+Tabla13[[#This Row],[CUARTO TRIMESTRE]]</f>
        <v>2</v>
      </c>
      <c r="I43" s="76">
        <v>1000</v>
      </c>
      <c r="J43" s="85">
        <f t="shared" ref="J43:J60" si="1">+H43*I43</f>
        <v>2000</v>
      </c>
      <c r="K43" s="33"/>
      <c r="L43" s="276"/>
      <c r="M43" s="276"/>
      <c r="N43" s="275"/>
      <c r="O43" s="336"/>
      <c r="P43" s="275"/>
      <c r="U43" s="278"/>
    </row>
    <row r="44" spans="1:21" s="277" customFormat="1" ht="24.95" customHeight="1" thickBot="1">
      <c r="A44" s="280" t="s">
        <v>176</v>
      </c>
      <c r="B44" s="185" t="s">
        <v>713</v>
      </c>
      <c r="C44" s="186" t="s">
        <v>441</v>
      </c>
      <c r="D44" s="257">
        <v>0</v>
      </c>
      <c r="E44" s="201">
        <v>3</v>
      </c>
      <c r="F44" s="201">
        <v>0</v>
      </c>
      <c r="G44" s="201">
        <v>0</v>
      </c>
      <c r="H44" s="70">
        <f>Tabla13[[#This Row],[PRIMER TRIMESTRE]]+Tabla13[[#This Row],[SEGUNDO TRIMESTRE]]+Tabla13[[#This Row],[TERCER TRIMESTRE]]+Tabla13[[#This Row],[CUARTO TRIMESTRE]]</f>
        <v>3</v>
      </c>
      <c r="I44" s="76">
        <v>300</v>
      </c>
      <c r="J44" s="85">
        <f t="shared" si="1"/>
        <v>900</v>
      </c>
      <c r="K44" s="33"/>
      <c r="L44" s="276"/>
      <c r="M44" s="276"/>
      <c r="N44" s="275"/>
      <c r="O44" s="336"/>
      <c r="P44" s="275"/>
      <c r="U44" s="278" t="s">
        <v>42</v>
      </c>
    </row>
    <row r="45" spans="1:21" s="277" customFormat="1" ht="24.95" customHeight="1">
      <c r="A45" s="280" t="s">
        <v>176</v>
      </c>
      <c r="B45" s="185" t="s">
        <v>714</v>
      </c>
      <c r="C45" s="186" t="s">
        <v>441</v>
      </c>
      <c r="D45" s="257">
        <v>0</v>
      </c>
      <c r="E45" s="201">
        <v>8</v>
      </c>
      <c r="F45" s="201">
        <v>0</v>
      </c>
      <c r="G45" s="201">
        <v>7</v>
      </c>
      <c r="H45" s="70">
        <f>Tabla13[[#This Row],[PRIMER TRIMESTRE]]+Tabla13[[#This Row],[SEGUNDO TRIMESTRE]]+Tabla13[[#This Row],[TERCER TRIMESTRE]]+Tabla13[[#This Row],[CUARTO TRIMESTRE]]</f>
        <v>15</v>
      </c>
      <c r="I45" s="76">
        <v>17500</v>
      </c>
      <c r="J45" s="85">
        <f t="shared" si="1"/>
        <v>262500</v>
      </c>
      <c r="K45" s="33"/>
      <c r="L45" s="276"/>
      <c r="M45" s="276"/>
      <c r="N45" s="275"/>
      <c r="O45" s="336"/>
      <c r="P45" s="275"/>
      <c r="U45" s="278" t="s">
        <v>43</v>
      </c>
    </row>
    <row r="46" spans="1:21" s="277" customFormat="1" ht="24.95" customHeight="1">
      <c r="A46" s="281" t="s">
        <v>176</v>
      </c>
      <c r="B46" s="185" t="s">
        <v>512</v>
      </c>
      <c r="C46" s="186" t="s">
        <v>441</v>
      </c>
      <c r="D46" s="257">
        <v>0</v>
      </c>
      <c r="E46" s="201">
        <v>1</v>
      </c>
      <c r="F46" s="201">
        <v>0</v>
      </c>
      <c r="G46" s="201">
        <v>0</v>
      </c>
      <c r="H46" s="70">
        <f>Tabla13[[#This Row],[PRIMER TRIMESTRE]]+Tabla13[[#This Row],[SEGUNDO TRIMESTRE]]+Tabla13[[#This Row],[TERCER TRIMESTRE]]+Tabla13[[#This Row],[CUARTO TRIMESTRE]]</f>
        <v>1</v>
      </c>
      <c r="I46" s="76">
        <v>75000</v>
      </c>
      <c r="J46" s="85">
        <f t="shared" si="1"/>
        <v>75000</v>
      </c>
      <c r="K46" s="33"/>
      <c r="L46" s="276"/>
      <c r="M46" s="276"/>
      <c r="N46" s="275"/>
      <c r="O46" s="336"/>
      <c r="P46" s="275"/>
      <c r="U46" s="278"/>
    </row>
    <row r="47" spans="1:21" s="277" customFormat="1" ht="24.95" customHeight="1" thickBot="1">
      <c r="A47" s="275" t="s">
        <v>176</v>
      </c>
      <c r="B47" s="185" t="s">
        <v>684</v>
      </c>
      <c r="C47" s="186" t="s">
        <v>441</v>
      </c>
      <c r="D47" s="257">
        <v>0</v>
      </c>
      <c r="E47" s="201">
        <v>2</v>
      </c>
      <c r="F47" s="201">
        <v>2</v>
      </c>
      <c r="G47" s="201">
        <v>0</v>
      </c>
      <c r="H47" s="70">
        <f>Tabla13[[#This Row],[PRIMER TRIMESTRE]]+Tabla13[[#This Row],[SEGUNDO TRIMESTRE]]+Tabla13[[#This Row],[TERCER TRIMESTRE]]+Tabla13[[#This Row],[CUARTO TRIMESTRE]]</f>
        <v>4</v>
      </c>
      <c r="I47" s="76">
        <v>500000</v>
      </c>
      <c r="J47" s="85">
        <f t="shared" si="1"/>
        <v>2000000</v>
      </c>
      <c r="K47" s="33"/>
      <c r="L47" s="276"/>
      <c r="M47" s="276"/>
      <c r="N47" s="275"/>
      <c r="O47" s="336"/>
      <c r="P47" s="275"/>
      <c r="U47" s="278" t="s">
        <v>44</v>
      </c>
    </row>
    <row r="48" spans="1:21" s="277" customFormat="1" ht="24.95" customHeight="1" thickBot="1">
      <c r="A48" s="280" t="s">
        <v>176</v>
      </c>
      <c r="B48" s="185" t="s">
        <v>715</v>
      </c>
      <c r="C48" s="186" t="s">
        <v>441</v>
      </c>
      <c r="D48" s="257">
        <v>0</v>
      </c>
      <c r="E48" s="201">
        <v>2</v>
      </c>
      <c r="F48" s="201">
        <v>0</v>
      </c>
      <c r="G48" s="201">
        <v>0</v>
      </c>
      <c r="H48" s="70">
        <f>Tabla13[[#This Row],[PRIMER TRIMESTRE]]+Tabla13[[#This Row],[SEGUNDO TRIMESTRE]]+Tabla13[[#This Row],[TERCER TRIMESTRE]]+Tabla13[[#This Row],[CUARTO TRIMESTRE]]</f>
        <v>2</v>
      </c>
      <c r="I48" s="76">
        <v>170000</v>
      </c>
      <c r="J48" s="85">
        <f t="shared" si="1"/>
        <v>340000</v>
      </c>
      <c r="K48" s="33"/>
      <c r="L48" s="276"/>
      <c r="M48" s="276"/>
      <c r="N48" s="275"/>
      <c r="O48" s="336"/>
      <c r="P48" s="275"/>
      <c r="U48" s="278" t="s">
        <v>45</v>
      </c>
    </row>
    <row r="49" spans="1:21" s="277" customFormat="1" ht="24.95" customHeight="1">
      <c r="A49" s="280" t="s">
        <v>176</v>
      </c>
      <c r="B49" s="185" t="s">
        <v>716</v>
      </c>
      <c r="C49" s="186" t="s">
        <v>441</v>
      </c>
      <c r="D49" s="257">
        <v>1</v>
      </c>
      <c r="E49" s="201">
        <v>0</v>
      </c>
      <c r="F49" s="201">
        <v>0</v>
      </c>
      <c r="G49" s="201">
        <v>0</v>
      </c>
      <c r="H49" s="70">
        <f>Tabla13[[#This Row],[PRIMER TRIMESTRE]]+Tabla13[[#This Row],[SEGUNDO TRIMESTRE]]+Tabla13[[#This Row],[TERCER TRIMESTRE]]+Tabla13[[#This Row],[CUARTO TRIMESTRE]]</f>
        <v>1</v>
      </c>
      <c r="I49" s="76">
        <v>300000</v>
      </c>
      <c r="J49" s="85">
        <f t="shared" si="1"/>
        <v>300000</v>
      </c>
      <c r="K49" s="33"/>
      <c r="L49" s="276"/>
      <c r="M49" s="276"/>
      <c r="N49" s="275"/>
      <c r="O49" s="336"/>
      <c r="P49" s="275"/>
      <c r="U49" s="278" t="s">
        <v>46</v>
      </c>
    </row>
    <row r="50" spans="1:21" s="277" customFormat="1" ht="24.95" customHeight="1">
      <c r="A50" s="275" t="s">
        <v>176</v>
      </c>
      <c r="B50" s="185" t="s">
        <v>717</v>
      </c>
      <c r="C50" s="186" t="s">
        <v>441</v>
      </c>
      <c r="D50" s="257">
        <v>5</v>
      </c>
      <c r="E50" s="201">
        <v>0</v>
      </c>
      <c r="F50" s="201">
        <v>0</v>
      </c>
      <c r="G50" s="201">
        <v>0</v>
      </c>
      <c r="H50" s="70">
        <f>Tabla13[[#This Row],[PRIMER TRIMESTRE]]+Tabla13[[#This Row],[SEGUNDO TRIMESTRE]]+Tabla13[[#This Row],[TERCER TRIMESTRE]]+Tabla13[[#This Row],[CUARTO TRIMESTRE]]</f>
        <v>5</v>
      </c>
      <c r="I50" s="76">
        <v>35000</v>
      </c>
      <c r="J50" s="85">
        <f t="shared" si="1"/>
        <v>175000</v>
      </c>
      <c r="K50" s="33"/>
      <c r="L50" s="276"/>
      <c r="M50" s="276"/>
      <c r="N50" s="275"/>
      <c r="O50" s="336"/>
      <c r="P50" s="275"/>
      <c r="U50" s="278"/>
    </row>
    <row r="51" spans="1:21" s="277" customFormat="1" ht="24.95" customHeight="1">
      <c r="A51" s="275" t="s">
        <v>176</v>
      </c>
      <c r="B51" s="185" t="s">
        <v>718</v>
      </c>
      <c r="C51" s="186" t="s">
        <v>441</v>
      </c>
      <c r="D51" s="257">
        <v>0</v>
      </c>
      <c r="E51" s="201">
        <v>7</v>
      </c>
      <c r="F51" s="201">
        <v>2</v>
      </c>
      <c r="G51" s="201">
        <v>0</v>
      </c>
      <c r="H51" s="70">
        <f>Tabla13[[#This Row],[PRIMER TRIMESTRE]]+Tabla13[[#This Row],[SEGUNDO TRIMESTRE]]+Tabla13[[#This Row],[TERCER TRIMESTRE]]+Tabla13[[#This Row],[CUARTO TRIMESTRE]]</f>
        <v>9</v>
      </c>
      <c r="I51" s="76">
        <v>100000</v>
      </c>
      <c r="J51" s="85">
        <f t="shared" si="1"/>
        <v>900000</v>
      </c>
      <c r="K51" s="33"/>
      <c r="L51" s="276"/>
      <c r="M51" s="276"/>
      <c r="N51" s="275"/>
      <c r="O51" s="336"/>
      <c r="P51" s="275"/>
      <c r="U51" s="278"/>
    </row>
    <row r="52" spans="1:21" s="277" customFormat="1" ht="24.95" customHeight="1" thickBot="1">
      <c r="A52" s="275" t="s">
        <v>176</v>
      </c>
      <c r="B52" s="185" t="s">
        <v>719</v>
      </c>
      <c r="C52" s="186" t="s">
        <v>441</v>
      </c>
      <c r="D52" s="257">
        <v>0</v>
      </c>
      <c r="E52" s="201">
        <v>5</v>
      </c>
      <c r="F52" s="201">
        <v>0</v>
      </c>
      <c r="G52" s="201">
        <v>0</v>
      </c>
      <c r="H52" s="70">
        <f>Tabla13[[#This Row],[PRIMER TRIMESTRE]]+Tabla13[[#This Row],[SEGUNDO TRIMESTRE]]+Tabla13[[#This Row],[TERCER TRIMESTRE]]+Tabla13[[#This Row],[CUARTO TRIMESTRE]]</f>
        <v>5</v>
      </c>
      <c r="I52" s="76">
        <v>1500</v>
      </c>
      <c r="J52" s="85">
        <f t="shared" si="1"/>
        <v>7500</v>
      </c>
      <c r="K52" s="33"/>
      <c r="L52" s="276"/>
      <c r="M52" s="276"/>
      <c r="N52" s="275"/>
      <c r="O52" s="336"/>
      <c r="P52" s="275"/>
      <c r="U52" s="278"/>
    </row>
    <row r="53" spans="1:21" s="277" customFormat="1" ht="24.95" customHeight="1">
      <c r="A53" s="280" t="s">
        <v>176</v>
      </c>
      <c r="B53" s="185" t="s">
        <v>720</v>
      </c>
      <c r="C53" s="186" t="s">
        <v>441</v>
      </c>
      <c r="D53" s="257">
        <v>0</v>
      </c>
      <c r="E53" s="201">
        <v>30</v>
      </c>
      <c r="F53" s="201">
        <v>0</v>
      </c>
      <c r="G53" s="201">
        <v>0</v>
      </c>
      <c r="H53" s="70">
        <f>Tabla13[[#This Row],[PRIMER TRIMESTRE]]+Tabla13[[#This Row],[SEGUNDO TRIMESTRE]]+Tabla13[[#This Row],[TERCER TRIMESTRE]]+Tabla13[[#This Row],[CUARTO TRIMESTRE]]</f>
        <v>30</v>
      </c>
      <c r="I53" s="76">
        <v>21500</v>
      </c>
      <c r="J53" s="85">
        <f t="shared" si="1"/>
        <v>645000</v>
      </c>
      <c r="K53" s="33"/>
      <c r="L53" s="276"/>
      <c r="M53" s="276"/>
      <c r="N53" s="275"/>
      <c r="O53" s="336"/>
      <c r="P53" s="275"/>
      <c r="U53" s="278" t="s">
        <v>47</v>
      </c>
    </row>
    <row r="54" spans="1:21" s="277" customFormat="1" ht="24.95" customHeight="1">
      <c r="A54" s="281" t="s">
        <v>176</v>
      </c>
      <c r="B54" s="185" t="s">
        <v>696</v>
      </c>
      <c r="C54" s="309" t="s">
        <v>441</v>
      </c>
      <c r="D54" s="197">
        <v>2</v>
      </c>
      <c r="E54" s="197">
        <v>0</v>
      </c>
      <c r="F54" s="197">
        <v>3</v>
      </c>
      <c r="G54" s="323">
        <v>0</v>
      </c>
      <c r="H54" s="70">
        <f>Tabla13[[#This Row],[PRIMER TRIMESTRE]]+Tabla13[[#This Row],[SEGUNDO TRIMESTRE]]+Tabla13[[#This Row],[TERCER TRIMESTRE]]+Tabla13[[#This Row],[CUARTO TRIMESTRE]]</f>
        <v>5</v>
      </c>
      <c r="I54" s="76">
        <v>6000</v>
      </c>
      <c r="J54" s="85">
        <f t="shared" si="1"/>
        <v>30000</v>
      </c>
      <c r="K54" s="33"/>
      <c r="L54" s="276"/>
      <c r="M54" s="276"/>
      <c r="N54" s="275"/>
      <c r="O54" s="336"/>
      <c r="P54" s="275"/>
      <c r="U54" s="278"/>
    </row>
    <row r="55" spans="1:21" s="277" customFormat="1" ht="24.95" customHeight="1">
      <c r="A55" s="281" t="s">
        <v>176</v>
      </c>
      <c r="B55" s="185" t="s">
        <v>697</v>
      </c>
      <c r="C55" s="309" t="s">
        <v>441</v>
      </c>
      <c r="D55" s="197">
        <v>2</v>
      </c>
      <c r="E55" s="197">
        <v>0</v>
      </c>
      <c r="F55" s="197">
        <v>1</v>
      </c>
      <c r="G55" s="323">
        <v>0</v>
      </c>
      <c r="H55" s="70">
        <f>Tabla13[[#This Row],[PRIMER TRIMESTRE]]+Tabla13[[#This Row],[SEGUNDO TRIMESTRE]]+Tabla13[[#This Row],[TERCER TRIMESTRE]]+Tabla13[[#This Row],[CUARTO TRIMESTRE]]</f>
        <v>3</v>
      </c>
      <c r="I55" s="76">
        <v>6000</v>
      </c>
      <c r="J55" s="85">
        <f t="shared" si="1"/>
        <v>18000</v>
      </c>
      <c r="K55" s="33"/>
      <c r="L55" s="276"/>
      <c r="M55" s="276"/>
      <c r="N55" s="275"/>
      <c r="O55" s="336"/>
      <c r="P55" s="275"/>
      <c r="U55" s="278"/>
    </row>
    <row r="56" spans="1:21" s="277" customFormat="1" ht="24.95" customHeight="1">
      <c r="A56" s="281" t="s">
        <v>176</v>
      </c>
      <c r="B56" s="185" t="s">
        <v>698</v>
      </c>
      <c r="C56" s="309" t="s">
        <v>441</v>
      </c>
      <c r="D56" s="197">
        <v>4</v>
      </c>
      <c r="E56" s="197">
        <v>4</v>
      </c>
      <c r="F56" s="197">
        <v>0</v>
      </c>
      <c r="G56" s="323">
        <v>8</v>
      </c>
      <c r="H56" s="70">
        <f>Tabla13[[#This Row],[PRIMER TRIMESTRE]]+Tabla13[[#This Row],[SEGUNDO TRIMESTRE]]+Tabla13[[#This Row],[TERCER TRIMESTRE]]+Tabla13[[#This Row],[CUARTO TRIMESTRE]]</f>
        <v>16</v>
      </c>
      <c r="I56" s="76">
        <v>6000</v>
      </c>
      <c r="J56" s="85">
        <f t="shared" si="1"/>
        <v>96000</v>
      </c>
      <c r="K56" s="33"/>
      <c r="L56" s="276"/>
      <c r="M56" s="276"/>
      <c r="N56" s="275"/>
      <c r="O56" s="336"/>
      <c r="P56" s="275"/>
      <c r="U56" s="278"/>
    </row>
    <row r="57" spans="1:21" s="277" customFormat="1" ht="24.95" customHeight="1">
      <c r="A57" s="281" t="s">
        <v>176</v>
      </c>
      <c r="B57" s="185" t="s">
        <v>684</v>
      </c>
      <c r="C57" s="309" t="s">
        <v>441</v>
      </c>
      <c r="D57" s="197">
        <v>0</v>
      </c>
      <c r="E57" s="197">
        <v>1</v>
      </c>
      <c r="F57" s="197">
        <v>2</v>
      </c>
      <c r="G57" s="323">
        <v>0</v>
      </c>
      <c r="H57" s="70">
        <f>Tabla13[[#This Row],[PRIMER TRIMESTRE]]+Tabla13[[#This Row],[SEGUNDO TRIMESTRE]]+Tabla13[[#This Row],[TERCER TRIMESTRE]]+Tabla13[[#This Row],[CUARTO TRIMESTRE]]</f>
        <v>3</v>
      </c>
      <c r="I57" s="76">
        <v>0</v>
      </c>
      <c r="J57" s="85">
        <f t="shared" si="1"/>
        <v>0</v>
      </c>
      <c r="K57" s="33">
        <f>SUM(J17:J57)</f>
        <v>8789432</v>
      </c>
      <c r="L57" s="276"/>
      <c r="M57" s="341" t="s">
        <v>24</v>
      </c>
      <c r="N57" s="275" t="s">
        <v>359</v>
      </c>
      <c r="O57" s="336"/>
      <c r="P57" s="331"/>
      <c r="U57" s="278"/>
    </row>
    <row r="58" spans="1:21" s="277" customFormat="1" ht="24.95" customHeight="1">
      <c r="A58" s="281" t="s">
        <v>181</v>
      </c>
      <c r="B58" s="31" t="s">
        <v>620</v>
      </c>
      <c r="C58" s="317" t="s">
        <v>441</v>
      </c>
      <c r="D58" s="236">
        <v>0</v>
      </c>
      <c r="E58" s="236">
        <v>0</v>
      </c>
      <c r="F58" s="236">
        <v>0</v>
      </c>
      <c r="G58" s="325">
        <v>20</v>
      </c>
      <c r="H58" s="70">
        <f>Tabla13[[#This Row],[PRIMER TRIMESTRE]]+Tabla13[[#This Row],[SEGUNDO TRIMESTRE]]+Tabla13[[#This Row],[TERCER TRIMESTRE]]+Tabla13[[#This Row],[CUARTO TRIMESTRE]]</f>
        <v>20</v>
      </c>
      <c r="I58" s="76">
        <v>300</v>
      </c>
      <c r="J58" s="85">
        <f t="shared" si="1"/>
        <v>6000</v>
      </c>
      <c r="K58" s="33"/>
      <c r="L58" s="276"/>
      <c r="M58" s="276"/>
      <c r="N58" s="275"/>
      <c r="O58" s="336"/>
      <c r="P58" s="275"/>
      <c r="U58" s="278"/>
    </row>
    <row r="59" spans="1:21" s="277" customFormat="1" ht="24.95" customHeight="1">
      <c r="A59" s="281" t="s">
        <v>181</v>
      </c>
      <c r="B59" s="289" t="s">
        <v>667</v>
      </c>
      <c r="C59" s="246" t="s">
        <v>461</v>
      </c>
      <c r="D59" s="253">
        <v>30</v>
      </c>
      <c r="E59" s="253">
        <v>30</v>
      </c>
      <c r="F59" s="253">
        <v>30</v>
      </c>
      <c r="G59" s="265">
        <v>30</v>
      </c>
      <c r="H59" s="70">
        <f>Tabla13[[#This Row],[PRIMER TRIMESTRE]]+Tabla13[[#This Row],[SEGUNDO TRIMESTRE]]+Tabla13[[#This Row],[TERCER TRIMESTRE]]+Tabla13[[#This Row],[CUARTO TRIMESTRE]]</f>
        <v>120</v>
      </c>
      <c r="I59" s="76">
        <v>50</v>
      </c>
      <c r="J59" s="85">
        <f t="shared" si="1"/>
        <v>6000</v>
      </c>
      <c r="K59" s="33"/>
      <c r="L59" s="276"/>
      <c r="M59" s="276"/>
      <c r="N59" s="275"/>
      <c r="O59" s="336"/>
      <c r="P59" s="275"/>
      <c r="U59" s="278"/>
    </row>
    <row r="60" spans="1:21" s="277" customFormat="1" ht="24.95" customHeight="1">
      <c r="A60" s="281" t="s">
        <v>181</v>
      </c>
      <c r="B60" s="177" t="s">
        <v>502</v>
      </c>
      <c r="C60" s="242" t="s">
        <v>441</v>
      </c>
      <c r="D60" s="253">
        <v>10</v>
      </c>
      <c r="E60" s="253">
        <v>0</v>
      </c>
      <c r="F60" s="253">
        <v>5</v>
      </c>
      <c r="G60" s="265">
        <v>10</v>
      </c>
      <c r="H60" s="70">
        <f>Tabla13[[#This Row],[PRIMER TRIMESTRE]]+Tabla13[[#This Row],[SEGUNDO TRIMESTRE]]+Tabla13[[#This Row],[TERCER TRIMESTRE]]+Tabla13[[#This Row],[CUARTO TRIMESTRE]]</f>
        <v>25</v>
      </c>
      <c r="I60" s="269">
        <v>350</v>
      </c>
      <c r="J60" s="85">
        <f t="shared" si="1"/>
        <v>8750</v>
      </c>
      <c r="K60" s="33"/>
      <c r="L60" s="275"/>
      <c r="M60" s="275"/>
      <c r="N60" s="275"/>
      <c r="O60" s="336"/>
      <c r="P60" s="275"/>
      <c r="U60" s="278"/>
    </row>
    <row r="61" spans="1:21" s="277" customFormat="1" ht="24.95" customHeight="1">
      <c r="A61" s="281" t="s">
        <v>181</v>
      </c>
      <c r="B61" s="177" t="s">
        <v>413</v>
      </c>
      <c r="C61" s="249" t="s">
        <v>441</v>
      </c>
      <c r="D61" s="253">
        <v>10</v>
      </c>
      <c r="E61" s="253">
        <v>0</v>
      </c>
      <c r="F61" s="253">
        <v>0</v>
      </c>
      <c r="G61" s="265">
        <v>10</v>
      </c>
      <c r="H61" s="70">
        <f>Tabla13[[#This Row],[PRIMER TRIMESTRE]]+Tabla13[[#This Row],[SEGUNDO TRIMESTRE]]+Tabla13[[#This Row],[TERCER TRIMESTRE]]+Tabla13[[#This Row],[CUARTO TRIMESTRE]]</f>
        <v>20</v>
      </c>
      <c r="I61" s="269">
        <v>95</v>
      </c>
      <c r="J61" s="85">
        <f>+Tabla13[[#This Row],[CANTIDAD TOTAL]]*Tabla13[[#This Row],[PRECIO UNITARIO ESTIMADO]]</f>
        <v>1900</v>
      </c>
      <c r="K61" s="33"/>
      <c r="L61" s="275"/>
      <c r="M61" s="275"/>
      <c r="N61" s="275"/>
      <c r="O61" s="336"/>
      <c r="P61" s="275"/>
      <c r="U61" s="278"/>
    </row>
    <row r="62" spans="1:21" s="277" customFormat="1" ht="24.95" customHeight="1">
      <c r="A62" s="281" t="s">
        <v>181</v>
      </c>
      <c r="B62" s="177" t="s">
        <v>363</v>
      </c>
      <c r="C62" s="241" t="s">
        <v>441</v>
      </c>
      <c r="D62" s="253">
        <v>216</v>
      </c>
      <c r="E62" s="253">
        <v>216</v>
      </c>
      <c r="F62" s="253">
        <v>216</v>
      </c>
      <c r="G62" s="265">
        <v>216</v>
      </c>
      <c r="H62" s="70">
        <f>Tabla13[[#This Row],[PRIMER TRIMESTRE]]+Tabla13[[#This Row],[SEGUNDO TRIMESTRE]]+Tabla13[[#This Row],[TERCER TRIMESTRE]]+Tabla13[[#This Row],[CUARTO TRIMESTRE]]</f>
        <v>864</v>
      </c>
      <c r="I62" s="76">
        <v>5.9</v>
      </c>
      <c r="J62" s="85">
        <f>+H62*I62</f>
        <v>5097.6000000000004</v>
      </c>
      <c r="K62" s="33"/>
      <c r="L62" s="275"/>
      <c r="M62" s="275"/>
      <c r="N62" s="275"/>
      <c r="O62" s="336"/>
      <c r="P62" s="330"/>
      <c r="U62" s="278"/>
    </row>
    <row r="63" spans="1:21" s="277" customFormat="1" ht="24.95" customHeight="1">
      <c r="A63" s="281" t="s">
        <v>181</v>
      </c>
      <c r="B63" s="177" t="s">
        <v>364</v>
      </c>
      <c r="C63" s="241" t="s">
        <v>441</v>
      </c>
      <c r="D63" s="253">
        <v>72</v>
      </c>
      <c r="E63" s="253">
        <v>72</v>
      </c>
      <c r="F63" s="253">
        <v>72</v>
      </c>
      <c r="G63" s="265">
        <v>72</v>
      </c>
      <c r="H63" s="70">
        <f>Tabla13[[#This Row],[PRIMER TRIMESTRE]]+Tabla13[[#This Row],[SEGUNDO TRIMESTRE]]+Tabla13[[#This Row],[TERCER TRIMESTRE]]+Tabla13[[#This Row],[CUARTO TRIMESTRE]]</f>
        <v>288</v>
      </c>
      <c r="I63" s="76">
        <v>5.9</v>
      </c>
      <c r="J63" s="85">
        <f>+H63*I63</f>
        <v>1699.2</v>
      </c>
      <c r="K63" s="33"/>
      <c r="L63" s="275"/>
      <c r="M63" s="275"/>
      <c r="N63" s="275"/>
      <c r="O63" s="336"/>
      <c r="P63" s="330"/>
      <c r="U63" s="278"/>
    </row>
    <row r="64" spans="1:21" s="277" customFormat="1" ht="24.95" customHeight="1" thickBot="1">
      <c r="A64" s="281" t="s">
        <v>181</v>
      </c>
      <c r="B64" s="177" t="s">
        <v>484</v>
      </c>
      <c r="C64" s="241" t="s">
        <v>441</v>
      </c>
      <c r="D64" s="253">
        <v>60</v>
      </c>
      <c r="E64" s="253">
        <v>60</v>
      </c>
      <c r="F64" s="253">
        <v>60</v>
      </c>
      <c r="G64" s="265">
        <v>60</v>
      </c>
      <c r="H64" s="70">
        <f>Tabla13[[#This Row],[PRIMER TRIMESTRE]]+Tabla13[[#This Row],[SEGUNDO TRIMESTRE]]+Tabla13[[#This Row],[TERCER TRIMESTRE]]+Tabla13[[#This Row],[CUARTO TRIMESTRE]]</f>
        <v>240</v>
      </c>
      <c r="I64" s="76">
        <v>5.9</v>
      </c>
      <c r="J64" s="85">
        <f>+H64*I64</f>
        <v>1416</v>
      </c>
      <c r="K64" s="33"/>
      <c r="L64" s="275"/>
      <c r="M64" s="275"/>
      <c r="N64" s="275"/>
      <c r="O64" s="336"/>
      <c r="P64" s="330"/>
      <c r="U64" s="278"/>
    </row>
    <row r="65" spans="1:21" s="277" customFormat="1" ht="24.95" customHeight="1" thickBot="1">
      <c r="A65" s="280" t="s">
        <v>181</v>
      </c>
      <c r="B65" s="177" t="s">
        <v>668</v>
      </c>
      <c r="C65" s="178" t="s">
        <v>441</v>
      </c>
      <c r="D65" s="192">
        <v>150</v>
      </c>
      <c r="E65" s="192">
        <v>150</v>
      </c>
      <c r="F65" s="192">
        <v>0</v>
      </c>
      <c r="G65" s="192">
        <v>0</v>
      </c>
      <c r="H65" s="70">
        <f>Tabla13[[#This Row],[PRIMER TRIMESTRE]]+Tabla13[[#This Row],[SEGUNDO TRIMESTRE]]+Tabla13[[#This Row],[TERCER TRIMESTRE]]+Tabla13[[#This Row],[CUARTO TRIMESTRE]]</f>
        <v>300</v>
      </c>
      <c r="I65" s="76">
        <v>130</v>
      </c>
      <c r="J65" s="85">
        <f>+H65*I65</f>
        <v>39000</v>
      </c>
      <c r="K65" s="33"/>
      <c r="L65" s="276"/>
      <c r="M65" s="276"/>
      <c r="N65" s="275"/>
      <c r="O65" s="336"/>
      <c r="P65" s="275"/>
      <c r="U65" s="278" t="s">
        <v>58</v>
      </c>
    </row>
    <row r="66" spans="1:21" s="277" customFormat="1" ht="24.95" customHeight="1">
      <c r="A66" s="280" t="s">
        <v>181</v>
      </c>
      <c r="B66" s="177" t="s">
        <v>623</v>
      </c>
      <c r="C66" s="178" t="s">
        <v>441</v>
      </c>
      <c r="D66" s="191">
        <v>625</v>
      </c>
      <c r="E66" s="192">
        <v>625</v>
      </c>
      <c r="F66" s="192">
        <v>625</v>
      </c>
      <c r="G66" s="192">
        <v>625</v>
      </c>
      <c r="H66" s="70">
        <f>Tabla13[[#This Row],[PRIMER TRIMESTRE]]+Tabla13[[#This Row],[SEGUNDO TRIMESTRE]]+Tabla13[[#This Row],[TERCER TRIMESTRE]]+Tabla13[[#This Row],[CUARTO TRIMESTRE]]</f>
        <v>2500</v>
      </c>
      <c r="I66" s="269">
        <v>55</v>
      </c>
      <c r="J66" s="85">
        <f>+H66*I66</f>
        <v>137500</v>
      </c>
      <c r="K66" s="33"/>
      <c r="L66" s="275"/>
      <c r="M66" s="275"/>
      <c r="N66" s="275"/>
      <c r="O66" s="336"/>
      <c r="P66" s="275"/>
    </row>
    <row r="67" spans="1:21" s="277" customFormat="1" ht="24.95" customHeight="1">
      <c r="A67" s="281" t="s">
        <v>181</v>
      </c>
      <c r="B67" s="194" t="s">
        <v>400</v>
      </c>
      <c r="C67" s="195" t="s">
        <v>441</v>
      </c>
      <c r="D67" s="192">
        <v>0</v>
      </c>
      <c r="E67" s="192">
        <v>0</v>
      </c>
      <c r="F67" s="192">
        <v>0</v>
      </c>
      <c r="G67" s="192">
        <v>0</v>
      </c>
      <c r="H67" s="70">
        <f>Tabla13[[#This Row],[PRIMER TRIMESTRE]]+Tabla13[[#This Row],[SEGUNDO TRIMESTRE]]+Tabla13[[#This Row],[TERCER TRIMESTRE]]+Tabla13[[#This Row],[CUARTO TRIMESTRE]]</f>
        <v>0</v>
      </c>
      <c r="I67" s="269">
        <v>175</v>
      </c>
      <c r="J67" s="85">
        <f>+Tabla13[[#This Row],[CANTIDAD TOTAL]]*Tabla13[[#This Row],[PRECIO UNITARIO ESTIMADO]]</f>
        <v>0</v>
      </c>
      <c r="K67" s="33"/>
      <c r="L67" s="275"/>
      <c r="M67" s="275"/>
      <c r="N67" s="275"/>
      <c r="O67" s="336"/>
      <c r="P67" s="275"/>
    </row>
    <row r="68" spans="1:21" s="277" customFormat="1" ht="24.95" customHeight="1">
      <c r="A68" s="281" t="s">
        <v>181</v>
      </c>
      <c r="B68" s="177" t="s">
        <v>487</v>
      </c>
      <c r="C68" s="178" t="s">
        <v>441</v>
      </c>
      <c r="D68" s="192">
        <v>7</v>
      </c>
      <c r="E68" s="192">
        <v>0</v>
      </c>
      <c r="F68" s="192">
        <v>0</v>
      </c>
      <c r="G68" s="192">
        <v>7</v>
      </c>
      <c r="H68" s="70">
        <f>Tabla13[[#This Row],[PRIMER TRIMESTRE]]+Tabla13[[#This Row],[SEGUNDO TRIMESTRE]]+Tabla13[[#This Row],[TERCER TRIMESTRE]]+Tabla13[[#This Row],[CUARTO TRIMESTRE]]</f>
        <v>14</v>
      </c>
      <c r="I68" s="269">
        <v>350</v>
      </c>
      <c r="J68" s="85">
        <f>+Tabla13[[#This Row],[CANTIDAD TOTAL]]*Tabla13[[#This Row],[PRECIO UNITARIO ESTIMADO]]</f>
        <v>4900</v>
      </c>
      <c r="K68" s="33"/>
      <c r="L68" s="275"/>
      <c r="M68" s="275"/>
      <c r="N68" s="275"/>
      <c r="O68" s="336"/>
      <c r="P68" s="275"/>
      <c r="U68" s="278" t="s">
        <v>70</v>
      </c>
    </row>
    <row r="69" spans="1:21" s="277" customFormat="1" ht="24.95" customHeight="1">
      <c r="A69" s="275" t="s">
        <v>181</v>
      </c>
      <c r="B69" s="177" t="s">
        <v>397</v>
      </c>
      <c r="C69" s="178" t="s">
        <v>441</v>
      </c>
      <c r="D69" s="192">
        <v>20</v>
      </c>
      <c r="E69" s="192">
        <v>0</v>
      </c>
      <c r="F69" s="192">
        <v>0</v>
      </c>
      <c r="G69" s="192">
        <v>12</v>
      </c>
      <c r="H69" s="70">
        <f>Tabla13[[#This Row],[PRIMER TRIMESTRE]]+Tabla13[[#This Row],[SEGUNDO TRIMESTRE]]+Tabla13[[#This Row],[TERCER TRIMESTRE]]+Tabla13[[#This Row],[CUARTO TRIMESTRE]]</f>
        <v>32</v>
      </c>
      <c r="I69" s="269">
        <v>110</v>
      </c>
      <c r="J69" s="85">
        <f>+Tabla13[[#This Row],[CANTIDAD TOTAL]]*Tabla13[[#This Row],[PRECIO UNITARIO ESTIMADO]]</f>
        <v>3520</v>
      </c>
      <c r="K69" s="33"/>
      <c r="L69" s="275"/>
      <c r="M69" s="275"/>
      <c r="N69" s="275"/>
      <c r="O69" s="336"/>
      <c r="P69" s="275"/>
      <c r="U69" s="278"/>
    </row>
    <row r="70" spans="1:21" s="277" customFormat="1" ht="24.95" customHeight="1">
      <c r="A70" s="275" t="s">
        <v>181</v>
      </c>
      <c r="B70" s="196" t="s">
        <v>396</v>
      </c>
      <c r="C70" s="178" t="s">
        <v>441</v>
      </c>
      <c r="D70" s="192">
        <v>20</v>
      </c>
      <c r="E70" s="192">
        <v>0</v>
      </c>
      <c r="F70" s="192">
        <v>0</v>
      </c>
      <c r="G70" s="192">
        <v>12</v>
      </c>
      <c r="H70" s="70">
        <f>Tabla13[[#This Row],[PRIMER TRIMESTRE]]+Tabla13[[#This Row],[SEGUNDO TRIMESTRE]]+Tabla13[[#This Row],[TERCER TRIMESTRE]]+Tabla13[[#This Row],[CUARTO TRIMESTRE]]</f>
        <v>32</v>
      </c>
      <c r="I70" s="269">
        <v>198</v>
      </c>
      <c r="J70" s="85">
        <f>+Tabla13[[#This Row],[CANTIDAD TOTAL]]*Tabla13[[#This Row],[PRECIO UNITARIO ESTIMADO]]</f>
        <v>6336</v>
      </c>
      <c r="K70" s="33"/>
      <c r="L70" s="275"/>
      <c r="M70" s="275"/>
      <c r="N70" s="275"/>
      <c r="O70" s="336"/>
      <c r="P70" s="275"/>
      <c r="U70" s="278"/>
    </row>
    <row r="71" spans="1:21" s="277" customFormat="1" ht="24.95" customHeight="1">
      <c r="A71" s="275" t="s">
        <v>181</v>
      </c>
      <c r="B71" s="177" t="s">
        <v>395</v>
      </c>
      <c r="C71" s="178" t="s">
        <v>441</v>
      </c>
      <c r="D71" s="192">
        <v>24</v>
      </c>
      <c r="E71" s="192">
        <v>24</v>
      </c>
      <c r="F71" s="192">
        <v>0</v>
      </c>
      <c r="G71" s="192">
        <v>24</v>
      </c>
      <c r="H71" s="70">
        <f>Tabla13[[#This Row],[PRIMER TRIMESTRE]]+Tabla13[[#This Row],[SEGUNDO TRIMESTRE]]+Tabla13[[#This Row],[TERCER TRIMESTRE]]+Tabla13[[#This Row],[CUARTO TRIMESTRE]]</f>
        <v>72</v>
      </c>
      <c r="I71" s="269">
        <v>110</v>
      </c>
      <c r="J71" s="85">
        <f>+Tabla13[[#This Row],[CANTIDAD TOTAL]]*Tabla13[[#This Row],[PRECIO UNITARIO ESTIMADO]]</f>
        <v>7920</v>
      </c>
      <c r="K71" s="33"/>
      <c r="L71" s="275"/>
      <c r="M71" s="275"/>
      <c r="N71" s="275"/>
      <c r="O71" s="336"/>
      <c r="P71" s="275"/>
      <c r="U71" s="278"/>
    </row>
    <row r="72" spans="1:21" s="277" customFormat="1" ht="24.95" customHeight="1">
      <c r="A72" s="275" t="s">
        <v>181</v>
      </c>
      <c r="B72" s="181" t="s">
        <v>670</v>
      </c>
      <c r="C72" s="190" t="s">
        <v>441</v>
      </c>
      <c r="D72" s="192">
        <v>24</v>
      </c>
      <c r="E72" s="192">
        <v>24</v>
      </c>
      <c r="F72" s="192">
        <v>0</v>
      </c>
      <c r="G72" s="192">
        <v>24</v>
      </c>
      <c r="H72" s="70">
        <f>Tabla13[[#This Row],[PRIMER TRIMESTRE]]+Tabla13[[#This Row],[SEGUNDO TRIMESTRE]]+Tabla13[[#This Row],[TERCER TRIMESTRE]]+Tabla13[[#This Row],[CUARTO TRIMESTRE]]</f>
        <v>72</v>
      </c>
      <c r="I72" s="76">
        <v>110</v>
      </c>
      <c r="J72" s="85">
        <f>+H72*I72</f>
        <v>7920</v>
      </c>
      <c r="K72" s="33"/>
      <c r="L72" s="276"/>
      <c r="M72" s="276"/>
      <c r="N72" s="275"/>
      <c r="O72" s="336"/>
      <c r="P72" s="275"/>
      <c r="U72" s="278"/>
    </row>
    <row r="73" spans="1:21" s="277" customFormat="1" ht="24.95" customHeight="1">
      <c r="A73" s="275" t="s">
        <v>181</v>
      </c>
      <c r="B73" s="181" t="s">
        <v>671</v>
      </c>
      <c r="C73" s="190" t="s">
        <v>441</v>
      </c>
      <c r="D73" s="192">
        <v>12</v>
      </c>
      <c r="E73" s="192">
        <v>12</v>
      </c>
      <c r="F73" s="192">
        <v>0</v>
      </c>
      <c r="G73" s="192">
        <v>12</v>
      </c>
      <c r="H73" s="70">
        <f>Tabla13[[#This Row],[PRIMER TRIMESTRE]]+Tabla13[[#This Row],[SEGUNDO TRIMESTRE]]+Tabla13[[#This Row],[TERCER TRIMESTRE]]+Tabla13[[#This Row],[CUARTO TRIMESTRE]]</f>
        <v>36</v>
      </c>
      <c r="I73" s="76">
        <v>140</v>
      </c>
      <c r="J73" s="85">
        <f>+H73*I73</f>
        <v>5040</v>
      </c>
      <c r="K73" s="33"/>
      <c r="L73" s="276"/>
      <c r="M73" s="276"/>
      <c r="N73" s="275"/>
      <c r="O73" s="336"/>
      <c r="P73" s="275"/>
      <c r="U73" s="278"/>
    </row>
    <row r="74" spans="1:21" s="277" customFormat="1" ht="24.95" customHeight="1">
      <c r="A74" s="275" t="s">
        <v>181</v>
      </c>
      <c r="B74" s="181" t="s">
        <v>669</v>
      </c>
      <c r="C74" s="190" t="s">
        <v>441</v>
      </c>
      <c r="D74" s="192">
        <v>12</v>
      </c>
      <c r="E74" s="192">
        <v>12</v>
      </c>
      <c r="F74" s="192">
        <v>0</v>
      </c>
      <c r="G74" s="192">
        <v>12</v>
      </c>
      <c r="H74" s="70">
        <f>Tabla13[[#This Row],[PRIMER TRIMESTRE]]+Tabla13[[#This Row],[SEGUNDO TRIMESTRE]]+Tabla13[[#This Row],[TERCER TRIMESTRE]]+Tabla13[[#This Row],[CUARTO TRIMESTRE]]</f>
        <v>36</v>
      </c>
      <c r="I74" s="76">
        <v>200</v>
      </c>
      <c r="J74" s="85">
        <f>+H74*I74</f>
        <v>7200</v>
      </c>
      <c r="K74" s="33"/>
      <c r="L74" s="276"/>
      <c r="M74" s="276"/>
      <c r="N74" s="275"/>
      <c r="O74" s="336"/>
      <c r="P74" s="275"/>
      <c r="U74" s="278"/>
    </row>
    <row r="75" spans="1:21" s="277" customFormat="1" ht="24.95" customHeight="1">
      <c r="A75" s="275" t="s">
        <v>181</v>
      </c>
      <c r="B75" s="177" t="s">
        <v>394</v>
      </c>
      <c r="C75" s="178" t="s">
        <v>441</v>
      </c>
      <c r="D75" s="192">
        <v>12</v>
      </c>
      <c r="E75" s="192">
        <v>0</v>
      </c>
      <c r="F75" s="192">
        <v>12</v>
      </c>
      <c r="G75" s="192">
        <v>0</v>
      </c>
      <c r="H75" s="70">
        <f>Tabla13[[#This Row],[PRIMER TRIMESTRE]]+Tabla13[[#This Row],[SEGUNDO TRIMESTRE]]+Tabla13[[#This Row],[TERCER TRIMESTRE]]+Tabla13[[#This Row],[CUARTO TRIMESTRE]]</f>
        <v>24</v>
      </c>
      <c r="I75" s="269">
        <v>215</v>
      </c>
      <c r="J75" s="85">
        <f>+Tabla13[[#This Row],[CANTIDAD TOTAL]]*Tabla13[[#This Row],[PRECIO UNITARIO ESTIMADO]]</f>
        <v>5160</v>
      </c>
      <c r="K75" s="33"/>
      <c r="L75" s="275"/>
      <c r="M75" s="275"/>
      <c r="N75" s="275"/>
      <c r="O75" s="336"/>
      <c r="P75" s="275"/>
      <c r="U75" s="278"/>
    </row>
    <row r="76" spans="1:21" s="277" customFormat="1" ht="24.95" customHeight="1">
      <c r="A76" s="275" t="s">
        <v>181</v>
      </c>
      <c r="B76" s="177" t="s">
        <v>430</v>
      </c>
      <c r="C76" s="178" t="s">
        <v>441</v>
      </c>
      <c r="D76" s="198"/>
      <c r="E76" s="174">
        <v>0</v>
      </c>
      <c r="F76" s="174"/>
      <c r="G76" s="174">
        <v>0</v>
      </c>
      <c r="H76" s="70">
        <f>Tabla13[[#This Row],[PRIMER TRIMESTRE]]+Tabla13[[#This Row],[SEGUNDO TRIMESTRE]]+Tabla13[[#This Row],[TERCER TRIMESTRE]]+Tabla13[[#This Row],[CUARTO TRIMESTRE]]</f>
        <v>0</v>
      </c>
      <c r="I76" s="269">
        <v>20</v>
      </c>
      <c r="J76" s="85">
        <f>+H76*I76</f>
        <v>0</v>
      </c>
      <c r="K76" s="33"/>
      <c r="L76" s="275"/>
      <c r="M76" s="275"/>
      <c r="N76" s="275"/>
      <c r="O76" s="336"/>
      <c r="P76" s="275"/>
      <c r="U76" s="278"/>
    </row>
    <row r="77" spans="1:21" s="277" customFormat="1" ht="24.95" customHeight="1">
      <c r="A77" s="283" t="s">
        <v>181</v>
      </c>
      <c r="B77" s="177" t="s">
        <v>619</v>
      </c>
      <c r="C77" s="178" t="s">
        <v>441</v>
      </c>
      <c r="D77" s="200">
        <v>15</v>
      </c>
      <c r="E77" s="200">
        <v>0</v>
      </c>
      <c r="F77" s="200">
        <v>0</v>
      </c>
      <c r="G77" s="200">
        <v>15</v>
      </c>
      <c r="H77" s="70">
        <f>Tabla13[[#This Row],[PRIMER TRIMESTRE]]+Tabla13[[#This Row],[SEGUNDO TRIMESTRE]]+Tabla13[[#This Row],[TERCER TRIMESTRE]]+Tabla13[[#This Row],[CUARTO TRIMESTRE]]</f>
        <v>30</v>
      </c>
      <c r="I77" s="270">
        <v>110</v>
      </c>
      <c r="J77" s="334">
        <f>+H77*I77</f>
        <v>3300</v>
      </c>
      <c r="K77" s="175"/>
      <c r="L77" s="283"/>
      <c r="M77" s="283"/>
      <c r="N77" s="283"/>
      <c r="O77" s="338"/>
      <c r="P77" s="332"/>
      <c r="U77" s="278"/>
    </row>
    <row r="78" spans="1:21" s="277" customFormat="1" ht="24.95" customHeight="1">
      <c r="A78" s="275" t="s">
        <v>181</v>
      </c>
      <c r="B78" s="194" t="s">
        <v>515</v>
      </c>
      <c r="C78" s="186" t="s">
        <v>441</v>
      </c>
      <c r="D78" s="201">
        <v>1</v>
      </c>
      <c r="E78" s="201">
        <v>1</v>
      </c>
      <c r="F78" s="201">
        <v>0</v>
      </c>
      <c r="G78" s="201">
        <v>1</v>
      </c>
      <c r="H78" s="70">
        <f>Tabla13[[#This Row],[PRIMER TRIMESTRE]]+Tabla13[[#This Row],[SEGUNDO TRIMESTRE]]+Tabla13[[#This Row],[TERCER TRIMESTRE]]+Tabla13[[#This Row],[CUARTO TRIMESTRE]]</f>
        <v>3</v>
      </c>
      <c r="I78" s="76">
        <v>1000</v>
      </c>
      <c r="J78" s="85">
        <f>+Tabla13[[#This Row],[CANTIDAD TOTAL]]*Tabla13[[#This Row],[PRECIO UNITARIO ESTIMADO]]</f>
        <v>3000</v>
      </c>
      <c r="K78" s="33"/>
      <c r="L78" s="275"/>
      <c r="M78" s="275"/>
      <c r="N78" s="275"/>
      <c r="O78" s="336"/>
      <c r="P78" s="275"/>
      <c r="U78" s="278"/>
    </row>
    <row r="79" spans="1:21" s="277" customFormat="1" ht="24.95" customHeight="1">
      <c r="A79" s="275" t="s">
        <v>181</v>
      </c>
      <c r="B79" s="177" t="s">
        <v>415</v>
      </c>
      <c r="C79" s="171" t="s">
        <v>461</v>
      </c>
      <c r="D79" s="192">
        <v>2</v>
      </c>
      <c r="E79" s="192">
        <v>2</v>
      </c>
      <c r="F79" s="192">
        <v>0</v>
      </c>
      <c r="G79" s="192">
        <v>0</v>
      </c>
      <c r="H79" s="70">
        <f>Tabla13[[#This Row],[PRIMER TRIMESTRE]]+Tabla13[[#This Row],[SEGUNDO TRIMESTRE]]+Tabla13[[#This Row],[TERCER TRIMESTRE]]+Tabla13[[#This Row],[CUARTO TRIMESTRE]]</f>
        <v>4</v>
      </c>
      <c r="I79" s="269">
        <v>45</v>
      </c>
      <c r="J79" s="85">
        <f>+Tabla13[[#This Row],[CANTIDAD TOTAL]]*Tabla13[[#This Row],[PRECIO UNITARIO ESTIMADO]]</f>
        <v>180</v>
      </c>
      <c r="K79" s="33"/>
      <c r="L79" s="275"/>
      <c r="M79" s="275"/>
      <c r="N79" s="275"/>
      <c r="O79" s="336"/>
      <c r="P79" s="275"/>
      <c r="U79" s="278"/>
    </row>
    <row r="80" spans="1:21" s="277" customFormat="1" ht="24.95" customHeight="1">
      <c r="A80" s="275" t="s">
        <v>181</v>
      </c>
      <c r="B80" s="193" t="s">
        <v>370</v>
      </c>
      <c r="C80" s="220" t="s">
        <v>441</v>
      </c>
      <c r="D80" s="191">
        <v>12</v>
      </c>
      <c r="E80" s="192">
        <v>0</v>
      </c>
      <c r="F80" s="192">
        <v>12</v>
      </c>
      <c r="G80" s="192">
        <v>0</v>
      </c>
      <c r="H80" s="70">
        <f>Tabla13[[#This Row],[PRIMER TRIMESTRE]]+Tabla13[[#This Row],[SEGUNDO TRIMESTRE]]+Tabla13[[#This Row],[TERCER TRIMESTRE]]+Tabla13[[#This Row],[CUARTO TRIMESTRE]]</f>
        <v>24</v>
      </c>
      <c r="I80" s="76">
        <v>65</v>
      </c>
      <c r="J80" s="85">
        <f>+H80*I80</f>
        <v>1560</v>
      </c>
      <c r="K80" s="33"/>
      <c r="L80" s="275"/>
      <c r="M80" s="275"/>
      <c r="N80" s="275"/>
      <c r="O80" s="336"/>
      <c r="P80" s="330"/>
      <c r="U80" s="278"/>
    </row>
    <row r="81" spans="1:21" s="277" customFormat="1" ht="24.95" customHeight="1">
      <c r="A81" s="275" t="s">
        <v>181</v>
      </c>
      <c r="B81" s="177" t="s">
        <v>369</v>
      </c>
      <c r="C81" s="178" t="s">
        <v>441</v>
      </c>
      <c r="D81" s="191">
        <v>28</v>
      </c>
      <c r="E81" s="192">
        <v>24</v>
      </c>
      <c r="F81" s="192">
        <v>24</v>
      </c>
      <c r="G81" s="192">
        <v>24</v>
      </c>
      <c r="H81" s="70">
        <f>Tabla13[[#This Row],[PRIMER TRIMESTRE]]+Tabla13[[#This Row],[SEGUNDO TRIMESTRE]]+Tabla13[[#This Row],[TERCER TRIMESTRE]]+Tabla13[[#This Row],[CUARTO TRIMESTRE]]</f>
        <v>100</v>
      </c>
      <c r="I81" s="76">
        <v>45</v>
      </c>
      <c r="J81" s="85">
        <f>+H81*I81</f>
        <v>4500</v>
      </c>
      <c r="K81" s="33"/>
      <c r="L81" s="275"/>
      <c r="M81" s="275"/>
      <c r="N81" s="275"/>
      <c r="O81" s="336"/>
      <c r="P81" s="330"/>
      <c r="U81" s="278"/>
    </row>
    <row r="82" spans="1:21" s="277" customFormat="1" ht="24.95" customHeight="1">
      <c r="A82" s="275" t="s">
        <v>181</v>
      </c>
      <c r="B82" s="177" t="s">
        <v>373</v>
      </c>
      <c r="C82" s="178" t="s">
        <v>461</v>
      </c>
      <c r="D82" s="191">
        <v>21</v>
      </c>
      <c r="E82" s="192">
        <v>21</v>
      </c>
      <c r="F82" s="192">
        <v>21</v>
      </c>
      <c r="G82" s="192">
        <v>21</v>
      </c>
      <c r="H82" s="70">
        <f>Tabla13[[#This Row],[PRIMER TRIMESTRE]]+Tabla13[[#This Row],[SEGUNDO TRIMESTRE]]+Tabla13[[#This Row],[TERCER TRIMESTRE]]+Tabla13[[#This Row],[CUARTO TRIMESTRE]]</f>
        <v>84</v>
      </c>
      <c r="I82" s="76">
        <v>90</v>
      </c>
      <c r="J82" s="85">
        <f>+H82*I82</f>
        <v>7560</v>
      </c>
      <c r="K82" s="33"/>
      <c r="L82" s="275"/>
      <c r="M82" s="275"/>
      <c r="N82" s="275"/>
      <c r="O82" s="336"/>
      <c r="P82" s="330"/>
      <c r="U82" s="278"/>
    </row>
    <row r="83" spans="1:21" s="277" customFormat="1" ht="24.95" customHeight="1">
      <c r="A83" s="275" t="s">
        <v>181</v>
      </c>
      <c r="B83" s="177" t="s">
        <v>372</v>
      </c>
      <c r="C83" s="178" t="s">
        <v>461</v>
      </c>
      <c r="D83" s="191">
        <v>21</v>
      </c>
      <c r="E83" s="192">
        <v>21</v>
      </c>
      <c r="F83" s="192">
        <v>21</v>
      </c>
      <c r="G83" s="192">
        <v>21</v>
      </c>
      <c r="H83" s="70">
        <f>Tabla13[[#This Row],[PRIMER TRIMESTRE]]+Tabla13[[#This Row],[SEGUNDO TRIMESTRE]]+Tabla13[[#This Row],[TERCER TRIMESTRE]]+Tabla13[[#This Row],[CUARTO TRIMESTRE]]</f>
        <v>84</v>
      </c>
      <c r="I83" s="76">
        <v>35</v>
      </c>
      <c r="J83" s="85">
        <f>+H83*I83</f>
        <v>2940</v>
      </c>
      <c r="K83" s="33"/>
      <c r="L83" s="275"/>
      <c r="M83" s="275"/>
      <c r="N83" s="275"/>
      <c r="O83" s="336"/>
      <c r="P83" s="330"/>
      <c r="U83" s="278"/>
    </row>
    <row r="84" spans="1:21" s="277" customFormat="1" ht="24.95" customHeight="1">
      <c r="A84" s="275" t="s">
        <v>181</v>
      </c>
      <c r="B84" s="177" t="s">
        <v>371</v>
      </c>
      <c r="C84" s="178" t="s">
        <v>461</v>
      </c>
      <c r="D84" s="191">
        <v>26</v>
      </c>
      <c r="E84" s="192">
        <v>21</v>
      </c>
      <c r="F84" s="192">
        <v>21</v>
      </c>
      <c r="G84" s="192">
        <v>21</v>
      </c>
      <c r="H84" s="70">
        <f>Tabla13[[#This Row],[PRIMER TRIMESTRE]]+Tabla13[[#This Row],[SEGUNDO TRIMESTRE]]+Tabla13[[#This Row],[TERCER TRIMESTRE]]+Tabla13[[#This Row],[CUARTO TRIMESTRE]]</f>
        <v>89</v>
      </c>
      <c r="I84" s="76">
        <v>20</v>
      </c>
      <c r="J84" s="85">
        <f>+H84*I84</f>
        <v>1780</v>
      </c>
      <c r="K84" s="33"/>
      <c r="L84" s="275"/>
      <c r="M84" s="275"/>
      <c r="N84" s="275"/>
      <c r="O84" s="336"/>
      <c r="P84" s="330"/>
      <c r="U84" s="278"/>
    </row>
    <row r="85" spans="1:21" s="277" customFormat="1" ht="24.95" customHeight="1">
      <c r="A85" s="275" t="s">
        <v>181</v>
      </c>
      <c r="B85" s="231" t="s">
        <v>404</v>
      </c>
      <c r="C85" s="178" t="s">
        <v>461</v>
      </c>
      <c r="D85" s="191">
        <v>10</v>
      </c>
      <c r="E85" s="192">
        <v>10</v>
      </c>
      <c r="F85" s="192">
        <v>10</v>
      </c>
      <c r="G85" s="192">
        <v>10</v>
      </c>
      <c r="H85" s="70">
        <f>Tabla13[[#This Row],[PRIMER TRIMESTRE]]+Tabla13[[#This Row],[SEGUNDO TRIMESTRE]]+Tabla13[[#This Row],[TERCER TRIMESTRE]]+Tabla13[[#This Row],[CUARTO TRIMESTRE]]</f>
        <v>40</v>
      </c>
      <c r="I85" s="269">
        <v>30</v>
      </c>
      <c r="J85" s="85">
        <f>+Tabla13[[#This Row],[CANTIDAD TOTAL]]*Tabla13[[#This Row],[PRECIO UNITARIO ESTIMADO]]</f>
        <v>1200</v>
      </c>
      <c r="K85" s="33"/>
      <c r="L85" s="275"/>
      <c r="M85" s="275"/>
      <c r="N85" s="275"/>
      <c r="O85" s="336"/>
      <c r="P85" s="275"/>
      <c r="U85" s="278"/>
    </row>
    <row r="86" spans="1:21" s="277" customFormat="1" ht="24.95" customHeight="1">
      <c r="A86" s="275" t="s">
        <v>181</v>
      </c>
      <c r="B86" s="177" t="s">
        <v>403</v>
      </c>
      <c r="C86" s="178" t="s">
        <v>508</v>
      </c>
      <c r="D86" s="192">
        <v>10</v>
      </c>
      <c r="E86" s="192">
        <v>10</v>
      </c>
      <c r="F86" s="192">
        <v>10</v>
      </c>
      <c r="G86" s="192">
        <v>10</v>
      </c>
      <c r="H86" s="70">
        <f>Tabla13[[#This Row],[PRIMER TRIMESTRE]]+Tabla13[[#This Row],[SEGUNDO TRIMESTRE]]+Tabla13[[#This Row],[TERCER TRIMESTRE]]+Tabla13[[#This Row],[CUARTO TRIMESTRE]]</f>
        <v>40</v>
      </c>
      <c r="I86" s="269">
        <v>10</v>
      </c>
      <c r="J86" s="85">
        <f>+Tabla13[[#This Row],[CANTIDAD TOTAL]]*Tabla13[[#This Row],[PRECIO UNITARIO ESTIMADO]]</f>
        <v>400</v>
      </c>
      <c r="K86" s="33"/>
      <c r="L86" s="275"/>
      <c r="M86" s="275"/>
      <c r="N86" s="275"/>
      <c r="O86" s="336"/>
      <c r="P86" s="275"/>
      <c r="U86" s="278"/>
    </row>
    <row r="87" spans="1:21" s="277" customFormat="1" ht="24.95" customHeight="1">
      <c r="A87" s="275" t="s">
        <v>181</v>
      </c>
      <c r="B87" s="177" t="s">
        <v>389</v>
      </c>
      <c r="C87" s="178" t="s">
        <v>441</v>
      </c>
      <c r="D87" s="192">
        <v>12</v>
      </c>
      <c r="E87" s="192">
        <v>0</v>
      </c>
      <c r="F87" s="192">
        <v>12</v>
      </c>
      <c r="G87" s="192">
        <v>0</v>
      </c>
      <c r="H87" s="70">
        <f>Tabla13[[#This Row],[PRIMER TRIMESTRE]]+Tabla13[[#This Row],[SEGUNDO TRIMESTRE]]+Tabla13[[#This Row],[TERCER TRIMESTRE]]+Tabla13[[#This Row],[CUARTO TRIMESTRE]]</f>
        <v>24</v>
      </c>
      <c r="I87" s="269">
        <v>70</v>
      </c>
      <c r="J87" s="85">
        <f>+Tabla13[[#This Row],[CANTIDAD TOTAL]]*Tabla13[[#This Row],[PRECIO UNITARIO ESTIMADO]]</f>
        <v>1680</v>
      </c>
      <c r="K87" s="33"/>
      <c r="L87" s="275"/>
      <c r="M87" s="275"/>
      <c r="N87" s="275"/>
      <c r="O87" s="336"/>
      <c r="P87" s="275"/>
      <c r="U87" s="278"/>
    </row>
    <row r="88" spans="1:21" s="277" customFormat="1" ht="24.95" customHeight="1">
      <c r="A88" s="275" t="s">
        <v>181</v>
      </c>
      <c r="B88" s="177" t="s">
        <v>406</v>
      </c>
      <c r="C88" s="171" t="s">
        <v>446</v>
      </c>
      <c r="D88" s="192">
        <v>10</v>
      </c>
      <c r="E88" s="192">
        <v>10</v>
      </c>
      <c r="F88" s="192">
        <v>10</v>
      </c>
      <c r="G88" s="192">
        <v>10</v>
      </c>
      <c r="H88" s="70">
        <f>Tabla13[[#This Row],[PRIMER TRIMESTRE]]+Tabla13[[#This Row],[SEGUNDO TRIMESTRE]]+Tabla13[[#This Row],[TERCER TRIMESTRE]]+Tabla13[[#This Row],[CUARTO TRIMESTRE]]</f>
        <v>40</v>
      </c>
      <c r="I88" s="269">
        <v>750</v>
      </c>
      <c r="J88" s="85">
        <f>+Tabla13[[#This Row],[CANTIDAD TOTAL]]*Tabla13[[#This Row],[PRECIO UNITARIO ESTIMADO]]</f>
        <v>30000</v>
      </c>
      <c r="K88" s="33"/>
      <c r="L88" s="275"/>
      <c r="M88" s="275"/>
      <c r="N88" s="275"/>
      <c r="O88" s="336"/>
      <c r="P88" s="275"/>
      <c r="U88" s="278"/>
    </row>
    <row r="89" spans="1:21" s="277" customFormat="1" ht="24.95" customHeight="1">
      <c r="A89" s="283" t="s">
        <v>181</v>
      </c>
      <c r="B89" s="234" t="s">
        <v>398</v>
      </c>
      <c r="C89" s="245" t="s">
        <v>461</v>
      </c>
      <c r="D89" s="199">
        <v>4</v>
      </c>
      <c r="E89" s="199">
        <v>0</v>
      </c>
      <c r="F89" s="199">
        <v>0</v>
      </c>
      <c r="G89" s="199">
        <v>2</v>
      </c>
      <c r="H89" s="70">
        <f>Tabla13[[#This Row],[PRIMER TRIMESTRE]]+Tabla13[[#This Row],[SEGUNDO TRIMESTRE]]+Tabla13[[#This Row],[TERCER TRIMESTRE]]+Tabla13[[#This Row],[CUARTO TRIMESTRE]]</f>
        <v>6</v>
      </c>
      <c r="I89" s="271">
        <v>40</v>
      </c>
      <c r="J89" s="334">
        <f>+Tabla13[[#This Row],[CANTIDAD TOTAL]]*Tabla13[[#This Row],[PRECIO UNITARIO ESTIMADO]]</f>
        <v>240</v>
      </c>
      <c r="K89" s="175"/>
      <c r="L89" s="283"/>
      <c r="M89" s="283"/>
      <c r="N89" s="283"/>
      <c r="O89" s="338"/>
      <c r="P89" s="283"/>
      <c r="U89" s="278"/>
    </row>
    <row r="90" spans="1:21" s="277" customFormat="1" ht="24.95" customHeight="1">
      <c r="A90" s="275" t="s">
        <v>181</v>
      </c>
      <c r="B90" s="177" t="s">
        <v>385</v>
      </c>
      <c r="C90" s="310" t="s">
        <v>441</v>
      </c>
      <c r="D90" s="192">
        <v>12</v>
      </c>
      <c r="E90" s="192">
        <v>9</v>
      </c>
      <c r="F90" s="192">
        <v>9</v>
      </c>
      <c r="G90" s="192">
        <v>10</v>
      </c>
      <c r="H90" s="70">
        <f>Tabla13[[#This Row],[PRIMER TRIMESTRE]]+Tabla13[[#This Row],[SEGUNDO TRIMESTRE]]+Tabla13[[#This Row],[TERCER TRIMESTRE]]+Tabla13[[#This Row],[CUARTO TRIMESTRE]]</f>
        <v>40</v>
      </c>
      <c r="I90" s="76">
        <v>20</v>
      </c>
      <c r="J90" s="85">
        <f>+Tabla13[[#This Row],[CANTIDAD TOTAL]]*Tabla13[[#This Row],[PRECIO UNITARIO ESTIMADO]]</f>
        <v>800</v>
      </c>
      <c r="K90" s="33"/>
      <c r="L90" s="275"/>
      <c r="M90" s="275"/>
      <c r="N90" s="275"/>
      <c r="O90" s="336"/>
      <c r="P90" s="275"/>
      <c r="U90" s="278"/>
    </row>
    <row r="91" spans="1:21" s="277" customFormat="1" ht="24.95" customHeight="1">
      <c r="A91" s="275" t="s">
        <v>181</v>
      </c>
      <c r="B91" s="177" t="s">
        <v>384</v>
      </c>
      <c r="C91" s="240" t="s">
        <v>441</v>
      </c>
      <c r="D91" s="192">
        <v>6</v>
      </c>
      <c r="E91" s="192">
        <v>6</v>
      </c>
      <c r="F91" s="192">
        <v>6</v>
      </c>
      <c r="G91" s="192">
        <v>6</v>
      </c>
      <c r="H91" s="70">
        <f>Tabla13[[#This Row],[PRIMER TRIMESTRE]]+Tabla13[[#This Row],[SEGUNDO TRIMESTRE]]+Tabla13[[#This Row],[TERCER TRIMESTRE]]+Tabla13[[#This Row],[CUARTO TRIMESTRE]]</f>
        <v>24</v>
      </c>
      <c r="I91" s="76">
        <v>20</v>
      </c>
      <c r="J91" s="85">
        <f>+H91*I91</f>
        <v>480</v>
      </c>
      <c r="K91" s="33"/>
      <c r="L91" s="275"/>
      <c r="M91" s="275"/>
      <c r="N91" s="275"/>
      <c r="O91" s="336"/>
      <c r="P91" s="330"/>
      <c r="U91" s="278"/>
    </row>
    <row r="92" spans="1:21" s="277" customFormat="1" ht="24.95" customHeight="1">
      <c r="A92" s="275" t="s">
        <v>181</v>
      </c>
      <c r="B92" s="177" t="s">
        <v>386</v>
      </c>
      <c r="C92" s="178" t="s">
        <v>441</v>
      </c>
      <c r="D92" s="192">
        <v>3</v>
      </c>
      <c r="E92" s="192">
        <v>0</v>
      </c>
      <c r="F92" s="192">
        <v>3</v>
      </c>
      <c r="G92" s="191">
        <v>0</v>
      </c>
      <c r="H92" s="70">
        <f>Tabla13[[#This Row],[PRIMER TRIMESTRE]]+Tabla13[[#This Row],[SEGUNDO TRIMESTRE]]+Tabla13[[#This Row],[TERCER TRIMESTRE]]+Tabla13[[#This Row],[CUARTO TRIMESTRE]]</f>
        <v>6</v>
      </c>
      <c r="I92" s="76">
        <v>20</v>
      </c>
      <c r="J92" s="85">
        <f>+H92*I92</f>
        <v>120</v>
      </c>
      <c r="K92" s="33"/>
      <c r="L92" s="275"/>
      <c r="M92" s="275"/>
      <c r="N92" s="275"/>
      <c r="O92" s="336"/>
      <c r="P92" s="330"/>
      <c r="U92" s="278"/>
    </row>
    <row r="93" spans="1:21" s="277" customFormat="1" ht="24.95" customHeight="1">
      <c r="A93" s="275" t="s">
        <v>181</v>
      </c>
      <c r="B93" s="177" t="s">
        <v>375</v>
      </c>
      <c r="C93" s="250" t="s">
        <v>461</v>
      </c>
      <c r="D93" s="192">
        <v>25</v>
      </c>
      <c r="E93" s="192">
        <v>15</v>
      </c>
      <c r="F93" s="192">
        <v>15</v>
      </c>
      <c r="G93" s="192">
        <v>15</v>
      </c>
      <c r="H93" s="70">
        <f>Tabla13[[#This Row],[PRIMER TRIMESTRE]]+Tabla13[[#This Row],[SEGUNDO TRIMESTRE]]+Tabla13[[#This Row],[TERCER TRIMESTRE]]+Tabla13[[#This Row],[CUARTO TRIMESTRE]]</f>
        <v>70</v>
      </c>
      <c r="I93" s="76">
        <v>95</v>
      </c>
      <c r="J93" s="85">
        <f>+H93*I93</f>
        <v>6650</v>
      </c>
      <c r="K93" s="33"/>
      <c r="L93" s="275"/>
      <c r="M93" s="275"/>
      <c r="N93" s="275"/>
      <c r="O93" s="336"/>
      <c r="P93" s="330"/>
      <c r="U93" s="278"/>
    </row>
    <row r="94" spans="1:21" s="277" customFormat="1" ht="24.95" customHeight="1">
      <c r="A94" s="275" t="s">
        <v>181</v>
      </c>
      <c r="B94" s="177" t="s">
        <v>392</v>
      </c>
      <c r="C94" s="250" t="s">
        <v>441</v>
      </c>
      <c r="D94" s="192">
        <v>30</v>
      </c>
      <c r="E94" s="192">
        <v>0</v>
      </c>
      <c r="F94" s="192">
        <v>0</v>
      </c>
      <c r="G94" s="192">
        <v>0</v>
      </c>
      <c r="H94" s="70">
        <f>Tabla13[[#This Row],[PRIMER TRIMESTRE]]+Tabla13[[#This Row],[SEGUNDO TRIMESTRE]]+Tabla13[[#This Row],[TERCER TRIMESTRE]]+Tabla13[[#This Row],[CUARTO TRIMESTRE]]</f>
        <v>30</v>
      </c>
      <c r="I94" s="269">
        <v>10.5</v>
      </c>
      <c r="J94" s="85">
        <f>+Tabla13[[#This Row],[CANTIDAD TOTAL]]*Tabla13[[#This Row],[PRECIO UNITARIO ESTIMADO]]</f>
        <v>315</v>
      </c>
      <c r="K94" s="33"/>
      <c r="L94" s="275"/>
      <c r="M94" s="275"/>
      <c r="N94" s="275"/>
      <c r="O94" s="336"/>
      <c r="P94" s="275"/>
      <c r="U94" s="278"/>
    </row>
    <row r="95" spans="1:21" s="277" customFormat="1" ht="24.95" customHeight="1">
      <c r="A95" s="275" t="s">
        <v>181</v>
      </c>
      <c r="B95" s="177" t="s">
        <v>411</v>
      </c>
      <c r="C95" s="247" t="s">
        <v>441</v>
      </c>
      <c r="D95" s="192">
        <v>12</v>
      </c>
      <c r="E95" s="192">
        <v>6</v>
      </c>
      <c r="F95" s="192">
        <v>6</v>
      </c>
      <c r="G95" s="192">
        <v>6</v>
      </c>
      <c r="H95" s="70">
        <f>Tabla13[[#This Row],[PRIMER TRIMESTRE]]+Tabla13[[#This Row],[SEGUNDO TRIMESTRE]]+Tabla13[[#This Row],[TERCER TRIMESTRE]]+Tabla13[[#This Row],[CUARTO TRIMESTRE]]</f>
        <v>30</v>
      </c>
      <c r="I95" s="269">
        <v>225</v>
      </c>
      <c r="J95" s="85">
        <f>+Tabla13[[#This Row],[CANTIDAD TOTAL]]*Tabla13[[#This Row],[PRECIO UNITARIO ESTIMADO]]</f>
        <v>6750</v>
      </c>
      <c r="K95" s="33"/>
      <c r="L95" s="275"/>
      <c r="M95" s="275"/>
      <c r="N95" s="275"/>
      <c r="O95" s="336"/>
      <c r="P95" s="275"/>
      <c r="U95" s="278"/>
    </row>
    <row r="96" spans="1:21" s="277" customFormat="1" ht="24.95" customHeight="1">
      <c r="A96" s="275" t="s">
        <v>181</v>
      </c>
      <c r="B96" s="177" t="s">
        <v>416</v>
      </c>
      <c r="C96" s="171" t="s">
        <v>441</v>
      </c>
      <c r="D96" s="192">
        <v>0</v>
      </c>
      <c r="E96" s="192">
        <v>3</v>
      </c>
      <c r="F96" s="192">
        <v>0</v>
      </c>
      <c r="G96" s="192">
        <v>0</v>
      </c>
      <c r="H96" s="70">
        <f>Tabla13[[#This Row],[PRIMER TRIMESTRE]]+Tabla13[[#This Row],[SEGUNDO TRIMESTRE]]+Tabla13[[#This Row],[TERCER TRIMESTRE]]+Tabla13[[#This Row],[CUARTO TRIMESTRE]]</f>
        <v>3</v>
      </c>
      <c r="I96" s="269">
        <v>1300</v>
      </c>
      <c r="J96" s="85">
        <f>+Tabla13[[#This Row],[CANTIDAD TOTAL]]*Tabla13[[#This Row],[PRECIO UNITARIO ESTIMADO]]</f>
        <v>3900</v>
      </c>
      <c r="K96" s="33"/>
      <c r="L96" s="275"/>
      <c r="M96" s="275"/>
      <c r="N96" s="275"/>
      <c r="O96" s="336"/>
      <c r="P96" s="275"/>
      <c r="U96" s="278"/>
    </row>
    <row r="97" spans="1:21" s="277" customFormat="1" ht="24.95" customHeight="1">
      <c r="A97" s="275" t="s">
        <v>181</v>
      </c>
      <c r="B97" s="177" t="s">
        <v>401</v>
      </c>
      <c r="C97" s="250" t="s">
        <v>461</v>
      </c>
      <c r="D97" s="192">
        <v>10</v>
      </c>
      <c r="E97" s="192">
        <v>10</v>
      </c>
      <c r="F97" s="192">
        <v>5</v>
      </c>
      <c r="G97" s="192">
        <v>10</v>
      </c>
      <c r="H97" s="70">
        <f>Tabla13[[#This Row],[PRIMER TRIMESTRE]]+Tabla13[[#This Row],[SEGUNDO TRIMESTRE]]+Tabla13[[#This Row],[TERCER TRIMESTRE]]+Tabla13[[#This Row],[CUARTO TRIMESTRE]]</f>
        <v>35</v>
      </c>
      <c r="I97" s="269">
        <v>30</v>
      </c>
      <c r="J97" s="85">
        <f>+Tabla13[[#This Row],[CANTIDAD TOTAL]]*Tabla13[[#This Row],[PRECIO UNITARIO ESTIMADO]]</f>
        <v>1050</v>
      </c>
      <c r="K97" s="33"/>
      <c r="L97" s="275"/>
      <c r="M97" s="275"/>
      <c r="N97" s="275"/>
      <c r="O97" s="336"/>
      <c r="P97" s="275"/>
      <c r="U97" s="278"/>
    </row>
    <row r="98" spans="1:21" s="277" customFormat="1" ht="24.95" customHeight="1">
      <c r="A98" s="275" t="s">
        <v>181</v>
      </c>
      <c r="B98" s="289" t="s">
        <v>673</v>
      </c>
      <c r="C98" s="190" t="s">
        <v>446</v>
      </c>
      <c r="D98" s="192">
        <v>3</v>
      </c>
      <c r="E98" s="192">
        <v>3</v>
      </c>
      <c r="F98" s="192">
        <v>3</v>
      </c>
      <c r="G98" s="192">
        <v>3</v>
      </c>
      <c r="H98" s="70">
        <f>Tabla13[[#This Row],[PRIMER TRIMESTRE]]+Tabla13[[#This Row],[SEGUNDO TRIMESTRE]]+Tabla13[[#This Row],[TERCER TRIMESTRE]]+Tabla13[[#This Row],[CUARTO TRIMESTRE]]</f>
        <v>12</v>
      </c>
      <c r="I98" s="76">
        <v>300</v>
      </c>
      <c r="J98" s="85">
        <f>+H98*I98</f>
        <v>3600</v>
      </c>
      <c r="K98" s="33"/>
      <c r="L98" s="276"/>
      <c r="M98" s="276"/>
      <c r="N98" s="275"/>
      <c r="O98" s="336"/>
      <c r="P98" s="275"/>
      <c r="U98" s="278"/>
    </row>
    <row r="99" spans="1:21" s="277" customFormat="1" ht="24.95" customHeight="1">
      <c r="A99" s="275" t="s">
        <v>181</v>
      </c>
      <c r="B99" s="177" t="s">
        <v>393</v>
      </c>
      <c r="C99" s="178" t="s">
        <v>446</v>
      </c>
      <c r="D99" s="192">
        <v>3</v>
      </c>
      <c r="E99" s="192">
        <v>3</v>
      </c>
      <c r="F99" s="192">
        <v>3</v>
      </c>
      <c r="G99" s="192">
        <v>3</v>
      </c>
      <c r="H99" s="70">
        <f>Tabla13[[#This Row],[PRIMER TRIMESTRE]]+Tabla13[[#This Row],[SEGUNDO TRIMESTRE]]+Tabla13[[#This Row],[TERCER TRIMESTRE]]+Tabla13[[#This Row],[CUARTO TRIMESTRE]]</f>
        <v>12</v>
      </c>
      <c r="I99" s="269">
        <v>325</v>
      </c>
      <c r="J99" s="85">
        <f>+Tabla13[[#This Row],[CANTIDAD TOTAL]]*Tabla13[[#This Row],[PRECIO UNITARIO ESTIMADO]]</f>
        <v>3900</v>
      </c>
      <c r="K99" s="33"/>
      <c r="L99" s="275"/>
      <c r="M99" s="275"/>
      <c r="N99" s="275"/>
      <c r="O99" s="336"/>
      <c r="P99" s="275"/>
      <c r="U99" s="278"/>
    </row>
    <row r="100" spans="1:21" s="277" customFormat="1" ht="24.95" customHeight="1">
      <c r="A100" s="275" t="s">
        <v>181</v>
      </c>
      <c r="B100" s="185" t="s">
        <v>451</v>
      </c>
      <c r="C100" s="186" t="s">
        <v>482</v>
      </c>
      <c r="D100" s="187">
        <v>1</v>
      </c>
      <c r="E100" s="187">
        <v>1</v>
      </c>
      <c r="F100" s="187">
        <v>1</v>
      </c>
      <c r="G100" s="187">
        <v>1</v>
      </c>
      <c r="H100" s="70">
        <f>Tabla13[[#This Row],[PRIMER TRIMESTRE]]+Tabla13[[#This Row],[SEGUNDO TRIMESTRE]]+Tabla13[[#This Row],[TERCER TRIMESTRE]]+Tabla13[[#This Row],[CUARTO TRIMESTRE]]</f>
        <v>4</v>
      </c>
      <c r="I100" s="188">
        <v>250</v>
      </c>
      <c r="J100" s="85">
        <f>+H100*I100</f>
        <v>1000</v>
      </c>
      <c r="K100" s="33"/>
      <c r="L100" s="275"/>
      <c r="M100" s="275"/>
      <c r="N100" s="275"/>
      <c r="O100" s="336"/>
      <c r="P100" s="331"/>
      <c r="U100" s="278"/>
    </row>
    <row r="101" spans="1:21" s="277" customFormat="1" ht="24.95" customHeight="1">
      <c r="A101" s="275" t="s">
        <v>181</v>
      </c>
      <c r="B101" s="185" t="s">
        <v>450</v>
      </c>
      <c r="C101" s="186" t="s">
        <v>482</v>
      </c>
      <c r="D101" s="187">
        <v>2</v>
      </c>
      <c r="E101" s="187">
        <v>1</v>
      </c>
      <c r="F101" s="187">
        <v>1</v>
      </c>
      <c r="G101" s="187">
        <v>1</v>
      </c>
      <c r="H101" s="70">
        <f>Tabla13[[#This Row],[PRIMER TRIMESTRE]]+Tabla13[[#This Row],[SEGUNDO TRIMESTRE]]+Tabla13[[#This Row],[TERCER TRIMESTRE]]+Tabla13[[#This Row],[CUARTO TRIMESTRE]]</f>
        <v>5</v>
      </c>
      <c r="I101" s="188">
        <v>200</v>
      </c>
      <c r="J101" s="85">
        <f>+H101*I101</f>
        <v>1000</v>
      </c>
      <c r="K101" s="33"/>
      <c r="L101" s="275"/>
      <c r="M101" s="275"/>
      <c r="N101" s="275"/>
      <c r="O101" s="336"/>
      <c r="P101" s="331"/>
      <c r="U101" s="278"/>
    </row>
    <row r="102" spans="1:21" s="277" customFormat="1" ht="24.95" customHeight="1">
      <c r="A102" s="275" t="s">
        <v>181</v>
      </c>
      <c r="B102" s="303" t="s">
        <v>475</v>
      </c>
      <c r="C102" s="311" t="s">
        <v>476</v>
      </c>
      <c r="D102" s="222">
        <v>12</v>
      </c>
      <c r="E102" s="222">
        <v>12</v>
      </c>
      <c r="F102" s="222">
        <v>12</v>
      </c>
      <c r="G102" s="222">
        <v>12</v>
      </c>
      <c r="H102" s="70">
        <f>Tabla13[[#This Row],[PRIMER TRIMESTRE]]+Tabla13[[#This Row],[SEGUNDO TRIMESTRE]]+Tabla13[[#This Row],[TERCER TRIMESTRE]]+Tabla13[[#This Row],[CUARTO TRIMESTRE]]</f>
        <v>48</v>
      </c>
      <c r="I102" s="188">
        <v>25</v>
      </c>
      <c r="J102" s="85">
        <f>+H102*I102</f>
        <v>1200</v>
      </c>
      <c r="K102" s="33"/>
      <c r="L102" s="275"/>
      <c r="M102" s="275"/>
      <c r="N102" s="275"/>
      <c r="O102" s="336"/>
      <c r="P102" s="330"/>
      <c r="U102" s="278"/>
    </row>
    <row r="103" spans="1:21" s="277" customFormat="1" ht="24.95" customHeight="1">
      <c r="A103" s="275" t="s">
        <v>181</v>
      </c>
      <c r="B103" s="234" t="s">
        <v>365</v>
      </c>
      <c r="C103" s="245" t="s">
        <v>441</v>
      </c>
      <c r="D103" s="191">
        <v>60</v>
      </c>
      <c r="E103" s="191">
        <v>60</v>
      </c>
      <c r="F103" s="191">
        <v>60</v>
      </c>
      <c r="G103" s="191">
        <v>60</v>
      </c>
      <c r="H103" s="70">
        <f>Tabla13[[#This Row],[PRIMER TRIMESTRE]]+Tabla13[[#This Row],[SEGUNDO TRIMESTRE]]+Tabla13[[#This Row],[TERCER TRIMESTRE]]+Tabla13[[#This Row],[CUARTO TRIMESTRE]]</f>
        <v>240</v>
      </c>
      <c r="I103" s="76">
        <v>6.25</v>
      </c>
      <c r="J103" s="85">
        <f>+H103*I103</f>
        <v>1500</v>
      </c>
      <c r="K103" s="33"/>
      <c r="L103" s="275"/>
      <c r="M103" s="275"/>
      <c r="N103" s="275"/>
      <c r="O103" s="336"/>
      <c r="P103" s="330"/>
      <c r="U103" s="278"/>
    </row>
    <row r="104" spans="1:21" s="277" customFormat="1" ht="24.95" customHeight="1">
      <c r="A104" s="275" t="s">
        <v>181</v>
      </c>
      <c r="B104" s="305" t="s">
        <v>399</v>
      </c>
      <c r="C104" s="313" t="s">
        <v>441</v>
      </c>
      <c r="D104" s="191">
        <v>36</v>
      </c>
      <c r="E104" s="191">
        <v>24</v>
      </c>
      <c r="F104" s="191">
        <v>24</v>
      </c>
      <c r="G104" s="191">
        <v>24</v>
      </c>
      <c r="H104" s="70">
        <f>Tabla13[[#This Row],[PRIMER TRIMESTRE]]+Tabla13[[#This Row],[SEGUNDO TRIMESTRE]]+Tabla13[[#This Row],[TERCER TRIMESTRE]]+Tabla13[[#This Row],[CUARTO TRIMESTRE]]</f>
        <v>108</v>
      </c>
      <c r="I104" s="269">
        <v>35</v>
      </c>
      <c r="J104" s="85">
        <f>+Tabla13[[#This Row],[CANTIDAD TOTAL]]*Tabla13[[#This Row],[PRECIO UNITARIO ESTIMADO]]</f>
        <v>3780</v>
      </c>
      <c r="K104" s="33"/>
      <c r="L104" s="275"/>
      <c r="M104" s="275"/>
      <c r="N104" s="275"/>
      <c r="O104" s="336"/>
      <c r="P104" s="275"/>
      <c r="U104" s="278"/>
    </row>
    <row r="105" spans="1:21" s="277" customFormat="1" ht="24.95" customHeight="1">
      <c r="A105" s="275" t="s">
        <v>181</v>
      </c>
      <c r="B105" s="239" t="s">
        <v>407</v>
      </c>
      <c r="C105" s="243" t="s">
        <v>441</v>
      </c>
      <c r="D105" s="191">
        <v>15</v>
      </c>
      <c r="E105" s="191">
        <v>15</v>
      </c>
      <c r="F105" s="191">
        <v>15</v>
      </c>
      <c r="G105" s="191">
        <v>15</v>
      </c>
      <c r="H105" s="70">
        <f>Tabla13[[#This Row],[PRIMER TRIMESTRE]]+Tabla13[[#This Row],[SEGUNDO TRIMESTRE]]+Tabla13[[#This Row],[TERCER TRIMESTRE]]+Tabla13[[#This Row],[CUARTO TRIMESTRE]]</f>
        <v>60</v>
      </c>
      <c r="I105" s="269">
        <v>18</v>
      </c>
      <c r="J105" s="85">
        <f>+Tabla13[[#This Row],[CANTIDAD TOTAL]]*Tabla13[[#This Row],[PRECIO UNITARIO ESTIMADO]]</f>
        <v>1080</v>
      </c>
      <c r="K105" s="33"/>
      <c r="L105" s="275"/>
      <c r="M105" s="275"/>
      <c r="N105" s="275"/>
      <c r="O105" s="336"/>
      <c r="P105" s="275"/>
      <c r="U105" s="278"/>
    </row>
    <row r="106" spans="1:21" s="277" customFormat="1" ht="24.95" customHeight="1">
      <c r="A106" s="275" t="s">
        <v>181</v>
      </c>
      <c r="B106" s="181" t="s">
        <v>829</v>
      </c>
      <c r="C106" s="190" t="s">
        <v>441</v>
      </c>
      <c r="D106" s="192">
        <v>4</v>
      </c>
      <c r="E106" s="192">
        <v>0</v>
      </c>
      <c r="F106" s="192">
        <v>2</v>
      </c>
      <c r="G106" s="192">
        <v>0</v>
      </c>
      <c r="H106" s="70">
        <f>Tabla13[[#This Row],[PRIMER TRIMESTRE]]+Tabla13[[#This Row],[SEGUNDO TRIMESTRE]]+Tabla13[[#This Row],[TERCER TRIMESTRE]]+Tabla13[[#This Row],[CUARTO TRIMESTRE]]</f>
        <v>6</v>
      </c>
      <c r="I106" s="76">
        <v>150</v>
      </c>
      <c r="J106" s="85">
        <f>+H106*I106</f>
        <v>900</v>
      </c>
      <c r="K106" s="33"/>
      <c r="L106" s="276"/>
      <c r="M106" s="276"/>
      <c r="N106" s="275"/>
      <c r="O106" s="336"/>
      <c r="P106" s="275"/>
      <c r="U106" s="278"/>
    </row>
    <row r="107" spans="1:21" s="277" customFormat="1" ht="24.95" customHeight="1">
      <c r="A107" s="275" t="s">
        <v>181</v>
      </c>
      <c r="B107" s="181" t="s">
        <v>674</v>
      </c>
      <c r="C107" s="190" t="s">
        <v>441</v>
      </c>
      <c r="D107" s="192">
        <v>10</v>
      </c>
      <c r="E107" s="192">
        <v>0</v>
      </c>
      <c r="F107" s="192">
        <v>0</v>
      </c>
      <c r="G107" s="192">
        <v>10</v>
      </c>
      <c r="H107" s="70">
        <f>Tabla13[[#This Row],[PRIMER TRIMESTRE]]+Tabla13[[#This Row],[SEGUNDO TRIMESTRE]]+Tabla13[[#This Row],[TERCER TRIMESTRE]]+Tabla13[[#This Row],[CUARTO TRIMESTRE]]</f>
        <v>20</v>
      </c>
      <c r="I107" s="76">
        <v>25</v>
      </c>
      <c r="J107" s="85">
        <f>+H107*I107</f>
        <v>500</v>
      </c>
      <c r="K107" s="33"/>
      <c r="L107" s="276"/>
      <c r="M107" s="276"/>
      <c r="N107" s="275"/>
      <c r="O107" s="336"/>
      <c r="P107" s="275"/>
      <c r="U107" s="278"/>
    </row>
    <row r="108" spans="1:21" s="277" customFormat="1" ht="24.95" customHeight="1">
      <c r="A108" s="275" t="s">
        <v>181</v>
      </c>
      <c r="B108" s="177" t="s">
        <v>425</v>
      </c>
      <c r="C108" s="171" t="s">
        <v>441</v>
      </c>
      <c r="D108" s="192">
        <v>24</v>
      </c>
      <c r="E108" s="192">
        <v>0</v>
      </c>
      <c r="F108" s="192">
        <v>0</v>
      </c>
      <c r="G108" s="192">
        <v>0</v>
      </c>
      <c r="H108" s="70">
        <f>Tabla13[[#This Row],[PRIMER TRIMESTRE]]+Tabla13[[#This Row],[SEGUNDO TRIMESTRE]]+Tabla13[[#This Row],[TERCER TRIMESTRE]]+Tabla13[[#This Row],[CUARTO TRIMESTRE]]</f>
        <v>24</v>
      </c>
      <c r="I108" s="326">
        <v>574.20000000000005</v>
      </c>
      <c r="J108" s="85">
        <f>+Tabla13[[#This Row],[CANTIDAD TOTAL]]*Tabla13[[#This Row],[PRECIO UNITARIO ESTIMADO]]</f>
        <v>13780.800000000001</v>
      </c>
      <c r="K108" s="33"/>
      <c r="L108" s="275"/>
      <c r="M108" s="275"/>
      <c r="N108" s="275"/>
      <c r="O108" s="336"/>
      <c r="P108" s="275"/>
      <c r="U108" s="278"/>
    </row>
    <row r="109" spans="1:21" s="277" customFormat="1" ht="24.95" customHeight="1">
      <c r="A109" s="275" t="s">
        <v>181</v>
      </c>
      <c r="B109" s="177" t="s">
        <v>617</v>
      </c>
      <c r="C109" s="178" t="s">
        <v>506</v>
      </c>
      <c r="D109" s="192">
        <v>4</v>
      </c>
      <c r="E109" s="192">
        <v>4</v>
      </c>
      <c r="F109" s="192">
        <v>4</v>
      </c>
      <c r="G109" s="192">
        <v>4</v>
      </c>
      <c r="H109" s="70">
        <f>Tabla13[[#This Row],[PRIMER TRIMESTRE]]+Tabla13[[#This Row],[SEGUNDO TRIMESTRE]]+Tabla13[[#This Row],[TERCER TRIMESTRE]]+Tabla13[[#This Row],[CUARTO TRIMESTRE]]</f>
        <v>16</v>
      </c>
      <c r="I109" s="328">
        <v>290</v>
      </c>
      <c r="J109" s="85">
        <f t="shared" ref="J109:J118" si="2">+H109*I109</f>
        <v>4640</v>
      </c>
      <c r="K109" s="33"/>
      <c r="L109" s="275"/>
      <c r="M109" s="275"/>
      <c r="N109" s="275"/>
      <c r="O109" s="336"/>
      <c r="P109" s="330"/>
      <c r="U109" s="278"/>
    </row>
    <row r="110" spans="1:21" s="277" customFormat="1" ht="24.95" customHeight="1">
      <c r="A110" s="275" t="s">
        <v>181</v>
      </c>
      <c r="B110" s="177" t="s">
        <v>361</v>
      </c>
      <c r="C110" s="178" t="s">
        <v>506</v>
      </c>
      <c r="D110" s="192">
        <v>30</v>
      </c>
      <c r="E110" s="192">
        <v>30</v>
      </c>
      <c r="F110" s="192">
        <v>30</v>
      </c>
      <c r="G110" s="192">
        <v>30</v>
      </c>
      <c r="H110" s="70">
        <f>Tabla13[[#This Row],[PRIMER TRIMESTRE]]+Tabla13[[#This Row],[SEGUNDO TRIMESTRE]]+Tabla13[[#This Row],[TERCER TRIMESTRE]]+Tabla13[[#This Row],[CUARTO TRIMESTRE]]</f>
        <v>120</v>
      </c>
      <c r="I110" s="76">
        <v>235</v>
      </c>
      <c r="J110" s="85">
        <f t="shared" si="2"/>
        <v>28200</v>
      </c>
      <c r="K110" s="33"/>
      <c r="L110" s="275"/>
      <c r="M110" s="275"/>
      <c r="N110" s="275"/>
      <c r="O110" s="336"/>
      <c r="P110" s="330"/>
      <c r="U110" s="278"/>
    </row>
    <row r="111" spans="1:21" s="277" customFormat="1" ht="24.95" customHeight="1">
      <c r="A111" s="275" t="s">
        <v>181</v>
      </c>
      <c r="B111" s="177" t="s">
        <v>650</v>
      </c>
      <c r="C111" s="178" t="s">
        <v>506</v>
      </c>
      <c r="D111" s="192">
        <v>240</v>
      </c>
      <c r="E111" s="192">
        <v>240</v>
      </c>
      <c r="F111" s="192">
        <v>240</v>
      </c>
      <c r="G111" s="192">
        <v>240</v>
      </c>
      <c r="H111" s="70">
        <f>Tabla13[[#This Row],[PRIMER TRIMESTRE]]+Tabla13[[#This Row],[SEGUNDO TRIMESTRE]]+Tabla13[[#This Row],[TERCER TRIMESTRE]]+Tabla13[[#This Row],[CUARTO TRIMESTRE]]</f>
        <v>960</v>
      </c>
      <c r="I111" s="76">
        <v>195</v>
      </c>
      <c r="J111" s="85">
        <f t="shared" si="2"/>
        <v>187200</v>
      </c>
      <c r="K111" s="33"/>
      <c r="L111" s="275"/>
      <c r="M111" s="275"/>
      <c r="N111" s="275"/>
      <c r="O111" s="336"/>
      <c r="P111" s="330"/>
      <c r="U111" s="278"/>
    </row>
    <row r="112" spans="1:21" s="277" customFormat="1" ht="24.95" customHeight="1">
      <c r="A112" s="275" t="s">
        <v>181</v>
      </c>
      <c r="B112" s="181" t="s">
        <v>675</v>
      </c>
      <c r="C112" s="190" t="s">
        <v>506</v>
      </c>
      <c r="D112" s="192">
        <v>2</v>
      </c>
      <c r="E112" s="192">
        <v>1</v>
      </c>
      <c r="F112" s="192">
        <v>1</v>
      </c>
      <c r="G112" s="192">
        <v>1</v>
      </c>
      <c r="H112" s="70">
        <f>Tabla13[[#This Row],[PRIMER TRIMESTRE]]+Tabla13[[#This Row],[SEGUNDO TRIMESTRE]]+Tabla13[[#This Row],[TERCER TRIMESTRE]]+Tabla13[[#This Row],[CUARTO TRIMESTRE]]</f>
        <v>5</v>
      </c>
      <c r="I112" s="76">
        <v>335</v>
      </c>
      <c r="J112" s="85">
        <f t="shared" si="2"/>
        <v>1675</v>
      </c>
      <c r="K112" s="33"/>
      <c r="L112" s="276"/>
      <c r="M112" s="276"/>
      <c r="N112" s="275"/>
      <c r="O112" s="336"/>
      <c r="P112" s="330"/>
      <c r="U112" s="278"/>
    </row>
    <row r="113" spans="1:21" s="277" customFormat="1" ht="24.95" customHeight="1">
      <c r="A113" s="275" t="s">
        <v>181</v>
      </c>
      <c r="B113" s="177" t="s">
        <v>486</v>
      </c>
      <c r="C113" s="178" t="s">
        <v>506</v>
      </c>
      <c r="D113" s="192">
        <v>10</v>
      </c>
      <c r="E113" s="192">
        <v>10</v>
      </c>
      <c r="F113" s="192">
        <v>10</v>
      </c>
      <c r="G113" s="192">
        <v>10</v>
      </c>
      <c r="H113" s="70">
        <f>Tabla13[[#This Row],[PRIMER TRIMESTRE]]+Tabla13[[#This Row],[SEGUNDO TRIMESTRE]]+Tabla13[[#This Row],[TERCER TRIMESTRE]]+Tabla13[[#This Row],[CUARTO TRIMESTRE]]</f>
        <v>40</v>
      </c>
      <c r="I113" s="76">
        <v>2100</v>
      </c>
      <c r="J113" s="85">
        <f t="shared" si="2"/>
        <v>84000</v>
      </c>
      <c r="K113" s="33"/>
      <c r="L113" s="275"/>
      <c r="M113" s="275"/>
      <c r="N113" s="275"/>
      <c r="O113" s="336"/>
      <c r="P113" s="330"/>
      <c r="U113" s="278"/>
    </row>
    <row r="114" spans="1:21" s="277" customFormat="1" ht="24.95" customHeight="1">
      <c r="A114" s="275" t="s">
        <v>181</v>
      </c>
      <c r="B114" s="181" t="s">
        <v>656</v>
      </c>
      <c r="C114" s="312" t="s">
        <v>506</v>
      </c>
      <c r="D114" s="192">
        <v>6</v>
      </c>
      <c r="E114" s="192">
        <v>0</v>
      </c>
      <c r="F114" s="192">
        <v>6</v>
      </c>
      <c r="G114" s="192">
        <v>0</v>
      </c>
      <c r="H114" s="70">
        <f>Tabla13[[#This Row],[PRIMER TRIMESTRE]]+Tabla13[[#This Row],[SEGUNDO TRIMESTRE]]+Tabla13[[#This Row],[TERCER TRIMESTRE]]+Tabla13[[#This Row],[CUARTO TRIMESTRE]]</f>
        <v>12</v>
      </c>
      <c r="I114" s="327">
        <v>2025</v>
      </c>
      <c r="J114" s="85">
        <f t="shared" si="2"/>
        <v>24300</v>
      </c>
      <c r="K114" s="33"/>
      <c r="L114" s="276"/>
      <c r="M114" s="276"/>
      <c r="N114" s="275"/>
      <c r="O114" s="336"/>
      <c r="P114" s="330"/>
      <c r="U114" s="278"/>
    </row>
    <row r="115" spans="1:21" s="277" customFormat="1" ht="24.95" customHeight="1">
      <c r="A115" s="275" t="s">
        <v>181</v>
      </c>
      <c r="B115" s="289" t="s">
        <v>657</v>
      </c>
      <c r="C115" s="190" t="s">
        <v>506</v>
      </c>
      <c r="D115" s="192">
        <v>8</v>
      </c>
      <c r="E115" s="192">
        <v>8</v>
      </c>
      <c r="F115" s="192">
        <v>8</v>
      </c>
      <c r="G115" s="192">
        <v>8</v>
      </c>
      <c r="H115" s="70">
        <f>Tabla13[[#This Row],[PRIMER TRIMESTRE]]+Tabla13[[#This Row],[SEGUNDO TRIMESTRE]]+Tabla13[[#This Row],[TERCER TRIMESTRE]]+Tabla13[[#This Row],[CUARTO TRIMESTRE]]</f>
        <v>32</v>
      </c>
      <c r="I115" s="327">
        <v>2140</v>
      </c>
      <c r="J115" s="85">
        <f t="shared" si="2"/>
        <v>68480</v>
      </c>
      <c r="K115" s="33"/>
      <c r="L115" s="276"/>
      <c r="M115" s="276"/>
      <c r="N115" s="275"/>
      <c r="O115" s="336"/>
      <c r="P115" s="330"/>
      <c r="U115" s="278"/>
    </row>
    <row r="116" spans="1:21" s="277" customFormat="1" ht="24.95" customHeight="1">
      <c r="A116" s="281" t="s">
        <v>181</v>
      </c>
      <c r="B116" s="289" t="s">
        <v>658</v>
      </c>
      <c r="C116" s="190" t="s">
        <v>506</v>
      </c>
      <c r="D116" s="253">
        <v>5</v>
      </c>
      <c r="E116" s="253">
        <v>5</v>
      </c>
      <c r="F116" s="253">
        <v>5</v>
      </c>
      <c r="G116" s="265">
        <v>5</v>
      </c>
      <c r="H116" s="70">
        <f>Tabla13[[#This Row],[PRIMER TRIMESTRE]]+Tabla13[[#This Row],[SEGUNDO TRIMESTRE]]+Tabla13[[#This Row],[TERCER TRIMESTRE]]+Tabla13[[#This Row],[CUARTO TRIMESTRE]]</f>
        <v>20</v>
      </c>
      <c r="I116" s="76">
        <v>4543</v>
      </c>
      <c r="J116" s="85">
        <f t="shared" si="2"/>
        <v>90860</v>
      </c>
      <c r="K116" s="33"/>
      <c r="L116" s="276"/>
      <c r="M116" s="276"/>
      <c r="N116" s="275"/>
      <c r="O116" s="336"/>
      <c r="P116" s="330"/>
      <c r="U116" s="278"/>
    </row>
    <row r="117" spans="1:21" s="277" customFormat="1" ht="24.95" customHeight="1" thickBot="1">
      <c r="A117" s="281" t="s">
        <v>181</v>
      </c>
      <c r="B117" s="289" t="s">
        <v>659</v>
      </c>
      <c r="C117" s="190" t="s">
        <v>506</v>
      </c>
      <c r="D117" s="253">
        <v>6</v>
      </c>
      <c r="E117" s="253">
        <v>0</v>
      </c>
      <c r="F117" s="253">
        <v>0</v>
      </c>
      <c r="G117" s="265">
        <v>0</v>
      </c>
      <c r="H117" s="70">
        <f>Tabla13[[#This Row],[PRIMER TRIMESTRE]]+Tabla13[[#This Row],[SEGUNDO TRIMESTRE]]+Tabla13[[#This Row],[TERCER TRIMESTRE]]+Tabla13[[#This Row],[CUARTO TRIMESTRE]]</f>
        <v>6</v>
      </c>
      <c r="I117" s="76">
        <v>9735</v>
      </c>
      <c r="J117" s="85">
        <f t="shared" si="2"/>
        <v>58410</v>
      </c>
      <c r="K117" s="33"/>
      <c r="L117" s="276"/>
      <c r="M117" s="276"/>
      <c r="N117" s="275"/>
      <c r="O117" s="336"/>
      <c r="P117" s="330"/>
      <c r="U117" s="278"/>
    </row>
    <row r="118" spans="1:21" s="277" customFormat="1" ht="24.95" customHeight="1">
      <c r="A118" s="280" t="s">
        <v>181</v>
      </c>
      <c r="B118" s="289" t="s">
        <v>660</v>
      </c>
      <c r="C118" s="223" t="s">
        <v>506</v>
      </c>
      <c r="D118" s="192">
        <v>12</v>
      </c>
      <c r="E118" s="192">
        <v>12</v>
      </c>
      <c r="F118" s="192">
        <v>12</v>
      </c>
      <c r="G118" s="192">
        <v>12</v>
      </c>
      <c r="H118" s="70">
        <f>Tabla13[[#This Row],[PRIMER TRIMESTRE]]+Tabla13[[#This Row],[SEGUNDO TRIMESTRE]]+Tabla13[[#This Row],[TERCER TRIMESTRE]]+Tabla13[[#This Row],[CUARTO TRIMESTRE]]</f>
        <v>48</v>
      </c>
      <c r="I118" s="76">
        <v>3500</v>
      </c>
      <c r="J118" s="85">
        <f t="shared" si="2"/>
        <v>168000</v>
      </c>
      <c r="K118" s="33"/>
      <c r="L118" s="276"/>
      <c r="M118" s="276"/>
      <c r="N118" s="275"/>
      <c r="O118" s="336"/>
      <c r="P118" s="330"/>
      <c r="U118" s="278"/>
    </row>
    <row r="119" spans="1:21" s="277" customFormat="1" ht="24.95" customHeight="1">
      <c r="A119" s="281" t="s">
        <v>181</v>
      </c>
      <c r="B119" s="177" t="s">
        <v>417</v>
      </c>
      <c r="C119" s="171" t="s">
        <v>441</v>
      </c>
      <c r="D119" s="253">
        <v>12</v>
      </c>
      <c r="E119" s="253">
        <v>0</v>
      </c>
      <c r="F119" s="253">
        <v>12</v>
      </c>
      <c r="G119" s="265">
        <v>0</v>
      </c>
      <c r="H119" s="70">
        <f>Tabla13[[#This Row],[PRIMER TRIMESTRE]]+Tabla13[[#This Row],[SEGUNDO TRIMESTRE]]+Tabla13[[#This Row],[TERCER TRIMESTRE]]+Tabla13[[#This Row],[CUARTO TRIMESTRE]]</f>
        <v>24</v>
      </c>
      <c r="I119" s="269">
        <v>25</v>
      </c>
      <c r="J119" s="85">
        <f>+Tabla13[[#This Row],[CANTIDAD TOTAL]]*Tabla13[[#This Row],[PRECIO UNITARIO ESTIMADO]]</f>
        <v>600</v>
      </c>
      <c r="K119" s="33"/>
      <c r="L119" s="275"/>
      <c r="M119" s="275"/>
      <c r="N119" s="275"/>
      <c r="O119" s="336"/>
      <c r="P119" s="275"/>
      <c r="U119" s="278"/>
    </row>
    <row r="120" spans="1:21" s="277" customFormat="1" ht="24.95" customHeight="1">
      <c r="A120" s="281" t="s">
        <v>181</v>
      </c>
      <c r="B120" s="177" t="s">
        <v>426</v>
      </c>
      <c r="C120" s="171" t="s">
        <v>441</v>
      </c>
      <c r="D120" s="253">
        <v>20</v>
      </c>
      <c r="E120" s="253">
        <v>0</v>
      </c>
      <c r="F120" s="253">
        <v>0</v>
      </c>
      <c r="G120" s="265">
        <v>5</v>
      </c>
      <c r="H120" s="70">
        <f>Tabla13[[#This Row],[PRIMER TRIMESTRE]]+Tabla13[[#This Row],[SEGUNDO TRIMESTRE]]+Tabla13[[#This Row],[TERCER TRIMESTRE]]+Tabla13[[#This Row],[CUARTO TRIMESTRE]]</f>
        <v>25</v>
      </c>
      <c r="I120" s="269">
        <v>60</v>
      </c>
      <c r="J120" s="85">
        <f>+Tabla13[[#This Row],[CANTIDAD TOTAL]]*Tabla13[[#This Row],[PRECIO UNITARIO ESTIMADO]]</f>
        <v>1500</v>
      </c>
      <c r="K120" s="33"/>
      <c r="L120" s="275"/>
      <c r="M120" s="275"/>
      <c r="N120" s="275"/>
      <c r="O120" s="336"/>
      <c r="P120" s="275"/>
      <c r="U120" s="278"/>
    </row>
    <row r="121" spans="1:21" s="277" customFormat="1" ht="24.95" customHeight="1">
      <c r="A121" s="281" t="s">
        <v>181</v>
      </c>
      <c r="B121" s="177" t="s">
        <v>362</v>
      </c>
      <c r="C121" s="178" t="s">
        <v>441</v>
      </c>
      <c r="D121" s="253">
        <v>108</v>
      </c>
      <c r="E121" s="253">
        <v>108</v>
      </c>
      <c r="F121" s="253">
        <v>108</v>
      </c>
      <c r="G121" s="265">
        <v>108</v>
      </c>
      <c r="H121" s="70">
        <f>Tabla13[[#This Row],[PRIMER TRIMESTRE]]+Tabla13[[#This Row],[SEGUNDO TRIMESTRE]]+Tabla13[[#This Row],[TERCER TRIMESTRE]]+Tabla13[[#This Row],[CUARTO TRIMESTRE]]</f>
        <v>432</v>
      </c>
      <c r="I121" s="76">
        <v>20</v>
      </c>
      <c r="J121" s="85">
        <f t="shared" ref="J121:J126" si="3">+H121*I121</f>
        <v>8640</v>
      </c>
      <c r="K121" s="33"/>
      <c r="L121" s="275"/>
      <c r="M121" s="275"/>
      <c r="N121" s="275"/>
      <c r="O121" s="336"/>
      <c r="P121" s="330"/>
      <c r="U121" s="278"/>
    </row>
    <row r="122" spans="1:21" s="277" customFormat="1" ht="24.95" customHeight="1">
      <c r="A122" s="281" t="s">
        <v>181</v>
      </c>
      <c r="B122" s="177" t="s">
        <v>374</v>
      </c>
      <c r="C122" s="178" t="s">
        <v>479</v>
      </c>
      <c r="D122" s="253">
        <v>15</v>
      </c>
      <c r="E122" s="253">
        <v>15</v>
      </c>
      <c r="F122" s="253">
        <v>15</v>
      </c>
      <c r="G122" s="265">
        <v>15</v>
      </c>
      <c r="H122" s="70">
        <f>Tabla13[[#This Row],[PRIMER TRIMESTRE]]+Tabla13[[#This Row],[SEGUNDO TRIMESTRE]]+Tabla13[[#This Row],[TERCER TRIMESTRE]]+Tabla13[[#This Row],[CUARTO TRIMESTRE]]</f>
        <v>60</v>
      </c>
      <c r="I122" s="76">
        <v>180</v>
      </c>
      <c r="J122" s="85">
        <f t="shared" si="3"/>
        <v>10800</v>
      </c>
      <c r="K122" s="33"/>
      <c r="L122" s="275"/>
      <c r="M122" s="275"/>
      <c r="N122" s="275"/>
      <c r="O122" s="336"/>
      <c r="P122" s="330"/>
      <c r="U122" s="278"/>
    </row>
    <row r="123" spans="1:21" s="277" customFormat="1" ht="24.95" customHeight="1">
      <c r="A123" s="281" t="s">
        <v>181</v>
      </c>
      <c r="B123" s="181" t="s">
        <v>663</v>
      </c>
      <c r="C123" s="190" t="s">
        <v>479</v>
      </c>
      <c r="D123" s="253">
        <v>6</v>
      </c>
      <c r="E123" s="253">
        <v>6</v>
      </c>
      <c r="F123" s="253">
        <v>6</v>
      </c>
      <c r="G123" s="265">
        <v>6</v>
      </c>
      <c r="H123" s="70">
        <f>Tabla13[[#This Row],[PRIMER TRIMESTRE]]+Tabla13[[#This Row],[SEGUNDO TRIMESTRE]]+Tabla13[[#This Row],[TERCER TRIMESTRE]]+Tabla13[[#This Row],[CUARTO TRIMESTRE]]</f>
        <v>24</v>
      </c>
      <c r="I123" s="76">
        <v>195</v>
      </c>
      <c r="J123" s="85">
        <f t="shared" si="3"/>
        <v>4680</v>
      </c>
      <c r="K123" s="33"/>
      <c r="L123" s="276"/>
      <c r="M123" s="276"/>
      <c r="N123" s="275"/>
      <c r="O123" s="336"/>
      <c r="P123" s="275"/>
      <c r="U123" s="278"/>
    </row>
    <row r="124" spans="1:21" s="277" customFormat="1" ht="24.95" customHeight="1">
      <c r="A124" s="281" t="s">
        <v>181</v>
      </c>
      <c r="B124" s="177" t="s">
        <v>382</v>
      </c>
      <c r="C124" s="178" t="s">
        <v>441</v>
      </c>
      <c r="D124" s="253">
        <v>50</v>
      </c>
      <c r="E124" s="253">
        <v>50</v>
      </c>
      <c r="F124" s="253">
        <v>50</v>
      </c>
      <c r="G124" s="265">
        <v>50</v>
      </c>
      <c r="H124" s="70">
        <f>Tabla13[[#This Row],[PRIMER TRIMESTRE]]+Tabla13[[#This Row],[SEGUNDO TRIMESTRE]]+Tabla13[[#This Row],[TERCER TRIMESTRE]]+Tabla13[[#This Row],[CUARTO TRIMESTRE]]</f>
        <v>200</v>
      </c>
      <c r="I124" s="328">
        <v>15</v>
      </c>
      <c r="J124" s="85">
        <f t="shared" si="3"/>
        <v>3000</v>
      </c>
      <c r="K124" s="33"/>
      <c r="L124" s="275"/>
      <c r="M124" s="275"/>
      <c r="N124" s="275"/>
      <c r="O124" s="336"/>
      <c r="P124" s="330"/>
      <c r="U124" s="278"/>
    </row>
    <row r="125" spans="1:21" s="277" customFormat="1" ht="24.95" customHeight="1">
      <c r="A125" s="281" t="s">
        <v>181</v>
      </c>
      <c r="B125" s="177" t="s">
        <v>495</v>
      </c>
      <c r="C125" s="178" t="s">
        <v>441</v>
      </c>
      <c r="D125" s="253">
        <v>20</v>
      </c>
      <c r="E125" s="253">
        <v>10</v>
      </c>
      <c r="F125" s="253">
        <v>10</v>
      </c>
      <c r="G125" s="265">
        <v>10</v>
      </c>
      <c r="H125" s="70">
        <f>Tabla13[[#This Row],[PRIMER TRIMESTRE]]+Tabla13[[#This Row],[SEGUNDO TRIMESTRE]]+Tabla13[[#This Row],[TERCER TRIMESTRE]]+Tabla13[[#This Row],[CUARTO TRIMESTRE]]</f>
        <v>50</v>
      </c>
      <c r="I125" s="269">
        <v>15</v>
      </c>
      <c r="J125" s="85">
        <f t="shared" si="3"/>
        <v>750</v>
      </c>
      <c r="K125" s="33"/>
      <c r="L125" s="275"/>
      <c r="M125" s="275"/>
      <c r="N125" s="275"/>
      <c r="O125" s="336"/>
      <c r="P125" s="275"/>
      <c r="U125" s="278"/>
    </row>
    <row r="126" spans="1:21" s="277" customFormat="1" ht="24.95" customHeight="1">
      <c r="A126" s="281" t="s">
        <v>181</v>
      </c>
      <c r="B126" s="181" t="s">
        <v>832</v>
      </c>
      <c r="C126" s="190" t="s">
        <v>441</v>
      </c>
      <c r="D126" s="253"/>
      <c r="E126" s="253">
        <v>1</v>
      </c>
      <c r="F126" s="253"/>
      <c r="G126" s="265"/>
      <c r="H126" s="70">
        <f>Tabla13[[#This Row],[PRIMER TRIMESTRE]]+Tabla13[[#This Row],[SEGUNDO TRIMESTRE]]+Tabla13[[#This Row],[TERCER TRIMESTRE]]+Tabla13[[#This Row],[CUARTO TRIMESTRE]]</f>
        <v>1</v>
      </c>
      <c r="I126" s="76">
        <v>15000</v>
      </c>
      <c r="J126" s="85">
        <f t="shared" si="3"/>
        <v>15000</v>
      </c>
      <c r="K126" s="33"/>
      <c r="L126" s="276"/>
      <c r="M126" s="276"/>
      <c r="N126" s="275"/>
      <c r="O126" s="336"/>
      <c r="P126" s="275"/>
      <c r="U126" s="278"/>
    </row>
    <row r="127" spans="1:21" s="277" customFormat="1" ht="24.95" customHeight="1">
      <c r="A127" s="281" t="s">
        <v>181</v>
      </c>
      <c r="B127" s="177" t="s">
        <v>418</v>
      </c>
      <c r="C127" s="171" t="s">
        <v>441</v>
      </c>
      <c r="D127" s="255">
        <v>24</v>
      </c>
      <c r="E127" s="255">
        <v>0</v>
      </c>
      <c r="F127" s="255">
        <v>0</v>
      </c>
      <c r="G127" s="266">
        <v>12</v>
      </c>
      <c r="H127" s="70">
        <f>Tabla13[[#This Row],[PRIMER TRIMESTRE]]+Tabla13[[#This Row],[SEGUNDO TRIMESTRE]]+Tabla13[[#This Row],[TERCER TRIMESTRE]]+Tabla13[[#This Row],[CUARTO TRIMESTRE]]</f>
        <v>36</v>
      </c>
      <c r="I127" s="269">
        <v>20</v>
      </c>
      <c r="J127" s="85">
        <f>+Tabla13[[#This Row],[CANTIDAD TOTAL]]*Tabla13[[#This Row],[PRECIO UNITARIO ESTIMADO]]</f>
        <v>720</v>
      </c>
      <c r="K127" s="33"/>
      <c r="L127" s="275"/>
      <c r="M127" s="275"/>
      <c r="N127" s="275"/>
      <c r="O127" s="336"/>
      <c r="P127" s="275"/>
      <c r="U127" s="278"/>
    </row>
    <row r="128" spans="1:21" s="277" customFormat="1" ht="24.95" customHeight="1">
      <c r="A128" s="281" t="s">
        <v>181</v>
      </c>
      <c r="B128" s="177" t="s">
        <v>419</v>
      </c>
      <c r="C128" s="171" t="s">
        <v>441</v>
      </c>
      <c r="D128" s="255">
        <v>2</v>
      </c>
      <c r="E128" s="255">
        <v>0</v>
      </c>
      <c r="F128" s="255">
        <v>0</v>
      </c>
      <c r="G128" s="266">
        <v>1</v>
      </c>
      <c r="H128" s="70">
        <f>Tabla13[[#This Row],[PRIMER TRIMESTRE]]+Tabla13[[#This Row],[SEGUNDO TRIMESTRE]]+Tabla13[[#This Row],[TERCER TRIMESTRE]]+Tabla13[[#This Row],[CUARTO TRIMESTRE]]</f>
        <v>3</v>
      </c>
      <c r="I128" s="269">
        <v>990</v>
      </c>
      <c r="J128" s="85">
        <f>+Tabla13[[#This Row],[CANTIDAD TOTAL]]*Tabla13[[#This Row],[PRECIO UNITARIO ESTIMADO]]</f>
        <v>2970</v>
      </c>
      <c r="K128" s="33"/>
      <c r="L128" s="275"/>
      <c r="M128" s="275"/>
      <c r="N128" s="275"/>
      <c r="O128" s="336"/>
      <c r="P128" s="275"/>
      <c r="U128" s="278"/>
    </row>
    <row r="129" spans="1:21" s="277" customFormat="1" ht="24.95" customHeight="1">
      <c r="A129" s="281" t="s">
        <v>181</v>
      </c>
      <c r="B129" s="289" t="s">
        <v>664</v>
      </c>
      <c r="C129" s="190" t="s">
        <v>441</v>
      </c>
      <c r="D129" s="227">
        <v>2</v>
      </c>
      <c r="E129" s="227">
        <v>0</v>
      </c>
      <c r="F129" s="227">
        <v>0</v>
      </c>
      <c r="G129" s="227">
        <v>0</v>
      </c>
      <c r="H129" s="70">
        <f>Tabla13[[#This Row],[PRIMER TRIMESTRE]]+Tabla13[[#This Row],[SEGUNDO TRIMESTRE]]+Tabla13[[#This Row],[TERCER TRIMESTRE]]+Tabla13[[#This Row],[CUARTO TRIMESTRE]]</f>
        <v>2</v>
      </c>
      <c r="I129" s="76">
        <v>4500</v>
      </c>
      <c r="J129" s="85">
        <f>+H129*I129</f>
        <v>9000</v>
      </c>
      <c r="K129" s="33"/>
      <c r="L129" s="276"/>
      <c r="M129" s="276"/>
      <c r="N129" s="275"/>
      <c r="O129" s="336"/>
      <c r="P129" s="275"/>
      <c r="U129" s="278"/>
    </row>
    <row r="130" spans="1:21" s="277" customFormat="1" ht="24.95" customHeight="1">
      <c r="A130" s="281" t="s">
        <v>181</v>
      </c>
      <c r="B130" s="288" t="s">
        <v>775</v>
      </c>
      <c r="C130" s="186" t="s">
        <v>441</v>
      </c>
      <c r="D130" s="183">
        <v>0</v>
      </c>
      <c r="E130" s="183">
        <v>2</v>
      </c>
      <c r="F130" s="183">
        <v>0</v>
      </c>
      <c r="G130" s="183">
        <v>0</v>
      </c>
      <c r="H130" s="70">
        <f>Tabla13[[#This Row],[PRIMER TRIMESTRE]]+Tabla13[[#This Row],[SEGUNDO TRIMESTRE]]+Tabla13[[#This Row],[TERCER TRIMESTRE]]+Tabla13[[#This Row],[CUARTO TRIMESTRE]]</f>
        <v>2</v>
      </c>
      <c r="I130" s="327">
        <v>1600</v>
      </c>
      <c r="J130" s="85">
        <f>+H130*I130</f>
        <v>3200</v>
      </c>
      <c r="K130" s="33"/>
      <c r="L130" s="276"/>
      <c r="M130" s="276"/>
      <c r="N130" s="275"/>
      <c r="O130" s="336"/>
      <c r="P130" s="275"/>
      <c r="U130" s="278"/>
    </row>
    <row r="131" spans="1:21" s="277" customFormat="1" ht="24.95" customHeight="1">
      <c r="A131" s="281" t="s">
        <v>181</v>
      </c>
      <c r="B131" s="289" t="s">
        <v>665</v>
      </c>
      <c r="C131" s="190" t="s">
        <v>441</v>
      </c>
      <c r="D131" s="227">
        <v>2</v>
      </c>
      <c r="E131" s="227">
        <v>0</v>
      </c>
      <c r="F131" s="227">
        <v>0</v>
      </c>
      <c r="G131" s="227">
        <v>0</v>
      </c>
      <c r="H131" s="70">
        <f>Tabla13[[#This Row],[PRIMER TRIMESTRE]]+Tabla13[[#This Row],[SEGUNDO TRIMESTRE]]+Tabla13[[#This Row],[TERCER TRIMESTRE]]+Tabla13[[#This Row],[CUARTO TRIMESTRE]]</f>
        <v>2</v>
      </c>
      <c r="I131" s="76">
        <v>4000</v>
      </c>
      <c r="J131" s="85">
        <f>+H131*I131</f>
        <v>8000</v>
      </c>
      <c r="K131" s="33"/>
      <c r="L131" s="276"/>
      <c r="M131" s="276"/>
      <c r="N131" s="275"/>
      <c r="O131" s="336"/>
      <c r="P131" s="275"/>
      <c r="U131" s="278"/>
    </row>
    <row r="132" spans="1:21" s="277" customFormat="1" ht="24.95" customHeight="1">
      <c r="A132" s="281" t="s">
        <v>181</v>
      </c>
      <c r="B132" s="289" t="s">
        <v>666</v>
      </c>
      <c r="C132" s="190" t="s">
        <v>446</v>
      </c>
      <c r="D132" s="227">
        <v>10</v>
      </c>
      <c r="E132" s="227">
        <v>4</v>
      </c>
      <c r="F132" s="227">
        <v>4</v>
      </c>
      <c r="G132" s="227">
        <v>4</v>
      </c>
      <c r="H132" s="70">
        <f>Tabla13[[#This Row],[PRIMER TRIMESTRE]]+Tabla13[[#This Row],[SEGUNDO TRIMESTRE]]+Tabla13[[#This Row],[TERCER TRIMESTRE]]+Tabla13[[#This Row],[CUARTO TRIMESTRE]]</f>
        <v>22</v>
      </c>
      <c r="I132" s="76">
        <v>50</v>
      </c>
      <c r="J132" s="85">
        <f>+H132*I132</f>
        <v>1100</v>
      </c>
      <c r="K132" s="33"/>
      <c r="L132" s="276"/>
      <c r="M132" s="276"/>
      <c r="N132" s="275"/>
      <c r="O132" s="336"/>
      <c r="P132" s="275"/>
      <c r="U132" s="278"/>
    </row>
    <row r="133" spans="1:21" s="277" customFormat="1" ht="24.95" customHeight="1">
      <c r="A133" s="281" t="s">
        <v>181</v>
      </c>
      <c r="B133" s="290" t="s">
        <v>490</v>
      </c>
      <c r="C133" s="171" t="s">
        <v>446</v>
      </c>
      <c r="D133" s="227">
        <v>10</v>
      </c>
      <c r="E133" s="227">
        <v>4</v>
      </c>
      <c r="F133" s="227">
        <v>3</v>
      </c>
      <c r="G133" s="227">
        <v>2</v>
      </c>
      <c r="H133" s="70">
        <f>Tabla13[[#This Row],[PRIMER TRIMESTRE]]+Tabla13[[#This Row],[SEGUNDO TRIMESTRE]]+Tabla13[[#This Row],[TERCER TRIMESTRE]]+Tabla13[[#This Row],[CUARTO TRIMESTRE]]</f>
        <v>19</v>
      </c>
      <c r="I133" s="269">
        <v>115</v>
      </c>
      <c r="J133" s="85">
        <f>+Tabla13[[#This Row],[CANTIDAD TOTAL]]*Tabla13[[#This Row],[PRECIO UNITARIO ESTIMADO]]</f>
        <v>2185</v>
      </c>
      <c r="K133" s="33"/>
      <c r="L133" s="275"/>
      <c r="M133" s="275"/>
      <c r="N133" s="275"/>
      <c r="O133" s="336"/>
      <c r="P133" s="275"/>
      <c r="U133" s="278"/>
    </row>
    <row r="134" spans="1:21" s="277" customFormat="1" ht="24.95" customHeight="1">
      <c r="A134" s="281" t="s">
        <v>181</v>
      </c>
      <c r="B134" s="289" t="s">
        <v>651</v>
      </c>
      <c r="C134" s="246" t="s">
        <v>446</v>
      </c>
      <c r="D134" s="255">
        <v>10</v>
      </c>
      <c r="E134" s="255">
        <v>0</v>
      </c>
      <c r="F134" s="255">
        <v>10</v>
      </c>
      <c r="G134" s="266">
        <v>0</v>
      </c>
      <c r="H134" s="70">
        <f>Tabla13[[#This Row],[PRIMER TRIMESTRE]]+Tabla13[[#This Row],[SEGUNDO TRIMESTRE]]+Tabla13[[#This Row],[TERCER TRIMESTRE]]+Tabla13[[#This Row],[CUARTO TRIMESTRE]]</f>
        <v>20</v>
      </c>
      <c r="I134" s="76">
        <v>50</v>
      </c>
      <c r="J134" s="85">
        <f>+H134*I134</f>
        <v>1000</v>
      </c>
      <c r="K134" s="33"/>
      <c r="L134" s="276"/>
      <c r="M134" s="276"/>
      <c r="N134" s="275"/>
      <c r="O134" s="336"/>
      <c r="P134" s="275"/>
      <c r="U134" s="278"/>
    </row>
    <row r="135" spans="1:21" s="277" customFormat="1" ht="24.95" customHeight="1">
      <c r="A135" s="281" t="s">
        <v>181</v>
      </c>
      <c r="B135" s="289" t="s">
        <v>652</v>
      </c>
      <c r="C135" s="246" t="s">
        <v>446</v>
      </c>
      <c r="D135" s="255">
        <v>10</v>
      </c>
      <c r="E135" s="255">
        <v>0</v>
      </c>
      <c r="F135" s="255">
        <v>10</v>
      </c>
      <c r="G135" s="266">
        <v>0</v>
      </c>
      <c r="H135" s="70">
        <f>Tabla13[[#This Row],[PRIMER TRIMESTRE]]+Tabla13[[#This Row],[SEGUNDO TRIMESTRE]]+Tabla13[[#This Row],[TERCER TRIMESTRE]]+Tabla13[[#This Row],[CUARTO TRIMESTRE]]</f>
        <v>20</v>
      </c>
      <c r="I135" s="76">
        <v>50</v>
      </c>
      <c r="J135" s="85">
        <f>+H135*I135</f>
        <v>1000</v>
      </c>
      <c r="K135" s="33"/>
      <c r="L135" s="276"/>
      <c r="M135" s="276"/>
      <c r="N135" s="275"/>
      <c r="O135" s="336"/>
      <c r="P135" s="275"/>
      <c r="U135" s="278"/>
    </row>
    <row r="136" spans="1:21" s="277" customFormat="1" ht="24.95" customHeight="1">
      <c r="A136" s="281" t="s">
        <v>181</v>
      </c>
      <c r="B136" s="177" t="s">
        <v>427</v>
      </c>
      <c r="C136" s="171" t="s">
        <v>446</v>
      </c>
      <c r="D136" s="255">
        <v>10</v>
      </c>
      <c r="E136" s="255">
        <v>5</v>
      </c>
      <c r="F136" s="255">
        <v>5</v>
      </c>
      <c r="G136" s="266">
        <v>5</v>
      </c>
      <c r="H136" s="70">
        <f>Tabla13[[#This Row],[PRIMER TRIMESTRE]]+Tabla13[[#This Row],[SEGUNDO TRIMESTRE]]+Tabla13[[#This Row],[TERCER TRIMESTRE]]+Tabla13[[#This Row],[CUARTO TRIMESTRE]]</f>
        <v>25</v>
      </c>
      <c r="I136" s="269">
        <v>70</v>
      </c>
      <c r="J136" s="85">
        <f>+Tabla13[[#This Row],[CANTIDAD TOTAL]]*Tabla13[[#This Row],[PRECIO UNITARIO ESTIMADO]]</f>
        <v>1750</v>
      </c>
      <c r="K136" s="33"/>
      <c r="L136" s="275"/>
      <c r="M136" s="275"/>
      <c r="N136" s="275"/>
      <c r="O136" s="336"/>
      <c r="P136" s="275"/>
      <c r="U136" s="278"/>
    </row>
    <row r="137" spans="1:21" s="277" customFormat="1" ht="24.95" customHeight="1">
      <c r="A137" s="281" t="s">
        <v>181</v>
      </c>
      <c r="B137" s="177" t="s">
        <v>485</v>
      </c>
      <c r="C137" s="178" t="s">
        <v>507</v>
      </c>
      <c r="D137" s="255">
        <v>1</v>
      </c>
      <c r="E137" s="255">
        <v>0</v>
      </c>
      <c r="F137" s="255">
        <v>1</v>
      </c>
      <c r="G137" s="266">
        <v>0</v>
      </c>
      <c r="H137" s="70">
        <f>Tabla13[[#This Row],[PRIMER TRIMESTRE]]+Tabla13[[#This Row],[SEGUNDO TRIMESTRE]]+Tabla13[[#This Row],[TERCER TRIMESTRE]]+Tabla13[[#This Row],[CUARTO TRIMESTRE]]</f>
        <v>2</v>
      </c>
      <c r="I137" s="76">
        <v>4500</v>
      </c>
      <c r="J137" s="85">
        <f>+H137*I137</f>
        <v>9000</v>
      </c>
      <c r="K137" s="33"/>
      <c r="L137" s="275"/>
      <c r="M137" s="275"/>
      <c r="N137" s="275"/>
      <c r="O137" s="336"/>
      <c r="P137" s="330"/>
      <c r="U137" s="278"/>
    </row>
    <row r="138" spans="1:21" s="277" customFormat="1" ht="24.95" customHeight="1">
      <c r="A138" s="281" t="s">
        <v>181</v>
      </c>
      <c r="B138" s="177" t="s">
        <v>504</v>
      </c>
      <c r="C138" s="178" t="s">
        <v>441</v>
      </c>
      <c r="D138" s="255">
        <v>100</v>
      </c>
      <c r="E138" s="255">
        <v>0</v>
      </c>
      <c r="F138" s="255">
        <v>0</v>
      </c>
      <c r="G138" s="266">
        <v>100</v>
      </c>
      <c r="H138" s="70">
        <f>Tabla13[[#This Row],[PRIMER TRIMESTRE]]+Tabla13[[#This Row],[SEGUNDO TRIMESTRE]]+Tabla13[[#This Row],[TERCER TRIMESTRE]]+Tabla13[[#This Row],[CUARTO TRIMESTRE]]</f>
        <v>200</v>
      </c>
      <c r="I138" s="269">
        <v>1.5</v>
      </c>
      <c r="J138" s="85">
        <f>+H138*I138</f>
        <v>300</v>
      </c>
      <c r="K138" s="33"/>
      <c r="L138" s="275"/>
      <c r="M138" s="275"/>
      <c r="N138" s="275"/>
      <c r="O138" s="336"/>
      <c r="P138" s="275"/>
      <c r="U138" s="278"/>
    </row>
    <row r="139" spans="1:21" s="277" customFormat="1" ht="24.95" customHeight="1">
      <c r="A139" s="281" t="s">
        <v>181</v>
      </c>
      <c r="B139" s="177" t="s">
        <v>421</v>
      </c>
      <c r="C139" s="171" t="s">
        <v>441</v>
      </c>
      <c r="D139" s="255">
        <v>100</v>
      </c>
      <c r="E139" s="255">
        <v>0</v>
      </c>
      <c r="F139" s="255">
        <v>0</v>
      </c>
      <c r="G139" s="266">
        <v>0</v>
      </c>
      <c r="H139" s="70">
        <f>Tabla13[[#This Row],[PRIMER TRIMESTRE]]+Tabla13[[#This Row],[SEGUNDO TRIMESTRE]]+Tabla13[[#This Row],[TERCER TRIMESTRE]]+Tabla13[[#This Row],[CUARTO TRIMESTRE]]</f>
        <v>100</v>
      </c>
      <c r="I139" s="269">
        <v>2.5</v>
      </c>
      <c r="J139" s="85">
        <f>+Tabla13[[#This Row],[CANTIDAD TOTAL]]*Tabla13[[#This Row],[PRECIO UNITARIO ESTIMADO]]</f>
        <v>250</v>
      </c>
      <c r="K139" s="33"/>
      <c r="L139" s="275"/>
      <c r="M139" s="275"/>
      <c r="N139" s="275"/>
      <c r="O139" s="336"/>
      <c r="P139" s="275"/>
      <c r="U139" s="278"/>
    </row>
    <row r="140" spans="1:21" s="277" customFormat="1" ht="24.95" customHeight="1">
      <c r="A140" s="281" t="s">
        <v>181</v>
      </c>
      <c r="B140" s="177" t="s">
        <v>488</v>
      </c>
      <c r="C140" s="171" t="s">
        <v>441</v>
      </c>
      <c r="D140" s="255">
        <v>100</v>
      </c>
      <c r="E140" s="255">
        <v>0</v>
      </c>
      <c r="F140" s="255">
        <v>0</v>
      </c>
      <c r="G140" s="266">
        <v>0</v>
      </c>
      <c r="H140" s="70">
        <f>Tabla13[[#This Row],[PRIMER TRIMESTRE]]+Tabla13[[#This Row],[SEGUNDO TRIMESTRE]]+Tabla13[[#This Row],[TERCER TRIMESTRE]]+Tabla13[[#This Row],[CUARTO TRIMESTRE]]</f>
        <v>100</v>
      </c>
      <c r="I140" s="269">
        <v>3</v>
      </c>
      <c r="J140" s="85">
        <f>+Tabla13[[#This Row],[CANTIDAD TOTAL]]*Tabla13[[#This Row],[PRECIO UNITARIO ESTIMADO]]</f>
        <v>300</v>
      </c>
      <c r="K140" s="33"/>
      <c r="L140" s="275"/>
      <c r="M140" s="275"/>
      <c r="N140" s="275"/>
      <c r="O140" s="336"/>
      <c r="P140" s="275"/>
      <c r="U140" s="278"/>
    </row>
    <row r="141" spans="1:21" s="277" customFormat="1" ht="24.95" customHeight="1">
      <c r="A141" s="281" t="s">
        <v>181</v>
      </c>
      <c r="B141" s="232" t="s">
        <v>424</v>
      </c>
      <c r="C141" s="171" t="s">
        <v>441</v>
      </c>
      <c r="D141" s="255">
        <v>100</v>
      </c>
      <c r="E141" s="255">
        <v>0</v>
      </c>
      <c r="F141" s="255">
        <v>0</v>
      </c>
      <c r="G141" s="266">
        <v>0</v>
      </c>
      <c r="H141" s="70">
        <f>Tabla13[[#This Row],[PRIMER TRIMESTRE]]+Tabla13[[#This Row],[SEGUNDO TRIMESTRE]]+Tabla13[[#This Row],[TERCER TRIMESTRE]]+Tabla13[[#This Row],[CUARTO TRIMESTRE]]</f>
        <v>100</v>
      </c>
      <c r="I141" s="269">
        <v>425</v>
      </c>
      <c r="J141" s="85">
        <f>+Tabla13[[#This Row],[CANTIDAD TOTAL]]*Tabla13[[#This Row],[PRECIO UNITARIO ESTIMADO]]</f>
        <v>42500</v>
      </c>
      <c r="K141" s="33"/>
      <c r="L141" s="275"/>
      <c r="M141" s="275"/>
      <c r="N141" s="275"/>
      <c r="O141" s="336"/>
      <c r="P141" s="275"/>
      <c r="U141" s="278"/>
    </row>
    <row r="142" spans="1:21" s="277" customFormat="1" ht="24.95" customHeight="1">
      <c r="A142" s="281" t="s">
        <v>181</v>
      </c>
      <c r="B142" s="232" t="s">
        <v>377</v>
      </c>
      <c r="C142" s="178" t="s">
        <v>441</v>
      </c>
      <c r="D142" s="255">
        <v>50</v>
      </c>
      <c r="E142" s="255">
        <v>0</v>
      </c>
      <c r="F142" s="255">
        <v>0</v>
      </c>
      <c r="G142" s="266">
        <v>0</v>
      </c>
      <c r="H142" s="70">
        <f>Tabla13[[#This Row],[PRIMER TRIMESTRE]]+Tabla13[[#This Row],[SEGUNDO TRIMESTRE]]+Tabla13[[#This Row],[TERCER TRIMESTRE]]+Tabla13[[#This Row],[CUARTO TRIMESTRE]]</f>
        <v>50</v>
      </c>
      <c r="I142" s="76">
        <v>3.25</v>
      </c>
      <c r="J142" s="85">
        <f t="shared" ref="J142:J147" si="4">+H142*I142</f>
        <v>162.5</v>
      </c>
      <c r="K142" s="33"/>
      <c r="L142" s="275"/>
      <c r="M142" s="275"/>
      <c r="N142" s="275"/>
      <c r="O142" s="336"/>
      <c r="P142" s="330"/>
      <c r="U142" s="278"/>
    </row>
    <row r="143" spans="1:21" s="277" customFormat="1" ht="24.95" customHeight="1">
      <c r="A143" s="281" t="s">
        <v>181</v>
      </c>
      <c r="B143" s="177" t="s">
        <v>378</v>
      </c>
      <c r="C143" s="241" t="s">
        <v>441</v>
      </c>
      <c r="D143" s="255">
        <v>100</v>
      </c>
      <c r="E143" s="255">
        <v>0</v>
      </c>
      <c r="F143" s="255">
        <v>0</v>
      </c>
      <c r="G143" s="266">
        <v>0</v>
      </c>
      <c r="H143" s="70">
        <f>Tabla13[[#This Row],[PRIMER TRIMESTRE]]+Tabla13[[#This Row],[SEGUNDO TRIMESTRE]]+Tabla13[[#This Row],[TERCER TRIMESTRE]]+Tabla13[[#This Row],[CUARTO TRIMESTRE]]</f>
        <v>100</v>
      </c>
      <c r="I143" s="76">
        <v>7</v>
      </c>
      <c r="J143" s="85">
        <f t="shared" si="4"/>
        <v>700</v>
      </c>
      <c r="K143" s="33"/>
      <c r="L143" s="275"/>
      <c r="M143" s="275"/>
      <c r="N143" s="275"/>
      <c r="O143" s="336"/>
      <c r="P143" s="330"/>
      <c r="U143" s="278"/>
    </row>
    <row r="144" spans="1:21" s="277" customFormat="1" ht="24.95" customHeight="1">
      <c r="A144" s="281" t="s">
        <v>181</v>
      </c>
      <c r="B144" s="181" t="s">
        <v>661</v>
      </c>
      <c r="C144" s="190" t="s">
        <v>441</v>
      </c>
      <c r="D144" s="255">
        <v>0</v>
      </c>
      <c r="E144" s="255">
        <v>150</v>
      </c>
      <c r="F144" s="255">
        <v>0</v>
      </c>
      <c r="G144" s="266">
        <v>0</v>
      </c>
      <c r="H144" s="70">
        <f>Tabla13[[#This Row],[PRIMER TRIMESTRE]]+Tabla13[[#This Row],[SEGUNDO TRIMESTRE]]+Tabla13[[#This Row],[TERCER TRIMESTRE]]+Tabla13[[#This Row],[CUARTO TRIMESTRE]]</f>
        <v>150</v>
      </c>
      <c r="I144" s="76">
        <v>58</v>
      </c>
      <c r="J144" s="85">
        <f t="shared" si="4"/>
        <v>8700</v>
      </c>
      <c r="K144" s="33"/>
      <c r="L144" s="276"/>
      <c r="M144" s="276"/>
      <c r="N144" s="275"/>
      <c r="O144" s="336"/>
      <c r="P144" s="331"/>
      <c r="U144" s="278"/>
    </row>
    <row r="145" spans="1:21" s="277" customFormat="1" ht="24.95" customHeight="1">
      <c r="A145" s="281" t="s">
        <v>181</v>
      </c>
      <c r="B145" s="289" t="s">
        <v>662</v>
      </c>
      <c r="C145" s="190" t="s">
        <v>441</v>
      </c>
      <c r="D145" s="255">
        <v>0</v>
      </c>
      <c r="E145" s="255">
        <v>150</v>
      </c>
      <c r="F145" s="255">
        <v>0</v>
      </c>
      <c r="G145" s="266">
        <v>0</v>
      </c>
      <c r="H145" s="70">
        <f>Tabla13[[#This Row],[PRIMER TRIMESTRE]]+Tabla13[[#This Row],[SEGUNDO TRIMESTRE]]+Tabla13[[#This Row],[TERCER TRIMESTRE]]+Tabla13[[#This Row],[CUARTO TRIMESTRE]]</f>
        <v>150</v>
      </c>
      <c r="I145" s="76">
        <v>45</v>
      </c>
      <c r="J145" s="85">
        <f t="shared" si="4"/>
        <v>6750</v>
      </c>
      <c r="K145" s="33"/>
      <c r="L145" s="276"/>
      <c r="M145" s="276"/>
      <c r="N145" s="275"/>
      <c r="O145" s="336"/>
      <c r="P145" s="331"/>
      <c r="U145" s="278"/>
    </row>
    <row r="146" spans="1:21" s="277" customFormat="1" ht="24.95" customHeight="1">
      <c r="A146" s="275" t="s">
        <v>181</v>
      </c>
      <c r="B146" s="177" t="s">
        <v>428</v>
      </c>
      <c r="C146" s="178" t="s">
        <v>441</v>
      </c>
      <c r="D146" s="255">
        <v>2</v>
      </c>
      <c r="E146" s="255">
        <v>0</v>
      </c>
      <c r="F146" s="227">
        <v>0</v>
      </c>
      <c r="G146" s="227">
        <v>0</v>
      </c>
      <c r="H146" s="70">
        <f>Tabla13[[#This Row],[PRIMER TRIMESTRE]]+Tabla13[[#This Row],[SEGUNDO TRIMESTRE]]+Tabla13[[#This Row],[TERCER TRIMESTRE]]+Tabla13[[#This Row],[CUARTO TRIMESTRE]]</f>
        <v>2</v>
      </c>
      <c r="I146" s="269">
        <v>130</v>
      </c>
      <c r="J146" s="85">
        <f t="shared" si="4"/>
        <v>260</v>
      </c>
      <c r="K146" s="33"/>
      <c r="L146" s="275"/>
      <c r="M146" s="275"/>
      <c r="N146" s="275"/>
      <c r="O146" s="336"/>
      <c r="P146" s="275"/>
      <c r="U146" s="278"/>
    </row>
    <row r="147" spans="1:21" s="277" customFormat="1" ht="24.95" customHeight="1">
      <c r="A147" s="275" t="s">
        <v>181</v>
      </c>
      <c r="B147" s="308" t="s">
        <v>505</v>
      </c>
      <c r="C147" s="178" t="s">
        <v>441</v>
      </c>
      <c r="D147" s="255">
        <v>6</v>
      </c>
      <c r="E147" s="255">
        <v>0</v>
      </c>
      <c r="F147" s="227">
        <v>6</v>
      </c>
      <c r="G147" s="227">
        <v>0</v>
      </c>
      <c r="H147" s="70">
        <f>Tabla13[[#This Row],[PRIMER TRIMESTRE]]+Tabla13[[#This Row],[SEGUNDO TRIMESTRE]]+Tabla13[[#This Row],[TERCER TRIMESTRE]]+Tabla13[[#This Row],[CUARTO TRIMESTRE]]</f>
        <v>12</v>
      </c>
      <c r="I147" s="269">
        <v>377</v>
      </c>
      <c r="J147" s="85">
        <f t="shared" si="4"/>
        <v>4524</v>
      </c>
      <c r="K147" s="33"/>
      <c r="L147" s="275"/>
      <c r="M147" s="275"/>
      <c r="N147" s="275"/>
      <c r="O147" s="336"/>
      <c r="P147" s="275"/>
      <c r="U147" s="278"/>
    </row>
    <row r="148" spans="1:21" s="277" customFormat="1" ht="24.95" customHeight="1">
      <c r="A148" s="275" t="s">
        <v>181</v>
      </c>
      <c r="B148" s="308" t="s">
        <v>422</v>
      </c>
      <c r="C148" s="171" t="s">
        <v>441</v>
      </c>
      <c r="D148" s="255">
        <v>12</v>
      </c>
      <c r="E148" s="255">
        <v>0</v>
      </c>
      <c r="F148" s="227">
        <v>6</v>
      </c>
      <c r="G148" s="227">
        <v>0</v>
      </c>
      <c r="H148" s="70">
        <f>Tabla13[[#This Row],[PRIMER TRIMESTRE]]+Tabla13[[#This Row],[SEGUNDO TRIMESTRE]]+Tabla13[[#This Row],[TERCER TRIMESTRE]]+Tabla13[[#This Row],[CUARTO TRIMESTRE]]</f>
        <v>18</v>
      </c>
      <c r="I148" s="269">
        <v>35</v>
      </c>
      <c r="J148" s="85">
        <f>+Tabla13[[#This Row],[CANTIDAD TOTAL]]*Tabla13[[#This Row],[PRECIO UNITARIO ESTIMADO]]</f>
        <v>630</v>
      </c>
      <c r="K148" s="33"/>
      <c r="L148" s="275"/>
      <c r="M148" s="275"/>
      <c r="N148" s="275"/>
      <c r="O148" s="336"/>
      <c r="P148" s="275"/>
      <c r="U148" s="278"/>
    </row>
    <row r="149" spans="1:21" s="277" customFormat="1" ht="24.95" customHeight="1">
      <c r="A149" s="275" t="s">
        <v>181</v>
      </c>
      <c r="B149" s="289" t="s">
        <v>653</v>
      </c>
      <c r="C149" s="190" t="s">
        <v>441</v>
      </c>
      <c r="D149" s="227">
        <v>10</v>
      </c>
      <c r="E149" s="227">
        <v>5</v>
      </c>
      <c r="F149" s="227">
        <v>5</v>
      </c>
      <c r="G149" s="227">
        <v>5</v>
      </c>
      <c r="H149" s="70">
        <f>Tabla13[[#This Row],[PRIMER TRIMESTRE]]+Tabla13[[#This Row],[SEGUNDO TRIMESTRE]]+Tabla13[[#This Row],[TERCER TRIMESTRE]]+Tabla13[[#This Row],[CUARTO TRIMESTRE]]</f>
        <v>25</v>
      </c>
      <c r="I149" s="76">
        <v>60</v>
      </c>
      <c r="J149" s="85">
        <f>+H149*I149</f>
        <v>1500</v>
      </c>
      <c r="K149" s="33"/>
      <c r="L149" s="276"/>
      <c r="M149" s="276"/>
      <c r="N149" s="275"/>
      <c r="O149" s="336"/>
      <c r="P149" s="275"/>
      <c r="U149" s="278"/>
    </row>
    <row r="150" spans="1:21" s="277" customFormat="1" ht="24.95" customHeight="1">
      <c r="A150" s="275" t="s">
        <v>181</v>
      </c>
      <c r="B150" s="289" t="s">
        <v>654</v>
      </c>
      <c r="C150" s="190" t="s">
        <v>441</v>
      </c>
      <c r="D150" s="227">
        <v>10</v>
      </c>
      <c r="E150" s="227">
        <v>10</v>
      </c>
      <c r="F150" s="227">
        <v>10</v>
      </c>
      <c r="G150" s="227">
        <v>10</v>
      </c>
      <c r="H150" s="70">
        <f>Tabla13[[#This Row],[PRIMER TRIMESTRE]]+Tabla13[[#This Row],[SEGUNDO TRIMESTRE]]+Tabla13[[#This Row],[TERCER TRIMESTRE]]+Tabla13[[#This Row],[CUARTO TRIMESTRE]]</f>
        <v>40</v>
      </c>
      <c r="I150" s="76">
        <v>200</v>
      </c>
      <c r="J150" s="85">
        <f>+H150*I150</f>
        <v>8000</v>
      </c>
      <c r="K150" s="33"/>
      <c r="L150" s="276"/>
      <c r="M150" s="276"/>
      <c r="N150" s="275"/>
      <c r="O150" s="336"/>
      <c r="P150" s="275"/>
      <c r="U150" s="278"/>
    </row>
    <row r="151" spans="1:21" s="277" customFormat="1" ht="24.95" customHeight="1">
      <c r="A151" s="275" t="s">
        <v>181</v>
      </c>
      <c r="B151" s="289" t="s">
        <v>655</v>
      </c>
      <c r="C151" s="190" t="s">
        <v>441</v>
      </c>
      <c r="D151" s="227">
        <v>10</v>
      </c>
      <c r="E151" s="227">
        <v>5</v>
      </c>
      <c r="F151" s="227">
        <v>5</v>
      </c>
      <c r="G151" s="227">
        <v>5</v>
      </c>
      <c r="H151" s="70">
        <f>Tabla13[[#This Row],[PRIMER TRIMESTRE]]+Tabla13[[#This Row],[SEGUNDO TRIMESTRE]]+Tabla13[[#This Row],[TERCER TRIMESTRE]]+Tabla13[[#This Row],[CUARTO TRIMESTRE]]</f>
        <v>25</v>
      </c>
      <c r="I151" s="76">
        <v>125</v>
      </c>
      <c r="J151" s="85">
        <f>+H151*I151</f>
        <v>3125</v>
      </c>
      <c r="K151" s="33"/>
      <c r="L151" s="276"/>
      <c r="M151" s="276"/>
      <c r="N151" s="275"/>
      <c r="O151" s="336"/>
      <c r="P151" s="275"/>
      <c r="U151" s="278"/>
    </row>
    <row r="152" spans="1:21" s="277" customFormat="1" ht="24.95" customHeight="1">
      <c r="A152" s="275" t="s">
        <v>181</v>
      </c>
      <c r="B152" s="306" t="s">
        <v>423</v>
      </c>
      <c r="C152" s="171" t="s">
        <v>441</v>
      </c>
      <c r="D152" s="255">
        <v>20</v>
      </c>
      <c r="E152" s="255">
        <v>0</v>
      </c>
      <c r="F152" s="227">
        <v>0</v>
      </c>
      <c r="G152" s="227">
        <v>20</v>
      </c>
      <c r="H152" s="70">
        <f>Tabla13[[#This Row],[PRIMER TRIMESTRE]]+Tabla13[[#This Row],[SEGUNDO TRIMESTRE]]+Tabla13[[#This Row],[TERCER TRIMESTRE]]+Tabla13[[#This Row],[CUARTO TRIMESTRE]]</f>
        <v>40</v>
      </c>
      <c r="I152" s="269">
        <v>165</v>
      </c>
      <c r="J152" s="85">
        <f>+Tabla13[[#This Row],[CANTIDAD TOTAL]]*Tabla13[[#This Row],[PRECIO UNITARIO ESTIMADO]]</f>
        <v>6600</v>
      </c>
      <c r="K152" s="33"/>
      <c r="L152" s="275"/>
      <c r="M152" s="275"/>
      <c r="N152" s="275"/>
      <c r="O152" s="336"/>
      <c r="P152" s="275"/>
      <c r="U152" s="278"/>
    </row>
    <row r="153" spans="1:21" s="277" customFormat="1" ht="24.95" customHeight="1">
      <c r="A153" s="275" t="s">
        <v>181</v>
      </c>
      <c r="B153" s="291" t="s">
        <v>672</v>
      </c>
      <c r="C153" s="190" t="s">
        <v>507</v>
      </c>
      <c r="D153" s="253">
        <v>12</v>
      </c>
      <c r="E153" s="253">
        <v>12</v>
      </c>
      <c r="F153" s="192">
        <v>6</v>
      </c>
      <c r="G153" s="192">
        <v>10</v>
      </c>
      <c r="H153" s="70">
        <f>Tabla13[[#This Row],[PRIMER TRIMESTRE]]+Tabla13[[#This Row],[SEGUNDO TRIMESTRE]]+Tabla13[[#This Row],[TERCER TRIMESTRE]]+Tabla13[[#This Row],[CUARTO TRIMESTRE]]</f>
        <v>40</v>
      </c>
      <c r="I153" s="76">
        <v>240</v>
      </c>
      <c r="J153" s="85">
        <f>+H153*I153</f>
        <v>9600</v>
      </c>
      <c r="K153" s="33">
        <f>SUM(J58:J153)</f>
        <v>1260566.1000000001</v>
      </c>
      <c r="L153" s="276"/>
      <c r="M153" s="268" t="s">
        <v>20</v>
      </c>
      <c r="N153" s="275" t="s">
        <v>359</v>
      </c>
      <c r="O153" s="336"/>
      <c r="P153" s="275"/>
      <c r="U153" s="278"/>
    </row>
    <row r="154" spans="1:21" s="277" customFormat="1" ht="24.95" customHeight="1">
      <c r="A154" s="275" t="s">
        <v>193</v>
      </c>
      <c r="B154" s="233" t="s">
        <v>468</v>
      </c>
      <c r="C154" s="186" t="s">
        <v>441</v>
      </c>
      <c r="D154" s="259">
        <v>6</v>
      </c>
      <c r="E154" s="259">
        <v>6</v>
      </c>
      <c r="F154" s="187">
        <v>6</v>
      </c>
      <c r="G154" s="187">
        <v>6</v>
      </c>
      <c r="H154" s="70">
        <f>Tabla13[[#This Row],[PRIMER TRIMESTRE]]+Tabla13[[#This Row],[SEGUNDO TRIMESTRE]]+Tabla13[[#This Row],[TERCER TRIMESTRE]]+Tabla13[[#This Row],[CUARTO TRIMESTRE]]</f>
        <v>24</v>
      </c>
      <c r="I154" s="188">
        <v>200</v>
      </c>
      <c r="J154" s="85">
        <f>+H154*I154</f>
        <v>4800</v>
      </c>
      <c r="K154" s="33"/>
      <c r="L154" s="275"/>
      <c r="M154" s="275"/>
      <c r="N154" s="275"/>
      <c r="O154" s="336"/>
      <c r="P154" s="330"/>
      <c r="U154" s="278"/>
    </row>
    <row r="155" spans="1:21" s="277" customFormat="1" ht="24.95" customHeight="1">
      <c r="A155" s="275" t="s">
        <v>193</v>
      </c>
      <c r="B155" s="233" t="s">
        <v>440</v>
      </c>
      <c r="C155" s="186" t="s">
        <v>441</v>
      </c>
      <c r="D155" s="259">
        <v>3</v>
      </c>
      <c r="E155" s="259">
        <v>5</v>
      </c>
      <c r="F155" s="187">
        <v>3</v>
      </c>
      <c r="G155" s="187">
        <v>5</v>
      </c>
      <c r="H155" s="70">
        <f>Tabla13[[#This Row],[PRIMER TRIMESTRE]]+Tabla13[[#This Row],[SEGUNDO TRIMESTRE]]+Tabla13[[#This Row],[TERCER TRIMESTRE]]+Tabla13[[#This Row],[CUARTO TRIMESTRE]]</f>
        <v>16</v>
      </c>
      <c r="I155" s="188">
        <v>80</v>
      </c>
      <c r="J155" s="85">
        <f>+H155*I155</f>
        <v>1280</v>
      </c>
      <c r="K155" s="33"/>
      <c r="L155" s="275"/>
      <c r="M155" s="275"/>
      <c r="N155" s="275"/>
      <c r="O155" s="336"/>
      <c r="P155" s="275"/>
      <c r="U155" s="278"/>
    </row>
    <row r="156" spans="1:21" s="277" customFormat="1" ht="24.95" customHeight="1">
      <c r="A156" s="275" t="s">
        <v>193</v>
      </c>
      <c r="B156" s="233" t="s">
        <v>438</v>
      </c>
      <c r="C156" s="186" t="s">
        <v>482</v>
      </c>
      <c r="D156" s="263">
        <v>3</v>
      </c>
      <c r="E156" s="263">
        <v>3</v>
      </c>
      <c r="F156" s="198">
        <v>3</v>
      </c>
      <c r="G156" s="198">
        <v>3</v>
      </c>
      <c r="H156" s="70">
        <f>Tabla13[[#This Row],[PRIMER TRIMESTRE]]+Tabla13[[#This Row],[SEGUNDO TRIMESTRE]]+Tabla13[[#This Row],[TERCER TRIMESTRE]]+Tabla13[[#This Row],[CUARTO TRIMESTRE]]</f>
        <v>12</v>
      </c>
      <c r="I156" s="188">
        <v>100</v>
      </c>
      <c r="J156" s="85">
        <f>+Tabla13[[#This Row],[CANTIDAD TOTAL]]*Tabla13[[#This Row],[PRECIO UNITARIO ESTIMADO]]</f>
        <v>1200</v>
      </c>
      <c r="K156" s="33"/>
      <c r="L156" s="275"/>
      <c r="M156" s="275"/>
      <c r="N156" s="275"/>
      <c r="O156" s="336"/>
      <c r="P156" s="275"/>
      <c r="U156" s="278"/>
    </row>
    <row r="157" spans="1:21" s="277" customFormat="1" ht="24.95" customHeight="1">
      <c r="A157" s="275" t="s">
        <v>193</v>
      </c>
      <c r="B157" s="238" t="s">
        <v>439</v>
      </c>
      <c r="C157" s="186" t="s">
        <v>482</v>
      </c>
      <c r="D157" s="263">
        <v>3</v>
      </c>
      <c r="E157" s="263">
        <v>3</v>
      </c>
      <c r="F157" s="198">
        <v>3</v>
      </c>
      <c r="G157" s="198">
        <v>3</v>
      </c>
      <c r="H157" s="70">
        <f>Tabla13[[#This Row],[PRIMER TRIMESTRE]]+Tabla13[[#This Row],[SEGUNDO TRIMESTRE]]+Tabla13[[#This Row],[TERCER TRIMESTRE]]+Tabla13[[#This Row],[CUARTO TRIMESTRE]]</f>
        <v>12</v>
      </c>
      <c r="I157" s="188">
        <v>170</v>
      </c>
      <c r="J157" s="85">
        <f>+Tabla13[[#This Row],[CANTIDAD TOTAL]]*Tabla13[[#This Row],[PRECIO UNITARIO ESTIMADO]]</f>
        <v>2040</v>
      </c>
      <c r="K157" s="33"/>
      <c r="L157" s="275"/>
      <c r="M157" s="275"/>
      <c r="N157" s="275"/>
      <c r="O157" s="336"/>
      <c r="P157" s="275"/>
      <c r="U157" s="278"/>
    </row>
    <row r="158" spans="1:21" s="277" customFormat="1" ht="24.95" customHeight="1">
      <c r="A158" s="275" t="s">
        <v>193</v>
      </c>
      <c r="B158" s="185" t="s">
        <v>481</v>
      </c>
      <c r="C158" s="186" t="s">
        <v>482</v>
      </c>
      <c r="D158" s="263">
        <v>1</v>
      </c>
      <c r="E158" s="263">
        <v>1</v>
      </c>
      <c r="F158" s="198">
        <v>1</v>
      </c>
      <c r="G158" s="198">
        <v>1</v>
      </c>
      <c r="H158" s="70">
        <f>Tabla13[[#This Row],[PRIMER TRIMESTRE]]+Tabla13[[#This Row],[SEGUNDO TRIMESTRE]]+Tabla13[[#This Row],[TERCER TRIMESTRE]]+Tabla13[[#This Row],[CUARTO TRIMESTRE]]</f>
        <v>4</v>
      </c>
      <c r="I158" s="188">
        <v>620</v>
      </c>
      <c r="J158" s="85">
        <f t="shared" ref="J158:J189" si="5">+H158*I158</f>
        <v>2480</v>
      </c>
      <c r="K158" s="33"/>
      <c r="L158" s="275"/>
      <c r="M158" s="275"/>
      <c r="N158" s="275"/>
      <c r="O158" s="336"/>
      <c r="P158" s="330"/>
      <c r="U158" s="278"/>
    </row>
    <row r="159" spans="1:21" s="277" customFormat="1" ht="24.95" customHeight="1">
      <c r="A159" s="275" t="s">
        <v>193</v>
      </c>
      <c r="B159" s="185" t="s">
        <v>448</v>
      </c>
      <c r="C159" s="186" t="s">
        <v>449</v>
      </c>
      <c r="D159" s="263">
        <v>3</v>
      </c>
      <c r="E159" s="263">
        <v>3</v>
      </c>
      <c r="F159" s="198">
        <v>3</v>
      </c>
      <c r="G159" s="198">
        <v>3</v>
      </c>
      <c r="H159" s="70">
        <f>Tabla13[[#This Row],[PRIMER TRIMESTRE]]+Tabla13[[#This Row],[SEGUNDO TRIMESTRE]]+Tabla13[[#This Row],[TERCER TRIMESTRE]]+Tabla13[[#This Row],[CUARTO TRIMESTRE]]</f>
        <v>12</v>
      </c>
      <c r="I159" s="188">
        <v>80</v>
      </c>
      <c r="J159" s="85">
        <f t="shared" si="5"/>
        <v>960</v>
      </c>
      <c r="K159" s="33"/>
      <c r="L159" s="275"/>
      <c r="M159" s="275"/>
      <c r="N159" s="275"/>
      <c r="O159" s="336"/>
      <c r="P159" s="275"/>
      <c r="U159" s="278"/>
    </row>
    <row r="160" spans="1:21" s="277" customFormat="1" ht="24.95" customHeight="1">
      <c r="A160" s="275" t="s">
        <v>193</v>
      </c>
      <c r="B160" s="185" t="s">
        <v>474</v>
      </c>
      <c r="C160" s="189" t="s">
        <v>441</v>
      </c>
      <c r="D160" s="259">
        <v>1</v>
      </c>
      <c r="E160" s="259">
        <v>1</v>
      </c>
      <c r="F160" s="187">
        <v>1</v>
      </c>
      <c r="G160" s="187">
        <v>0</v>
      </c>
      <c r="H160" s="70">
        <f>Tabla13[[#This Row],[PRIMER TRIMESTRE]]+Tabla13[[#This Row],[SEGUNDO TRIMESTRE]]+Tabla13[[#This Row],[TERCER TRIMESTRE]]+Tabla13[[#This Row],[CUARTO TRIMESTRE]]</f>
        <v>3</v>
      </c>
      <c r="I160" s="188">
        <v>50</v>
      </c>
      <c r="J160" s="85">
        <f t="shared" si="5"/>
        <v>150</v>
      </c>
      <c r="K160" s="33"/>
      <c r="L160" s="275"/>
      <c r="M160" s="275"/>
      <c r="N160" s="275"/>
      <c r="O160" s="336"/>
      <c r="P160" s="330"/>
      <c r="U160" s="278"/>
    </row>
    <row r="161" spans="1:21" s="277" customFormat="1" ht="24.95" customHeight="1">
      <c r="A161" s="275" t="s">
        <v>193</v>
      </c>
      <c r="B161" s="185" t="s">
        <v>473</v>
      </c>
      <c r="C161" s="186" t="s">
        <v>441</v>
      </c>
      <c r="D161" s="187">
        <v>1</v>
      </c>
      <c r="E161" s="187">
        <v>1</v>
      </c>
      <c r="F161" s="187">
        <v>1</v>
      </c>
      <c r="G161" s="187">
        <v>1</v>
      </c>
      <c r="H161" s="70">
        <f>Tabla13[[#This Row],[PRIMER TRIMESTRE]]+Tabla13[[#This Row],[SEGUNDO TRIMESTRE]]+Tabla13[[#This Row],[TERCER TRIMESTRE]]+Tabla13[[#This Row],[CUARTO TRIMESTRE]]</f>
        <v>4</v>
      </c>
      <c r="I161" s="188">
        <v>30</v>
      </c>
      <c r="J161" s="85">
        <f t="shared" si="5"/>
        <v>120</v>
      </c>
      <c r="K161" s="33"/>
      <c r="L161" s="275" t="s">
        <v>20</v>
      </c>
      <c r="M161" s="276"/>
      <c r="N161" s="275"/>
      <c r="O161" s="336"/>
      <c r="P161" s="330"/>
      <c r="U161" s="278"/>
    </row>
    <row r="162" spans="1:21" s="277" customFormat="1" ht="24.95" customHeight="1">
      <c r="A162" s="281" t="s">
        <v>193</v>
      </c>
      <c r="B162" s="185" t="s">
        <v>478</v>
      </c>
      <c r="C162" s="186" t="s">
        <v>461</v>
      </c>
      <c r="D162" s="222">
        <v>2</v>
      </c>
      <c r="E162" s="222">
        <v>2</v>
      </c>
      <c r="F162" s="222">
        <v>2</v>
      </c>
      <c r="G162" s="222">
        <v>2</v>
      </c>
      <c r="H162" s="70">
        <f>Tabla13[[#This Row],[PRIMER TRIMESTRE]]+Tabla13[[#This Row],[SEGUNDO TRIMESTRE]]+Tabla13[[#This Row],[TERCER TRIMESTRE]]+Tabla13[[#This Row],[CUARTO TRIMESTRE]]</f>
        <v>8</v>
      </c>
      <c r="I162" s="188">
        <v>300</v>
      </c>
      <c r="J162" s="85">
        <f t="shared" si="5"/>
        <v>2400</v>
      </c>
      <c r="K162" s="33"/>
      <c r="L162" s="275"/>
      <c r="M162" s="275"/>
      <c r="N162" s="275"/>
      <c r="O162" s="336"/>
      <c r="P162" s="330"/>
      <c r="U162" s="278" t="s">
        <v>72</v>
      </c>
    </row>
    <row r="163" spans="1:21" s="277" customFormat="1" ht="24.95" customHeight="1">
      <c r="A163" s="281" t="s">
        <v>193</v>
      </c>
      <c r="B163" s="185" t="s">
        <v>477</v>
      </c>
      <c r="C163" s="186" t="s">
        <v>461</v>
      </c>
      <c r="D163" s="222">
        <v>1</v>
      </c>
      <c r="E163" s="187">
        <v>1</v>
      </c>
      <c r="F163" s="187">
        <v>1</v>
      </c>
      <c r="G163" s="187">
        <v>1</v>
      </c>
      <c r="H163" s="70">
        <f>Tabla13[[#This Row],[PRIMER TRIMESTRE]]+Tabla13[[#This Row],[SEGUNDO TRIMESTRE]]+Tabla13[[#This Row],[TERCER TRIMESTRE]]+Tabla13[[#This Row],[CUARTO TRIMESTRE]]</f>
        <v>4</v>
      </c>
      <c r="I163" s="188">
        <v>400</v>
      </c>
      <c r="J163" s="85">
        <f t="shared" si="5"/>
        <v>1600</v>
      </c>
      <c r="K163" s="33"/>
      <c r="L163" s="275"/>
      <c r="M163" s="275"/>
      <c r="N163" s="275"/>
      <c r="O163" s="336"/>
      <c r="P163" s="330"/>
      <c r="U163" s="278" t="s">
        <v>73</v>
      </c>
    </row>
    <row r="164" spans="1:21" s="277" customFormat="1" ht="24.95" customHeight="1">
      <c r="A164" s="275" t="s">
        <v>193</v>
      </c>
      <c r="B164" s="185" t="s">
        <v>678</v>
      </c>
      <c r="C164" s="186" t="s">
        <v>441</v>
      </c>
      <c r="D164" s="226">
        <v>1</v>
      </c>
      <c r="E164" s="225">
        <v>0</v>
      </c>
      <c r="F164" s="225">
        <v>0</v>
      </c>
      <c r="G164" s="225">
        <v>1</v>
      </c>
      <c r="H164" s="70">
        <f>Tabla13[[#This Row],[PRIMER TRIMESTRE]]+Tabla13[[#This Row],[SEGUNDO TRIMESTRE]]+Tabla13[[#This Row],[TERCER TRIMESTRE]]+Tabla13[[#This Row],[CUARTO TRIMESTRE]]</f>
        <v>2</v>
      </c>
      <c r="I164" s="76">
        <v>250</v>
      </c>
      <c r="J164" s="85">
        <f t="shared" si="5"/>
        <v>500</v>
      </c>
      <c r="K164" s="33"/>
      <c r="L164" s="276"/>
      <c r="M164" s="276"/>
      <c r="N164" s="275"/>
      <c r="O164" s="336"/>
      <c r="P164" s="330"/>
    </row>
    <row r="165" spans="1:21" s="277" customFormat="1" ht="24.95" customHeight="1">
      <c r="A165" s="277" t="s">
        <v>193</v>
      </c>
      <c r="B165" s="185" t="s">
        <v>465</v>
      </c>
      <c r="C165" s="186" t="s">
        <v>441</v>
      </c>
      <c r="D165" s="226">
        <v>2</v>
      </c>
      <c r="E165" s="225">
        <v>2</v>
      </c>
      <c r="F165" s="225">
        <v>2</v>
      </c>
      <c r="G165" s="225">
        <v>1</v>
      </c>
      <c r="H165" s="70">
        <f>Tabla13[[#This Row],[PRIMER TRIMESTRE]]+Tabla13[[#This Row],[SEGUNDO TRIMESTRE]]+Tabla13[[#This Row],[TERCER TRIMESTRE]]+Tabla13[[#This Row],[CUARTO TRIMESTRE]]</f>
        <v>7</v>
      </c>
      <c r="I165" s="188">
        <v>107</v>
      </c>
      <c r="J165" s="85">
        <f t="shared" si="5"/>
        <v>749</v>
      </c>
      <c r="K165" s="33"/>
      <c r="L165" s="275"/>
      <c r="M165" s="275"/>
      <c r="N165" s="275"/>
      <c r="O165" s="336"/>
      <c r="P165" s="330"/>
      <c r="U165" s="278" t="s">
        <v>246</v>
      </c>
    </row>
    <row r="166" spans="1:21" s="277" customFormat="1" ht="24.95" customHeight="1">
      <c r="A166" s="282" t="s">
        <v>193</v>
      </c>
      <c r="B166" s="228" t="s">
        <v>676</v>
      </c>
      <c r="C166" s="186" t="s">
        <v>441</v>
      </c>
      <c r="D166" s="226">
        <v>0</v>
      </c>
      <c r="E166" s="225">
        <v>1</v>
      </c>
      <c r="F166" s="225">
        <v>0</v>
      </c>
      <c r="G166" s="225">
        <v>0</v>
      </c>
      <c r="H166" s="70">
        <f>Tabla13[[#This Row],[PRIMER TRIMESTRE]]+Tabla13[[#This Row],[SEGUNDO TRIMESTRE]]+Tabla13[[#This Row],[TERCER TRIMESTRE]]+Tabla13[[#This Row],[CUARTO TRIMESTRE]]</f>
        <v>1</v>
      </c>
      <c r="I166" s="76">
        <v>350</v>
      </c>
      <c r="J166" s="85">
        <f t="shared" si="5"/>
        <v>350</v>
      </c>
      <c r="K166" s="33"/>
      <c r="L166" s="276"/>
      <c r="M166" s="276"/>
      <c r="N166" s="275"/>
      <c r="O166" s="336"/>
      <c r="P166" s="330"/>
      <c r="U166" s="278" t="s">
        <v>247</v>
      </c>
    </row>
    <row r="167" spans="1:21" s="277" customFormat="1" ht="24.95" customHeight="1">
      <c r="A167" s="282" t="s">
        <v>193</v>
      </c>
      <c r="B167" s="185" t="s">
        <v>677</v>
      </c>
      <c r="C167" s="189" t="s">
        <v>441</v>
      </c>
      <c r="D167" s="226">
        <v>10</v>
      </c>
      <c r="E167" s="225">
        <v>0</v>
      </c>
      <c r="F167" s="225">
        <v>10</v>
      </c>
      <c r="G167" s="225">
        <v>0</v>
      </c>
      <c r="H167" s="70">
        <f>Tabla13[[#This Row],[PRIMER TRIMESTRE]]+Tabla13[[#This Row],[SEGUNDO TRIMESTRE]]+Tabla13[[#This Row],[TERCER TRIMESTRE]]+Tabla13[[#This Row],[CUARTO TRIMESTRE]]</f>
        <v>20</v>
      </c>
      <c r="I167" s="76">
        <v>225</v>
      </c>
      <c r="J167" s="85">
        <f t="shared" si="5"/>
        <v>4500</v>
      </c>
      <c r="K167" s="33"/>
      <c r="L167" s="276"/>
      <c r="M167" s="276"/>
      <c r="N167" s="275"/>
      <c r="O167" s="336"/>
      <c r="P167" s="330"/>
    </row>
    <row r="168" spans="1:21" s="277" customFormat="1" ht="24.95" customHeight="1">
      <c r="A168" s="282" t="s">
        <v>193</v>
      </c>
      <c r="B168" s="185" t="s">
        <v>471</v>
      </c>
      <c r="C168" s="186" t="s">
        <v>441</v>
      </c>
      <c r="D168" s="226">
        <v>12</v>
      </c>
      <c r="E168" s="225">
        <v>12</v>
      </c>
      <c r="F168" s="225">
        <v>6</v>
      </c>
      <c r="G168" s="225">
        <v>6</v>
      </c>
      <c r="H168" s="70">
        <f>Tabla13[[#This Row],[PRIMER TRIMESTRE]]+Tabla13[[#This Row],[SEGUNDO TRIMESTRE]]+Tabla13[[#This Row],[TERCER TRIMESTRE]]+Tabla13[[#This Row],[CUARTO TRIMESTRE]]</f>
        <v>36</v>
      </c>
      <c r="I168" s="188">
        <v>253</v>
      </c>
      <c r="J168" s="85">
        <f t="shared" si="5"/>
        <v>9108</v>
      </c>
      <c r="K168" s="33">
        <f>SUM(J154:J168)</f>
        <v>32237</v>
      </c>
      <c r="L168" s="275"/>
      <c r="M168" s="268" t="s">
        <v>18</v>
      </c>
      <c r="N168" s="275" t="s">
        <v>359</v>
      </c>
      <c r="O168" s="336"/>
      <c r="P168" s="330"/>
    </row>
    <row r="169" spans="1:21" s="277" customFormat="1" ht="24.95" customHeight="1">
      <c r="A169" s="302" t="s">
        <v>212</v>
      </c>
      <c r="B169" s="185" t="s">
        <v>459</v>
      </c>
      <c r="C169" s="189" t="s">
        <v>441</v>
      </c>
      <c r="D169" s="183">
        <v>24</v>
      </c>
      <c r="E169" s="183">
        <v>30</v>
      </c>
      <c r="F169" s="183">
        <v>30</v>
      </c>
      <c r="G169" s="183">
        <v>30</v>
      </c>
      <c r="H169" s="70">
        <f>Tabla13[[#This Row],[PRIMER TRIMESTRE]]+Tabla13[[#This Row],[SEGUNDO TRIMESTRE]]+Tabla13[[#This Row],[TERCER TRIMESTRE]]+Tabla13[[#This Row],[CUARTO TRIMESTRE]]</f>
        <v>114</v>
      </c>
      <c r="I169" s="188">
        <v>120</v>
      </c>
      <c r="J169" s="85">
        <f t="shared" si="5"/>
        <v>13680</v>
      </c>
      <c r="K169" s="33"/>
      <c r="L169" s="275"/>
      <c r="M169" s="275"/>
      <c r="N169" s="275"/>
      <c r="O169" s="336"/>
      <c r="P169" s="330"/>
      <c r="U169" s="278" t="s">
        <v>74</v>
      </c>
    </row>
    <row r="170" spans="1:21" s="277" customFormat="1" ht="24.95" customHeight="1">
      <c r="A170" s="275" t="s">
        <v>212</v>
      </c>
      <c r="B170" s="185" t="s">
        <v>460</v>
      </c>
      <c r="C170" s="186" t="s">
        <v>461</v>
      </c>
      <c r="D170" s="183">
        <v>5</v>
      </c>
      <c r="E170" s="183">
        <v>5</v>
      </c>
      <c r="F170" s="183">
        <v>5</v>
      </c>
      <c r="G170" s="183">
        <v>5</v>
      </c>
      <c r="H170" s="70">
        <f>Tabla13[[#This Row],[PRIMER TRIMESTRE]]+Tabla13[[#This Row],[SEGUNDO TRIMESTRE]]+Tabla13[[#This Row],[TERCER TRIMESTRE]]+Tabla13[[#This Row],[CUARTO TRIMESTRE]]</f>
        <v>20</v>
      </c>
      <c r="I170" s="188">
        <v>70</v>
      </c>
      <c r="J170" s="85">
        <f t="shared" si="5"/>
        <v>1400</v>
      </c>
      <c r="K170" s="33"/>
      <c r="L170" s="275"/>
      <c r="M170" s="275"/>
      <c r="N170" s="275"/>
      <c r="O170" s="336"/>
      <c r="P170" s="330"/>
      <c r="U170" s="278"/>
    </row>
    <row r="171" spans="1:21" s="277" customFormat="1" ht="24.95" customHeight="1">
      <c r="A171" s="275" t="s">
        <v>212</v>
      </c>
      <c r="B171" s="185" t="s">
        <v>612</v>
      </c>
      <c r="C171" s="244" t="s">
        <v>613</v>
      </c>
      <c r="D171" s="183">
        <v>30</v>
      </c>
      <c r="E171" s="183">
        <v>21</v>
      </c>
      <c r="F171" s="183">
        <v>21</v>
      </c>
      <c r="G171" s="183">
        <v>21</v>
      </c>
      <c r="H171" s="70">
        <f>Tabla13[[#This Row],[PRIMER TRIMESTRE]]+Tabla13[[#This Row],[SEGUNDO TRIMESTRE]]+Tabla13[[#This Row],[TERCER TRIMESTRE]]+Tabla13[[#This Row],[CUARTO TRIMESTRE]]</f>
        <v>93</v>
      </c>
      <c r="I171" s="76">
        <v>190</v>
      </c>
      <c r="J171" s="85">
        <f t="shared" si="5"/>
        <v>17670</v>
      </c>
      <c r="K171" s="33"/>
      <c r="L171" s="275"/>
      <c r="M171" s="275"/>
      <c r="N171" s="275"/>
      <c r="O171" s="336"/>
      <c r="P171" s="330"/>
      <c r="U171" s="278" t="s">
        <v>77</v>
      </c>
    </row>
    <row r="172" spans="1:21" s="277" customFormat="1" ht="24.95" customHeight="1">
      <c r="A172" s="282" t="s">
        <v>212</v>
      </c>
      <c r="B172" s="181" t="s">
        <v>756</v>
      </c>
      <c r="C172" s="190" t="s">
        <v>441</v>
      </c>
      <c r="D172" s="183">
        <v>30</v>
      </c>
      <c r="E172" s="183">
        <v>24</v>
      </c>
      <c r="F172" s="183">
        <v>24</v>
      </c>
      <c r="G172" s="183">
        <v>24</v>
      </c>
      <c r="H172" s="70">
        <f>Tabla13[[#This Row],[PRIMER TRIMESTRE]]+Tabla13[[#This Row],[SEGUNDO TRIMESTRE]]+Tabla13[[#This Row],[TERCER TRIMESTRE]]+Tabla13[[#This Row],[CUARTO TRIMESTRE]]</f>
        <v>102</v>
      </c>
      <c r="I172" s="76">
        <v>175</v>
      </c>
      <c r="J172" s="85">
        <f t="shared" si="5"/>
        <v>17850</v>
      </c>
      <c r="K172" s="33">
        <f>J169+J170+J171+Tabla13[[#This Row],[COSTO TOTAL UNITARIO ESTIMADO]]</f>
        <v>50600</v>
      </c>
      <c r="L172" s="276"/>
      <c r="M172" s="268" t="s">
        <v>18</v>
      </c>
      <c r="N172" s="275" t="s">
        <v>359</v>
      </c>
      <c r="O172" s="336"/>
      <c r="P172" s="275"/>
      <c r="U172" s="278"/>
    </row>
    <row r="173" spans="1:21" s="277" customFormat="1" ht="24.95" customHeight="1">
      <c r="A173" s="275" t="s">
        <v>215</v>
      </c>
      <c r="B173" s="31" t="s">
        <v>639</v>
      </c>
      <c r="C173" s="71" t="s">
        <v>446</v>
      </c>
      <c r="D173" s="183">
        <v>18</v>
      </c>
      <c r="E173" s="183">
        <v>18</v>
      </c>
      <c r="F173" s="183">
        <v>18</v>
      </c>
      <c r="G173" s="183">
        <v>18</v>
      </c>
      <c r="H173" s="70">
        <f>Tabla13[[#This Row],[PRIMER TRIMESTRE]]+Tabla13[[#This Row],[SEGUNDO TRIMESTRE]]+Tabla13[[#This Row],[TERCER TRIMESTRE]]+Tabla13[[#This Row],[CUARTO TRIMESTRE]]</f>
        <v>72</v>
      </c>
      <c r="I173" s="76">
        <v>175</v>
      </c>
      <c r="J173" s="85">
        <f t="shared" si="5"/>
        <v>12600</v>
      </c>
      <c r="K173" s="33"/>
      <c r="L173" s="276"/>
      <c r="M173" s="276"/>
      <c r="N173" s="275"/>
      <c r="O173" s="336"/>
      <c r="P173" s="330"/>
      <c r="U173" s="278"/>
    </row>
    <row r="174" spans="1:21" s="277" customFormat="1" ht="24.95" customHeight="1">
      <c r="A174" s="282" t="s">
        <v>215</v>
      </c>
      <c r="B174" s="292" t="s">
        <v>759</v>
      </c>
      <c r="C174" s="221" t="s">
        <v>446</v>
      </c>
      <c r="D174" s="183">
        <v>18</v>
      </c>
      <c r="E174" s="183">
        <v>18</v>
      </c>
      <c r="F174" s="183">
        <v>18</v>
      </c>
      <c r="G174" s="183">
        <v>18</v>
      </c>
      <c r="H174" s="70">
        <f>Tabla13[[#This Row],[PRIMER TRIMESTRE]]+Tabla13[[#This Row],[SEGUNDO TRIMESTRE]]+Tabla13[[#This Row],[TERCER TRIMESTRE]]+Tabla13[[#This Row],[CUARTO TRIMESTRE]]</f>
        <v>72</v>
      </c>
      <c r="I174" s="76">
        <v>175</v>
      </c>
      <c r="J174" s="85">
        <f t="shared" si="5"/>
        <v>12600</v>
      </c>
      <c r="K174" s="33"/>
      <c r="L174" s="276"/>
      <c r="M174" s="276"/>
      <c r="N174" s="275"/>
      <c r="O174" s="336"/>
      <c r="P174" s="330"/>
      <c r="U174" s="278" t="s">
        <v>83</v>
      </c>
    </row>
    <row r="175" spans="1:21" s="277" customFormat="1" ht="24.95" customHeight="1">
      <c r="A175" s="282" t="s">
        <v>215</v>
      </c>
      <c r="B175" s="170" t="s">
        <v>635</v>
      </c>
      <c r="C175" s="171" t="s">
        <v>637</v>
      </c>
      <c r="D175" s="183">
        <v>9</v>
      </c>
      <c r="E175" s="183">
        <v>9</v>
      </c>
      <c r="F175" s="183">
        <v>9</v>
      </c>
      <c r="G175" s="183">
        <v>9</v>
      </c>
      <c r="H175" s="70">
        <f>Tabla13[[#This Row],[PRIMER TRIMESTRE]]+Tabla13[[#This Row],[SEGUNDO TRIMESTRE]]+Tabla13[[#This Row],[TERCER TRIMESTRE]]+Tabla13[[#This Row],[CUARTO TRIMESTRE]]</f>
        <v>36</v>
      </c>
      <c r="I175" s="76">
        <v>300</v>
      </c>
      <c r="J175" s="85">
        <f t="shared" si="5"/>
        <v>10800</v>
      </c>
      <c r="K175" s="33"/>
      <c r="L175" s="276"/>
      <c r="M175" s="276"/>
      <c r="N175" s="275"/>
      <c r="O175" s="336"/>
      <c r="P175" s="330"/>
      <c r="U175" s="278" t="s">
        <v>84</v>
      </c>
    </row>
    <row r="176" spans="1:21" s="277" customFormat="1" ht="24.95" customHeight="1">
      <c r="A176" s="282" t="s">
        <v>215</v>
      </c>
      <c r="B176" s="181" t="s">
        <v>757</v>
      </c>
      <c r="C176" s="190" t="s">
        <v>758</v>
      </c>
      <c r="D176" s="183">
        <v>9</v>
      </c>
      <c r="E176" s="183">
        <v>9</v>
      </c>
      <c r="F176" s="183">
        <v>9</v>
      </c>
      <c r="G176" s="183">
        <v>9</v>
      </c>
      <c r="H176" s="70">
        <f>Tabla13[[#This Row],[PRIMER TRIMESTRE]]+Tabla13[[#This Row],[SEGUNDO TRIMESTRE]]+Tabla13[[#This Row],[TERCER TRIMESTRE]]+Tabla13[[#This Row],[CUARTO TRIMESTRE]]</f>
        <v>36</v>
      </c>
      <c r="I176" s="76">
        <v>500</v>
      </c>
      <c r="J176" s="85">
        <f t="shared" si="5"/>
        <v>18000</v>
      </c>
      <c r="K176" s="33"/>
      <c r="L176" s="276"/>
      <c r="M176" s="276"/>
      <c r="N176" s="275"/>
      <c r="O176" s="336"/>
      <c r="P176" s="275"/>
      <c r="U176" s="278" t="s">
        <v>85</v>
      </c>
    </row>
    <row r="177" spans="1:21" s="277" customFormat="1" ht="24.95" customHeight="1">
      <c r="A177" s="282" t="s">
        <v>215</v>
      </c>
      <c r="B177" s="31" t="s">
        <v>638</v>
      </c>
      <c r="C177" s="71" t="s">
        <v>637</v>
      </c>
      <c r="D177" s="254">
        <v>9</v>
      </c>
      <c r="E177" s="183">
        <v>9</v>
      </c>
      <c r="F177" s="183">
        <v>9</v>
      </c>
      <c r="G177" s="183">
        <v>9</v>
      </c>
      <c r="H177" s="70">
        <f>Tabla13[[#This Row],[PRIMER TRIMESTRE]]+Tabla13[[#This Row],[SEGUNDO TRIMESTRE]]+Tabla13[[#This Row],[TERCER TRIMESTRE]]+Tabla13[[#This Row],[CUARTO TRIMESTRE]]</f>
        <v>36</v>
      </c>
      <c r="I177" s="76">
        <v>800</v>
      </c>
      <c r="J177" s="85">
        <f t="shared" si="5"/>
        <v>28800</v>
      </c>
      <c r="K177" s="33">
        <f>SUM(J173:J178)</f>
        <v>126000</v>
      </c>
      <c r="L177" s="276"/>
      <c r="M177" s="70" t="s">
        <v>17</v>
      </c>
      <c r="N177" s="275" t="s">
        <v>359</v>
      </c>
      <c r="O177" s="336"/>
      <c r="P177" s="330"/>
      <c r="U177" s="278" t="s">
        <v>86</v>
      </c>
    </row>
    <row r="178" spans="1:21" s="277" customFormat="1" ht="24.95" customHeight="1">
      <c r="A178" s="282" t="s">
        <v>215</v>
      </c>
      <c r="B178" s="219" t="s">
        <v>760</v>
      </c>
      <c r="C178" s="221" t="s">
        <v>508</v>
      </c>
      <c r="D178" s="254">
        <v>18</v>
      </c>
      <c r="E178" s="183">
        <v>18</v>
      </c>
      <c r="F178" s="183">
        <v>18</v>
      </c>
      <c r="G178" s="183">
        <v>18</v>
      </c>
      <c r="H178" s="70">
        <f>Tabla13[[#This Row],[PRIMER TRIMESTRE]]+Tabla13[[#This Row],[SEGUNDO TRIMESTRE]]+Tabla13[[#This Row],[TERCER TRIMESTRE]]+Tabla13[[#This Row],[CUARTO TRIMESTRE]]</f>
        <v>72</v>
      </c>
      <c r="I178" s="76">
        <v>600</v>
      </c>
      <c r="J178" s="85">
        <f t="shared" si="5"/>
        <v>43200</v>
      </c>
      <c r="K178" s="33"/>
      <c r="L178" s="276"/>
      <c r="M178" s="70"/>
      <c r="N178" s="275"/>
      <c r="O178" s="336"/>
      <c r="P178" s="330"/>
      <c r="U178" s="278" t="s">
        <v>94</v>
      </c>
    </row>
    <row r="179" spans="1:21" s="277" customFormat="1" ht="24.95" customHeight="1">
      <c r="A179" s="282" t="s">
        <v>216</v>
      </c>
      <c r="B179" s="185" t="s">
        <v>358</v>
      </c>
      <c r="C179" s="186" t="s">
        <v>446</v>
      </c>
      <c r="D179" s="254">
        <v>42</v>
      </c>
      <c r="E179" s="183">
        <v>42</v>
      </c>
      <c r="F179" s="183">
        <v>42</v>
      </c>
      <c r="G179" s="183">
        <v>42</v>
      </c>
      <c r="H179" s="70">
        <f>Tabla13[[#This Row],[PRIMER TRIMESTRE]]+Tabla13[[#This Row],[SEGUNDO TRIMESTRE]]+Tabla13[[#This Row],[TERCER TRIMESTRE]]+Tabla13[[#This Row],[CUARTO TRIMESTRE]]</f>
        <v>168</v>
      </c>
      <c r="I179" s="188">
        <v>220</v>
      </c>
      <c r="J179" s="85">
        <f t="shared" si="5"/>
        <v>36960</v>
      </c>
      <c r="K179" s="33"/>
      <c r="L179" s="275"/>
      <c r="M179" s="31"/>
      <c r="N179" s="275"/>
      <c r="O179" s="336"/>
      <c r="P179" s="330"/>
      <c r="U179" s="278" t="s">
        <v>95</v>
      </c>
    </row>
    <row r="180" spans="1:21" s="277" customFormat="1" ht="24.95" customHeight="1">
      <c r="A180" s="282" t="s">
        <v>216</v>
      </c>
      <c r="B180" s="185" t="s">
        <v>458</v>
      </c>
      <c r="C180" s="186" t="s">
        <v>441</v>
      </c>
      <c r="D180" s="254">
        <v>60</v>
      </c>
      <c r="E180" s="183">
        <v>60</v>
      </c>
      <c r="F180" s="183">
        <v>60</v>
      </c>
      <c r="G180" s="183">
        <v>60</v>
      </c>
      <c r="H180" s="70">
        <f>Tabla13[[#This Row],[PRIMER TRIMESTRE]]+Tabla13[[#This Row],[SEGUNDO TRIMESTRE]]+Tabla13[[#This Row],[TERCER TRIMESTRE]]+Tabla13[[#This Row],[CUARTO TRIMESTRE]]</f>
        <v>240</v>
      </c>
      <c r="I180" s="188">
        <v>160</v>
      </c>
      <c r="J180" s="85">
        <f t="shared" si="5"/>
        <v>38400</v>
      </c>
      <c r="K180" s="33"/>
      <c r="L180" s="275" t="s">
        <v>20</v>
      </c>
      <c r="M180" s="343" t="s">
        <v>17</v>
      </c>
      <c r="N180" s="275"/>
      <c r="O180" s="336"/>
      <c r="P180" s="330"/>
      <c r="U180" s="278" t="s">
        <v>96</v>
      </c>
    </row>
    <row r="181" spans="1:21" s="277" customFormat="1" ht="24.95" customHeight="1">
      <c r="A181" s="282" t="s">
        <v>216</v>
      </c>
      <c r="B181" s="31" t="s">
        <v>753</v>
      </c>
      <c r="C181" s="71" t="s">
        <v>642</v>
      </c>
      <c r="D181" s="254">
        <v>72</v>
      </c>
      <c r="E181" s="183">
        <v>72</v>
      </c>
      <c r="F181" s="183">
        <v>72</v>
      </c>
      <c r="G181" s="183">
        <v>72</v>
      </c>
      <c r="H181" s="70">
        <f>Tabla13[[#This Row],[PRIMER TRIMESTRE]]+Tabla13[[#This Row],[SEGUNDO TRIMESTRE]]+Tabla13[[#This Row],[TERCER TRIMESTRE]]+Tabla13[[#This Row],[CUARTO TRIMESTRE]]</f>
        <v>288</v>
      </c>
      <c r="I181" s="76">
        <v>30</v>
      </c>
      <c r="J181" s="85">
        <f t="shared" si="5"/>
        <v>8640</v>
      </c>
      <c r="K181" s="33"/>
      <c r="L181" s="276"/>
      <c r="M181" s="70"/>
      <c r="N181" s="275"/>
      <c r="O181" s="336"/>
      <c r="P181" s="330"/>
      <c r="U181" s="278" t="s">
        <v>97</v>
      </c>
    </row>
    <row r="182" spans="1:21" s="277" customFormat="1" ht="24.95" customHeight="1">
      <c r="A182" s="282" t="s">
        <v>216</v>
      </c>
      <c r="B182" s="31" t="s">
        <v>641</v>
      </c>
      <c r="C182" s="71" t="s">
        <v>642</v>
      </c>
      <c r="D182" s="254">
        <v>72</v>
      </c>
      <c r="E182" s="183">
        <v>72</v>
      </c>
      <c r="F182" s="183">
        <v>72</v>
      </c>
      <c r="G182" s="183">
        <v>72</v>
      </c>
      <c r="H182" s="70">
        <f>Tabla13[[#This Row],[PRIMER TRIMESTRE]]+Tabla13[[#This Row],[SEGUNDO TRIMESTRE]]+Tabla13[[#This Row],[TERCER TRIMESTRE]]+Tabla13[[#This Row],[CUARTO TRIMESTRE]]</f>
        <v>288</v>
      </c>
      <c r="I182" s="76">
        <v>30</v>
      </c>
      <c r="J182" s="85">
        <f t="shared" si="5"/>
        <v>8640</v>
      </c>
      <c r="K182" s="33"/>
      <c r="L182" s="275"/>
      <c r="M182" s="31"/>
      <c r="N182" s="275"/>
      <c r="O182" s="336"/>
      <c r="P182" s="330"/>
      <c r="U182" s="278" t="s">
        <v>98</v>
      </c>
    </row>
    <row r="183" spans="1:21" s="277" customFormat="1" ht="24.95" customHeight="1">
      <c r="A183" s="282" t="s">
        <v>216</v>
      </c>
      <c r="B183" s="185" t="s">
        <v>462</v>
      </c>
      <c r="C183" s="186" t="s">
        <v>461</v>
      </c>
      <c r="D183" s="254">
        <v>4</v>
      </c>
      <c r="E183" s="183">
        <v>4</v>
      </c>
      <c r="F183" s="183">
        <v>4</v>
      </c>
      <c r="G183" s="183">
        <v>4</v>
      </c>
      <c r="H183" s="70">
        <f>Tabla13[[#This Row],[PRIMER TRIMESTRE]]+Tabla13[[#This Row],[SEGUNDO TRIMESTRE]]+Tabla13[[#This Row],[TERCER TRIMESTRE]]+Tabla13[[#This Row],[CUARTO TRIMESTRE]]</f>
        <v>16</v>
      </c>
      <c r="I183" s="188">
        <v>170</v>
      </c>
      <c r="J183" s="85">
        <f t="shared" si="5"/>
        <v>2720</v>
      </c>
      <c r="K183" s="33"/>
      <c r="L183" s="275"/>
      <c r="M183" s="31"/>
      <c r="N183" s="275"/>
      <c r="O183" s="336"/>
      <c r="P183" s="330"/>
      <c r="U183" s="278"/>
    </row>
    <row r="184" spans="1:21" s="277" customFormat="1" ht="24.95" customHeight="1">
      <c r="A184" s="282" t="s">
        <v>216</v>
      </c>
      <c r="B184" s="185" t="s">
        <v>615</v>
      </c>
      <c r="C184" s="186" t="s">
        <v>441</v>
      </c>
      <c r="D184" s="183">
        <v>3</v>
      </c>
      <c r="E184" s="183">
        <v>3</v>
      </c>
      <c r="F184" s="183">
        <v>3</v>
      </c>
      <c r="G184" s="183">
        <v>3</v>
      </c>
      <c r="H184" s="70">
        <f>Tabla13[[#This Row],[PRIMER TRIMESTRE]]+Tabla13[[#This Row],[SEGUNDO TRIMESTRE]]+Tabla13[[#This Row],[TERCER TRIMESTRE]]+Tabla13[[#This Row],[CUARTO TRIMESTRE]]</f>
        <v>12</v>
      </c>
      <c r="I184" s="188">
        <v>480</v>
      </c>
      <c r="J184" s="85">
        <f t="shared" si="5"/>
        <v>5760</v>
      </c>
      <c r="K184" s="33"/>
      <c r="L184" s="275"/>
      <c r="M184" s="31"/>
      <c r="N184" s="275"/>
      <c r="O184" s="336"/>
      <c r="P184" s="330"/>
      <c r="U184" s="278" t="s">
        <v>110</v>
      </c>
    </row>
    <row r="185" spans="1:21" s="277" customFormat="1" ht="24.95" customHeight="1">
      <c r="A185" s="282" t="s">
        <v>216</v>
      </c>
      <c r="B185" s="185" t="s">
        <v>754</v>
      </c>
      <c r="C185" s="186" t="s">
        <v>755</v>
      </c>
      <c r="D185" s="183">
        <v>255</v>
      </c>
      <c r="E185" s="183">
        <v>255</v>
      </c>
      <c r="F185" s="183">
        <v>255</v>
      </c>
      <c r="G185" s="183">
        <v>255</v>
      </c>
      <c r="H185" s="70">
        <f>Tabla13[[#This Row],[PRIMER TRIMESTRE]]+Tabla13[[#This Row],[SEGUNDO TRIMESTRE]]+Tabla13[[#This Row],[TERCER TRIMESTRE]]+Tabla13[[#This Row],[CUARTO TRIMESTRE]]</f>
        <v>1020</v>
      </c>
      <c r="I185" s="76">
        <v>43</v>
      </c>
      <c r="J185" s="85">
        <f t="shared" si="5"/>
        <v>43860</v>
      </c>
      <c r="K185" s="33">
        <f>SUM(J179:J185)</f>
        <v>144980</v>
      </c>
      <c r="L185" s="276"/>
      <c r="M185" s="70" t="s">
        <v>17</v>
      </c>
      <c r="N185" s="275" t="s">
        <v>359</v>
      </c>
      <c r="O185" s="336"/>
      <c r="P185" s="330"/>
      <c r="U185" s="278" t="s">
        <v>111</v>
      </c>
    </row>
    <row r="186" spans="1:21" s="277" customFormat="1" ht="24.95" customHeight="1">
      <c r="A186" s="282" t="s">
        <v>237</v>
      </c>
      <c r="B186" s="235" t="s">
        <v>469</v>
      </c>
      <c r="C186" s="186" t="s">
        <v>441</v>
      </c>
      <c r="D186" s="187">
        <v>12</v>
      </c>
      <c r="E186" s="187">
        <v>12</v>
      </c>
      <c r="F186" s="187">
        <v>12</v>
      </c>
      <c r="G186" s="187">
        <v>12</v>
      </c>
      <c r="H186" s="70">
        <f>Tabla13[[#This Row],[PRIMER TRIMESTRE]]+Tabla13[[#This Row],[SEGUNDO TRIMESTRE]]+Tabla13[[#This Row],[TERCER TRIMESTRE]]+Tabla13[[#This Row],[CUARTO TRIMESTRE]]</f>
        <v>48</v>
      </c>
      <c r="I186" s="188">
        <v>90</v>
      </c>
      <c r="J186" s="85">
        <f t="shared" si="5"/>
        <v>4320</v>
      </c>
      <c r="K186" s="33"/>
      <c r="L186" s="275"/>
      <c r="M186" s="275"/>
      <c r="N186" s="275"/>
      <c r="O186" s="336"/>
      <c r="P186" s="330"/>
      <c r="U186" s="278"/>
    </row>
    <row r="187" spans="1:21" s="277" customFormat="1" ht="24.95" customHeight="1">
      <c r="A187" s="282" t="s">
        <v>237</v>
      </c>
      <c r="B187" s="185" t="s">
        <v>683</v>
      </c>
      <c r="C187" s="186" t="s">
        <v>441</v>
      </c>
      <c r="D187" s="222">
        <v>24</v>
      </c>
      <c r="E187" s="187"/>
      <c r="F187" s="187">
        <v>24</v>
      </c>
      <c r="G187" s="187"/>
      <c r="H187" s="70">
        <f>Tabla13[[#This Row],[PRIMER TRIMESTRE]]+Tabla13[[#This Row],[SEGUNDO TRIMESTRE]]+Tabla13[[#This Row],[TERCER TRIMESTRE]]+Tabla13[[#This Row],[CUARTO TRIMESTRE]]</f>
        <v>48</v>
      </c>
      <c r="I187" s="76">
        <v>125</v>
      </c>
      <c r="J187" s="85">
        <f t="shared" si="5"/>
        <v>6000</v>
      </c>
      <c r="K187" s="33"/>
      <c r="L187" s="276"/>
      <c r="M187" s="276"/>
      <c r="N187" s="275"/>
      <c r="O187" s="336"/>
      <c r="P187" s="330"/>
      <c r="U187" s="278" t="s">
        <v>112</v>
      </c>
    </row>
    <row r="188" spans="1:21" s="277" customFormat="1" ht="24.95" customHeight="1">
      <c r="A188" s="282" t="s">
        <v>237</v>
      </c>
      <c r="B188" s="185" t="s">
        <v>679</v>
      </c>
      <c r="C188" s="186" t="s">
        <v>680</v>
      </c>
      <c r="D188" s="226">
        <v>3</v>
      </c>
      <c r="E188" s="225">
        <v>4</v>
      </c>
      <c r="F188" s="225">
        <v>3</v>
      </c>
      <c r="G188" s="225">
        <v>0</v>
      </c>
      <c r="H188" s="70">
        <f>Tabla13[[#This Row],[PRIMER TRIMESTRE]]+Tabla13[[#This Row],[SEGUNDO TRIMESTRE]]+Tabla13[[#This Row],[TERCER TRIMESTRE]]+Tabla13[[#This Row],[CUARTO TRIMESTRE]]</f>
        <v>10</v>
      </c>
      <c r="I188" s="76">
        <v>125</v>
      </c>
      <c r="J188" s="85">
        <f t="shared" si="5"/>
        <v>1250</v>
      </c>
      <c r="K188" s="33"/>
      <c r="L188" s="276"/>
      <c r="M188" s="276"/>
      <c r="N188" s="275"/>
      <c r="O188" s="336"/>
      <c r="P188" s="330"/>
      <c r="U188" s="278" t="s">
        <v>117</v>
      </c>
    </row>
    <row r="189" spans="1:21" s="277" customFormat="1" ht="24.95" customHeight="1">
      <c r="A189" s="275" t="s">
        <v>237</v>
      </c>
      <c r="B189" s="185" t="s">
        <v>681</v>
      </c>
      <c r="C189" s="186" t="s">
        <v>680</v>
      </c>
      <c r="D189" s="226">
        <v>3</v>
      </c>
      <c r="E189" s="225">
        <v>2</v>
      </c>
      <c r="F189" s="225">
        <v>2</v>
      </c>
      <c r="G189" s="225">
        <v>0</v>
      </c>
      <c r="H189" s="70">
        <f>Tabla13[[#This Row],[PRIMER TRIMESTRE]]+Tabla13[[#This Row],[SEGUNDO TRIMESTRE]]+Tabla13[[#This Row],[TERCER TRIMESTRE]]+Tabla13[[#This Row],[CUARTO TRIMESTRE]]</f>
        <v>7</v>
      </c>
      <c r="I189" s="76">
        <v>200</v>
      </c>
      <c r="J189" s="85">
        <f t="shared" si="5"/>
        <v>1400</v>
      </c>
      <c r="K189" s="33"/>
      <c r="L189" s="276"/>
      <c r="M189" s="276"/>
      <c r="N189" s="275"/>
      <c r="O189" s="336"/>
      <c r="P189" s="330"/>
      <c r="U189" s="278" t="s">
        <v>119</v>
      </c>
    </row>
    <row r="190" spans="1:21" s="277" customFormat="1" ht="24.95" customHeight="1">
      <c r="A190" s="282" t="s">
        <v>237</v>
      </c>
      <c r="B190" s="185" t="s">
        <v>464</v>
      </c>
      <c r="C190" s="186" t="s">
        <v>441</v>
      </c>
      <c r="D190" s="226">
        <v>12</v>
      </c>
      <c r="E190" s="225">
        <v>12</v>
      </c>
      <c r="F190" s="225">
        <v>12</v>
      </c>
      <c r="G190" s="225">
        <v>12</v>
      </c>
      <c r="H190" s="70">
        <f>Tabla13[[#This Row],[PRIMER TRIMESTRE]]+Tabla13[[#This Row],[SEGUNDO TRIMESTRE]]+Tabla13[[#This Row],[TERCER TRIMESTRE]]+Tabla13[[#This Row],[CUARTO TRIMESTRE]]</f>
        <v>48</v>
      </c>
      <c r="I190" s="188">
        <v>96</v>
      </c>
      <c r="J190" s="85">
        <f t="shared" ref="J190:J209" si="6">+H190*I190</f>
        <v>4608</v>
      </c>
      <c r="K190" s="33"/>
      <c r="L190" s="275"/>
      <c r="M190" s="275"/>
      <c r="N190" s="275"/>
      <c r="O190" s="336"/>
      <c r="P190" s="330"/>
      <c r="U190" s="278" t="s">
        <v>120</v>
      </c>
    </row>
    <row r="191" spans="1:21" s="277" customFormat="1" ht="24.95" customHeight="1">
      <c r="A191" s="282" t="s">
        <v>237</v>
      </c>
      <c r="B191" s="185" t="s">
        <v>467</v>
      </c>
      <c r="C191" s="186" t="s">
        <v>441</v>
      </c>
      <c r="D191" s="226">
        <v>6</v>
      </c>
      <c r="E191" s="225">
        <v>6</v>
      </c>
      <c r="F191" s="225">
        <v>6</v>
      </c>
      <c r="G191" s="225">
        <v>6</v>
      </c>
      <c r="H191" s="70">
        <f>Tabla13[[#This Row],[PRIMER TRIMESTRE]]+Tabla13[[#This Row],[SEGUNDO TRIMESTRE]]+Tabla13[[#This Row],[TERCER TRIMESTRE]]+Tabla13[[#This Row],[CUARTO TRIMESTRE]]</f>
        <v>24</v>
      </c>
      <c r="I191" s="188">
        <v>200</v>
      </c>
      <c r="J191" s="85">
        <f t="shared" si="6"/>
        <v>4800</v>
      </c>
      <c r="K191" s="33"/>
      <c r="L191" s="275"/>
      <c r="M191" s="275"/>
      <c r="N191" s="275"/>
      <c r="O191" s="336"/>
      <c r="P191" s="330"/>
      <c r="U191" s="278" t="s">
        <v>125</v>
      </c>
    </row>
    <row r="192" spans="1:21" s="277" customFormat="1" ht="24.95" customHeight="1">
      <c r="A192" s="282" t="s">
        <v>237</v>
      </c>
      <c r="B192" s="185" t="s">
        <v>470</v>
      </c>
      <c r="C192" s="186" t="s">
        <v>441</v>
      </c>
      <c r="D192" s="225">
        <v>0</v>
      </c>
      <c r="E192" s="225">
        <v>24</v>
      </c>
      <c r="F192" s="225">
        <v>0</v>
      </c>
      <c r="G192" s="225">
        <v>0</v>
      </c>
      <c r="H192" s="70">
        <f>Tabla13[[#This Row],[PRIMER TRIMESTRE]]+Tabla13[[#This Row],[SEGUNDO TRIMESTRE]]+Tabla13[[#This Row],[TERCER TRIMESTRE]]+Tabla13[[#This Row],[CUARTO TRIMESTRE]]</f>
        <v>24</v>
      </c>
      <c r="I192" s="188">
        <v>50</v>
      </c>
      <c r="J192" s="85">
        <f t="shared" si="6"/>
        <v>1200</v>
      </c>
      <c r="K192" s="33">
        <f>SUM(J186:J192)</f>
        <v>23578</v>
      </c>
      <c r="L192" s="275" t="s">
        <v>17</v>
      </c>
      <c r="M192" s="268" t="s">
        <v>18</v>
      </c>
      <c r="N192" s="275" t="s">
        <v>359</v>
      </c>
      <c r="O192" s="336"/>
      <c r="P192" s="330"/>
      <c r="U192" s="278" t="s">
        <v>126</v>
      </c>
    </row>
    <row r="193" spans="1:21" s="277" customFormat="1" ht="24.95" customHeight="1">
      <c r="A193" s="301" t="s">
        <v>246</v>
      </c>
      <c r="B193" s="177" t="s">
        <v>767</v>
      </c>
      <c r="C193" s="178" t="s">
        <v>441</v>
      </c>
      <c r="D193" s="179">
        <v>65</v>
      </c>
      <c r="E193" s="179">
        <v>0</v>
      </c>
      <c r="F193" s="179">
        <v>0</v>
      </c>
      <c r="G193" s="180">
        <v>0</v>
      </c>
      <c r="H193" s="70">
        <f>Tabla13[[#This Row],[PRIMER TRIMESTRE]]+Tabla13[[#This Row],[SEGUNDO TRIMESTRE]]+Tabla13[[#This Row],[TERCER TRIMESTRE]]+Tabla13[[#This Row],[CUARTO TRIMESTRE]]</f>
        <v>65</v>
      </c>
      <c r="I193" s="76">
        <v>500</v>
      </c>
      <c r="J193" s="85">
        <f t="shared" si="6"/>
        <v>32500</v>
      </c>
      <c r="K193" s="33"/>
      <c r="L193" s="276"/>
      <c r="M193" s="276"/>
      <c r="N193" s="275"/>
      <c r="O193" s="336"/>
      <c r="P193" s="275"/>
      <c r="U193" s="278" t="s">
        <v>127</v>
      </c>
    </row>
    <row r="194" spans="1:21" s="277" customFormat="1" ht="24.95" customHeight="1">
      <c r="A194" s="301" t="s">
        <v>246</v>
      </c>
      <c r="B194" s="289" t="s">
        <v>777</v>
      </c>
      <c r="C194" s="186" t="s">
        <v>441</v>
      </c>
      <c r="D194" s="183">
        <v>20</v>
      </c>
      <c r="E194" s="183">
        <v>0</v>
      </c>
      <c r="F194" s="183">
        <v>0</v>
      </c>
      <c r="G194" s="183">
        <v>0</v>
      </c>
      <c r="H194" s="70">
        <f>Tabla13[[#This Row],[PRIMER TRIMESTRE]]+Tabla13[[#This Row],[SEGUNDO TRIMESTRE]]+Tabla13[[#This Row],[TERCER TRIMESTRE]]+Tabla13[[#This Row],[CUARTO TRIMESTRE]]</f>
        <v>20</v>
      </c>
      <c r="I194" s="76">
        <v>4500</v>
      </c>
      <c r="J194" s="85">
        <f t="shared" si="6"/>
        <v>90000</v>
      </c>
      <c r="K194" s="33"/>
      <c r="L194" s="276"/>
      <c r="M194" s="276"/>
      <c r="N194" s="275"/>
      <c r="O194" s="336"/>
      <c r="P194" s="330"/>
      <c r="U194" s="278" t="s">
        <v>128</v>
      </c>
    </row>
    <row r="195" spans="1:21" s="277" customFormat="1" ht="24.95" customHeight="1">
      <c r="A195" s="301" t="s">
        <v>246</v>
      </c>
      <c r="B195" s="177" t="s">
        <v>768</v>
      </c>
      <c r="C195" s="178" t="s">
        <v>441</v>
      </c>
      <c r="D195" s="251">
        <v>65</v>
      </c>
      <c r="E195" s="179">
        <v>0</v>
      </c>
      <c r="F195" s="179">
        <v>0</v>
      </c>
      <c r="G195" s="180">
        <v>0</v>
      </c>
      <c r="H195" s="70">
        <f>Tabla13[[#This Row],[PRIMER TRIMESTRE]]+Tabla13[[#This Row],[SEGUNDO TRIMESTRE]]+Tabla13[[#This Row],[TERCER TRIMESTRE]]+Tabla13[[#This Row],[CUARTO TRIMESTRE]]</f>
        <v>65</v>
      </c>
      <c r="I195" s="76">
        <v>900</v>
      </c>
      <c r="J195" s="85">
        <f t="shared" si="6"/>
        <v>58500</v>
      </c>
      <c r="K195" s="33"/>
      <c r="L195" s="276"/>
      <c r="M195" s="276"/>
      <c r="N195" s="275"/>
      <c r="O195" s="336"/>
      <c r="P195" s="330"/>
      <c r="U195" s="278"/>
    </row>
    <row r="196" spans="1:21" s="277" customFormat="1" ht="24.95" customHeight="1">
      <c r="A196" s="301" t="s">
        <v>246</v>
      </c>
      <c r="B196" s="181" t="s">
        <v>830</v>
      </c>
      <c r="C196" s="186" t="s">
        <v>774</v>
      </c>
      <c r="D196" s="254">
        <v>30</v>
      </c>
      <c r="E196" s="183">
        <v>0</v>
      </c>
      <c r="F196" s="183">
        <v>30</v>
      </c>
      <c r="G196" s="183">
        <v>0</v>
      </c>
      <c r="H196" s="70">
        <f>Tabla13[[#This Row],[PRIMER TRIMESTRE]]+Tabla13[[#This Row],[SEGUNDO TRIMESTRE]]+Tabla13[[#This Row],[TERCER TRIMESTRE]]+Tabla13[[#This Row],[CUARTO TRIMESTRE]]</f>
        <v>60</v>
      </c>
      <c r="I196" s="76">
        <v>4500</v>
      </c>
      <c r="J196" s="85">
        <f t="shared" si="6"/>
        <v>270000</v>
      </c>
      <c r="K196" s="33">
        <f>SUM(J193:J196)</f>
        <v>451000</v>
      </c>
      <c r="L196" s="276"/>
      <c r="M196" s="70" t="s">
        <v>17</v>
      </c>
      <c r="N196" s="275" t="s">
        <v>359</v>
      </c>
      <c r="O196" s="336"/>
      <c r="P196" s="275"/>
      <c r="U196" s="278" t="s">
        <v>132</v>
      </c>
    </row>
    <row r="197" spans="1:21" s="277" customFormat="1" ht="24.95" customHeight="1">
      <c r="A197" s="296" t="s">
        <v>251</v>
      </c>
      <c r="B197" s="185" t="s">
        <v>721</v>
      </c>
      <c r="C197" s="186" t="s">
        <v>441</v>
      </c>
      <c r="D197" s="183">
        <v>6</v>
      </c>
      <c r="E197" s="183">
        <v>0</v>
      </c>
      <c r="F197" s="183">
        <v>0</v>
      </c>
      <c r="G197" s="183">
        <v>0</v>
      </c>
      <c r="H197" s="70">
        <f>Tabla13[[#This Row],[PRIMER TRIMESTRE]]+Tabla13[[#This Row],[SEGUNDO TRIMESTRE]]+Tabla13[[#This Row],[TERCER TRIMESTRE]]+Tabla13[[#This Row],[CUARTO TRIMESTRE]]</f>
        <v>6</v>
      </c>
      <c r="I197" s="76">
        <v>15000</v>
      </c>
      <c r="J197" s="85">
        <f t="shared" si="6"/>
        <v>90000</v>
      </c>
      <c r="K197" s="33"/>
      <c r="L197" s="276"/>
      <c r="M197" s="70"/>
      <c r="N197" s="275"/>
      <c r="O197" s="336"/>
      <c r="P197" s="330"/>
      <c r="U197" s="278" t="s">
        <v>137</v>
      </c>
    </row>
    <row r="198" spans="1:21" s="277" customFormat="1" ht="24.95" customHeight="1">
      <c r="A198" s="296" t="s">
        <v>251</v>
      </c>
      <c r="B198" s="185" t="s">
        <v>722</v>
      </c>
      <c r="C198" s="186" t="s">
        <v>441</v>
      </c>
      <c r="D198" s="183">
        <v>3</v>
      </c>
      <c r="E198" s="183">
        <v>3</v>
      </c>
      <c r="F198" s="183">
        <v>0</v>
      </c>
      <c r="G198" s="183">
        <v>0</v>
      </c>
      <c r="H198" s="70">
        <f>Tabla13[[#This Row],[PRIMER TRIMESTRE]]+Tabla13[[#This Row],[SEGUNDO TRIMESTRE]]+Tabla13[[#This Row],[TERCER TRIMESTRE]]+Tabla13[[#This Row],[CUARTO TRIMESTRE]]</f>
        <v>6</v>
      </c>
      <c r="I198" s="76">
        <v>10000</v>
      </c>
      <c r="J198" s="85">
        <f t="shared" si="6"/>
        <v>60000</v>
      </c>
      <c r="K198" s="33"/>
      <c r="L198" s="276"/>
      <c r="M198" s="70"/>
      <c r="N198" s="275"/>
      <c r="O198" s="336"/>
      <c r="P198" s="330"/>
      <c r="U198" s="278" t="s">
        <v>138</v>
      </c>
    </row>
    <row r="199" spans="1:21" s="277" customFormat="1" ht="24.95" customHeight="1">
      <c r="A199" s="295" t="s">
        <v>251</v>
      </c>
      <c r="B199" s="185" t="s">
        <v>723</v>
      </c>
      <c r="C199" s="189" t="s">
        <v>441</v>
      </c>
      <c r="D199" s="184">
        <v>4</v>
      </c>
      <c r="E199" s="184">
        <v>2</v>
      </c>
      <c r="F199" s="183">
        <v>2</v>
      </c>
      <c r="G199" s="183">
        <v>0</v>
      </c>
      <c r="H199" s="70">
        <f>Tabla13[[#This Row],[PRIMER TRIMESTRE]]+Tabla13[[#This Row],[SEGUNDO TRIMESTRE]]+Tabla13[[#This Row],[TERCER TRIMESTRE]]+Tabla13[[#This Row],[CUARTO TRIMESTRE]]</f>
        <v>8</v>
      </c>
      <c r="I199" s="76">
        <v>7000</v>
      </c>
      <c r="J199" s="85">
        <f t="shared" si="6"/>
        <v>56000</v>
      </c>
      <c r="K199" s="33"/>
      <c r="L199" s="276"/>
      <c r="M199" s="70"/>
      <c r="N199" s="275"/>
      <c r="O199" s="336"/>
      <c r="P199" s="330"/>
      <c r="U199" s="278"/>
    </row>
    <row r="200" spans="1:21" s="277" customFormat="1" ht="24.95" customHeight="1">
      <c r="A200" s="296" t="s">
        <v>251</v>
      </c>
      <c r="B200" s="185" t="s">
        <v>724</v>
      </c>
      <c r="C200" s="186" t="s">
        <v>441</v>
      </c>
      <c r="D200" s="183">
        <v>4</v>
      </c>
      <c r="E200" s="183">
        <v>0</v>
      </c>
      <c r="F200" s="183">
        <v>3</v>
      </c>
      <c r="G200" s="183">
        <v>0</v>
      </c>
      <c r="H200" s="70">
        <f>Tabla13[[#This Row],[PRIMER TRIMESTRE]]+Tabla13[[#This Row],[SEGUNDO TRIMESTRE]]+Tabla13[[#This Row],[TERCER TRIMESTRE]]+Tabla13[[#This Row],[CUARTO TRIMESTRE]]</f>
        <v>7</v>
      </c>
      <c r="I200" s="76">
        <v>12000</v>
      </c>
      <c r="J200" s="85">
        <f t="shared" si="6"/>
        <v>84000</v>
      </c>
      <c r="K200" s="33"/>
      <c r="L200" s="276"/>
      <c r="M200" s="70"/>
      <c r="N200" s="275"/>
      <c r="O200" s="336"/>
      <c r="P200" s="330"/>
      <c r="U200" s="278" t="s">
        <v>144</v>
      </c>
    </row>
    <row r="201" spans="1:21" s="277" customFormat="1" ht="24.95" customHeight="1">
      <c r="A201" s="296" t="s">
        <v>251</v>
      </c>
      <c r="B201" s="228" t="s">
        <v>725</v>
      </c>
      <c r="C201" s="189" t="s">
        <v>441</v>
      </c>
      <c r="D201" s="254">
        <v>2</v>
      </c>
      <c r="E201" s="183">
        <v>0</v>
      </c>
      <c r="F201" s="183">
        <v>0</v>
      </c>
      <c r="G201" s="183">
        <v>0</v>
      </c>
      <c r="H201" s="70">
        <f>Tabla13[[#This Row],[PRIMER TRIMESTRE]]+Tabla13[[#This Row],[SEGUNDO TRIMESTRE]]+Tabla13[[#This Row],[TERCER TRIMESTRE]]+Tabla13[[#This Row],[CUARTO TRIMESTRE]]</f>
        <v>2</v>
      </c>
      <c r="I201" s="76">
        <v>17000</v>
      </c>
      <c r="J201" s="85">
        <f t="shared" si="6"/>
        <v>34000</v>
      </c>
      <c r="K201" s="33"/>
      <c r="L201" s="276"/>
      <c r="M201" s="70"/>
      <c r="N201" s="275"/>
      <c r="O201" s="336"/>
      <c r="P201" s="330"/>
      <c r="U201" s="278" t="s">
        <v>145</v>
      </c>
    </row>
    <row r="202" spans="1:21" s="277" customFormat="1" ht="24.95" customHeight="1">
      <c r="A202" s="295" t="s">
        <v>251</v>
      </c>
      <c r="B202" s="185" t="s">
        <v>726</v>
      </c>
      <c r="C202" s="186" t="s">
        <v>441</v>
      </c>
      <c r="D202" s="184">
        <v>0</v>
      </c>
      <c r="E202" s="184">
        <v>1</v>
      </c>
      <c r="F202" s="183">
        <v>0</v>
      </c>
      <c r="G202" s="183">
        <v>1</v>
      </c>
      <c r="H202" s="70">
        <f>Tabla13[[#This Row],[PRIMER TRIMESTRE]]+Tabla13[[#This Row],[SEGUNDO TRIMESTRE]]+Tabla13[[#This Row],[TERCER TRIMESTRE]]+Tabla13[[#This Row],[CUARTO TRIMESTRE]]</f>
        <v>2</v>
      </c>
      <c r="I202" s="76">
        <v>16000</v>
      </c>
      <c r="J202" s="85">
        <f t="shared" si="6"/>
        <v>32000</v>
      </c>
      <c r="K202" s="33"/>
      <c r="L202" s="276"/>
      <c r="M202" s="70"/>
      <c r="N202" s="275"/>
      <c r="O202" s="336"/>
      <c r="P202" s="330"/>
      <c r="U202" s="278"/>
    </row>
    <row r="203" spans="1:21" s="277" customFormat="1" ht="24.95" customHeight="1">
      <c r="A203" s="296" t="s">
        <v>251</v>
      </c>
      <c r="B203" s="228" t="s">
        <v>727</v>
      </c>
      <c r="C203" s="189" t="s">
        <v>441</v>
      </c>
      <c r="D203" s="254">
        <v>2</v>
      </c>
      <c r="E203" s="183">
        <v>1</v>
      </c>
      <c r="F203" s="183">
        <v>0</v>
      </c>
      <c r="G203" s="183">
        <v>0</v>
      </c>
      <c r="H203" s="70">
        <f>Tabla13[[#This Row],[PRIMER TRIMESTRE]]+Tabla13[[#This Row],[SEGUNDO TRIMESTRE]]+Tabla13[[#This Row],[TERCER TRIMESTRE]]+Tabla13[[#This Row],[CUARTO TRIMESTRE]]</f>
        <v>3</v>
      </c>
      <c r="I203" s="76">
        <v>9500</v>
      </c>
      <c r="J203" s="85">
        <f t="shared" si="6"/>
        <v>28500</v>
      </c>
      <c r="K203" s="33"/>
      <c r="L203" s="276"/>
      <c r="M203" s="70"/>
      <c r="N203" s="275"/>
      <c r="O203" s="336"/>
      <c r="P203" s="330"/>
      <c r="U203" s="278" t="s">
        <v>148</v>
      </c>
    </row>
    <row r="204" spans="1:21" s="277" customFormat="1" ht="24.95" customHeight="1">
      <c r="A204" s="296" t="s">
        <v>251</v>
      </c>
      <c r="B204" s="228" t="s">
        <v>728</v>
      </c>
      <c r="C204" s="189" t="s">
        <v>441</v>
      </c>
      <c r="D204" s="254">
        <v>4</v>
      </c>
      <c r="E204" s="183">
        <v>0</v>
      </c>
      <c r="F204" s="183">
        <v>0</v>
      </c>
      <c r="G204" s="183">
        <v>0</v>
      </c>
      <c r="H204" s="70">
        <f>Tabla13[[#This Row],[PRIMER TRIMESTRE]]+Tabla13[[#This Row],[SEGUNDO TRIMESTRE]]+Tabla13[[#This Row],[TERCER TRIMESTRE]]+Tabla13[[#This Row],[CUARTO TRIMESTRE]]</f>
        <v>4</v>
      </c>
      <c r="I204" s="76">
        <v>7000</v>
      </c>
      <c r="J204" s="85">
        <f t="shared" si="6"/>
        <v>28000</v>
      </c>
      <c r="K204" s="33"/>
      <c r="L204" s="276"/>
      <c r="M204" s="70"/>
      <c r="N204" s="275"/>
      <c r="O204" s="336"/>
      <c r="P204" s="330"/>
      <c r="U204" s="278" t="s">
        <v>149</v>
      </c>
    </row>
    <row r="205" spans="1:21" s="277" customFormat="1" ht="24.95" customHeight="1">
      <c r="A205" s="296" t="s">
        <v>251</v>
      </c>
      <c r="B205" s="228" t="s">
        <v>729</v>
      </c>
      <c r="C205" s="189" t="s">
        <v>441</v>
      </c>
      <c r="D205" s="183">
        <v>6</v>
      </c>
      <c r="E205" s="183">
        <v>0</v>
      </c>
      <c r="F205" s="183">
        <v>0</v>
      </c>
      <c r="G205" s="183">
        <v>0</v>
      </c>
      <c r="H205" s="70">
        <f>Tabla13[[#This Row],[PRIMER TRIMESTRE]]+Tabla13[[#This Row],[SEGUNDO TRIMESTRE]]+Tabla13[[#This Row],[TERCER TRIMESTRE]]+Tabla13[[#This Row],[CUARTO TRIMESTRE]]</f>
        <v>6</v>
      </c>
      <c r="I205" s="76">
        <v>20000</v>
      </c>
      <c r="J205" s="85">
        <f t="shared" si="6"/>
        <v>120000</v>
      </c>
      <c r="K205" s="33">
        <f>SUM(J197:J205)</f>
        <v>532500</v>
      </c>
      <c r="L205" s="276"/>
      <c r="M205" s="70" t="s">
        <v>17</v>
      </c>
      <c r="N205" s="275" t="s">
        <v>359</v>
      </c>
      <c r="O205" s="336"/>
      <c r="P205" s="330"/>
      <c r="U205" s="278" t="s">
        <v>152</v>
      </c>
    </row>
    <row r="206" spans="1:21" s="277" customFormat="1" ht="24.95" customHeight="1">
      <c r="A206" s="275" t="s">
        <v>272</v>
      </c>
      <c r="B206" s="185" t="s">
        <v>682</v>
      </c>
      <c r="C206" s="186" t="s">
        <v>441</v>
      </c>
      <c r="D206" s="187">
        <v>1</v>
      </c>
      <c r="E206" s="187">
        <v>0</v>
      </c>
      <c r="F206" s="187">
        <v>1</v>
      </c>
      <c r="G206" s="187">
        <v>1</v>
      </c>
      <c r="H206" s="70">
        <f>Tabla13[[#This Row],[PRIMER TRIMESTRE]]+Tabla13[[#This Row],[SEGUNDO TRIMESTRE]]+Tabla13[[#This Row],[TERCER TRIMESTRE]]+Tabla13[[#This Row],[CUARTO TRIMESTRE]]</f>
        <v>3</v>
      </c>
      <c r="I206" s="76">
        <v>90</v>
      </c>
      <c r="J206" s="85">
        <f t="shared" si="6"/>
        <v>270</v>
      </c>
      <c r="K206" s="33"/>
      <c r="L206" s="276"/>
      <c r="M206" s="276"/>
      <c r="N206" s="275"/>
      <c r="O206" s="336"/>
      <c r="P206" s="330"/>
      <c r="U206" s="278"/>
    </row>
    <row r="207" spans="1:21" s="277" customFormat="1" ht="24.95" customHeight="1">
      <c r="A207" s="282" t="s">
        <v>272</v>
      </c>
      <c r="B207" s="185" t="s">
        <v>454</v>
      </c>
      <c r="C207" s="186" t="s">
        <v>455</v>
      </c>
      <c r="D207" s="225">
        <v>3</v>
      </c>
      <c r="E207" s="225">
        <v>3</v>
      </c>
      <c r="F207" s="226">
        <v>3</v>
      </c>
      <c r="G207" s="226">
        <v>3</v>
      </c>
      <c r="H207" s="70">
        <f>Tabla13[[#This Row],[PRIMER TRIMESTRE]]+Tabla13[[#This Row],[SEGUNDO TRIMESTRE]]+Tabla13[[#This Row],[TERCER TRIMESTRE]]+Tabla13[[#This Row],[CUARTO TRIMESTRE]]</f>
        <v>12</v>
      </c>
      <c r="I207" s="188">
        <v>50</v>
      </c>
      <c r="J207" s="85">
        <f t="shared" si="6"/>
        <v>600</v>
      </c>
      <c r="K207" s="33"/>
      <c r="L207" s="275"/>
      <c r="M207" s="275"/>
      <c r="N207" s="275"/>
      <c r="O207" s="336"/>
      <c r="P207" s="330"/>
      <c r="U207" s="278" t="s">
        <v>162</v>
      </c>
    </row>
    <row r="208" spans="1:21" s="277" customFormat="1" ht="24.95" customHeight="1">
      <c r="A208" s="282" t="s">
        <v>272</v>
      </c>
      <c r="B208" s="185" t="s">
        <v>456</v>
      </c>
      <c r="C208" s="186" t="s">
        <v>446</v>
      </c>
      <c r="D208" s="226">
        <v>96</v>
      </c>
      <c r="E208" s="225">
        <v>96</v>
      </c>
      <c r="F208" s="225">
        <v>96</v>
      </c>
      <c r="G208" s="225">
        <v>96</v>
      </c>
      <c r="H208" s="70">
        <f>Tabla13[[#This Row],[PRIMER TRIMESTRE]]+Tabla13[[#This Row],[SEGUNDO TRIMESTRE]]+Tabla13[[#This Row],[TERCER TRIMESTRE]]+Tabla13[[#This Row],[CUARTO TRIMESTRE]]</f>
        <v>384</v>
      </c>
      <c r="I208" s="188">
        <v>37</v>
      </c>
      <c r="J208" s="85">
        <f t="shared" si="6"/>
        <v>14208</v>
      </c>
      <c r="K208" s="33">
        <f>J206+J207+Tabla13[[#This Row],[COSTO TOTAL UNITARIO ESTIMADO]]</f>
        <v>15078</v>
      </c>
      <c r="L208" s="275"/>
      <c r="M208" s="268" t="s">
        <v>18</v>
      </c>
      <c r="N208" s="275" t="s">
        <v>359</v>
      </c>
      <c r="O208" s="336"/>
      <c r="P208" s="330"/>
      <c r="U208" s="278"/>
    </row>
    <row r="209" spans="1:21" s="277" customFormat="1" ht="24.95" customHeight="1">
      <c r="A209" s="282" t="s">
        <v>293</v>
      </c>
      <c r="B209" s="288" t="s">
        <v>762</v>
      </c>
      <c r="C209" s="190" t="s">
        <v>738</v>
      </c>
      <c r="D209" s="183">
        <v>120</v>
      </c>
      <c r="E209" s="183">
        <v>120</v>
      </c>
      <c r="F209" s="183">
        <v>120</v>
      </c>
      <c r="G209" s="183">
        <v>120</v>
      </c>
      <c r="H209" s="70">
        <f>Tabla13[[#This Row],[PRIMER TRIMESTRE]]+Tabla13[[#This Row],[SEGUNDO TRIMESTRE]]+Tabla13[[#This Row],[TERCER TRIMESTRE]]+Tabla13[[#This Row],[CUARTO TRIMESTRE]]</f>
        <v>480</v>
      </c>
      <c r="I209" s="76">
        <v>700</v>
      </c>
      <c r="J209" s="85">
        <f t="shared" si="6"/>
        <v>336000</v>
      </c>
      <c r="K209" s="33">
        <f>Tabla13[[#This Row],[COSTO TOTAL UNITARIO ESTIMADO]]</f>
        <v>336000</v>
      </c>
      <c r="L209" s="276"/>
      <c r="M209" s="70" t="s">
        <v>17</v>
      </c>
      <c r="N209" s="275" t="s">
        <v>359</v>
      </c>
      <c r="O209" s="336"/>
      <c r="P209" s="331"/>
      <c r="U209" s="278"/>
    </row>
    <row r="210" spans="1:21" s="277" customFormat="1" ht="24.95" customHeight="1">
      <c r="A210" s="282" t="s">
        <v>295</v>
      </c>
      <c r="B210" s="170" t="s">
        <v>826</v>
      </c>
      <c r="C210" s="171" t="s">
        <v>441</v>
      </c>
      <c r="D210" s="258">
        <v>1</v>
      </c>
      <c r="E210" s="172">
        <v>0</v>
      </c>
      <c r="F210" s="172">
        <v>0</v>
      </c>
      <c r="G210" s="172">
        <v>0</v>
      </c>
      <c r="H210" s="70">
        <f>Tabla13[[#This Row],[PRIMER TRIMESTRE]]+Tabla13[[#This Row],[SEGUNDO TRIMESTRE]]+Tabla13[[#This Row],[TERCER TRIMESTRE]]+Tabla13[[#This Row],[CUARTO TRIMESTRE]]</f>
        <v>1</v>
      </c>
      <c r="I210" s="272">
        <v>3000000</v>
      </c>
      <c r="J210" s="267">
        <f t="shared" ref="J210:J241" si="7">+H210*I210</f>
        <v>3000000</v>
      </c>
      <c r="K210" s="173"/>
      <c r="L210" s="285"/>
      <c r="M210" s="285"/>
      <c r="N210" s="284"/>
      <c r="O210" s="339"/>
      <c r="P210" s="284"/>
      <c r="U210" s="278" t="s">
        <v>168</v>
      </c>
    </row>
    <row r="211" spans="1:21" s="277" customFormat="1" ht="24.95" customHeight="1">
      <c r="A211" s="282" t="s">
        <v>295</v>
      </c>
      <c r="B211" s="170" t="s">
        <v>827</v>
      </c>
      <c r="C211" s="171" t="s">
        <v>441</v>
      </c>
      <c r="D211" s="258">
        <v>0</v>
      </c>
      <c r="E211" s="172">
        <v>0</v>
      </c>
      <c r="F211" s="172">
        <v>1</v>
      </c>
      <c r="G211" s="172">
        <v>0</v>
      </c>
      <c r="H211" s="70">
        <f>Tabla13[[#This Row],[PRIMER TRIMESTRE]]+Tabla13[[#This Row],[SEGUNDO TRIMESTRE]]+Tabla13[[#This Row],[TERCER TRIMESTRE]]+Tabla13[[#This Row],[CUARTO TRIMESTRE]]</f>
        <v>1</v>
      </c>
      <c r="I211" s="272">
        <v>500000</v>
      </c>
      <c r="J211" s="267">
        <f t="shared" si="7"/>
        <v>500000</v>
      </c>
      <c r="K211" s="173">
        <f>J210+Tabla13[[#This Row],[COSTO TOTAL UNITARIO ESTIMADO]]</f>
        <v>3500000</v>
      </c>
      <c r="L211" s="285"/>
      <c r="M211" s="341" t="s">
        <v>24</v>
      </c>
      <c r="N211" s="284" t="s">
        <v>359</v>
      </c>
      <c r="O211" s="339"/>
      <c r="P211" s="284"/>
      <c r="U211" s="278" t="s">
        <v>169</v>
      </c>
    </row>
    <row r="212" spans="1:21" s="277" customFormat="1" ht="24.95" customHeight="1">
      <c r="A212" s="282" t="s">
        <v>296</v>
      </c>
      <c r="B212" s="177" t="s">
        <v>763</v>
      </c>
      <c r="C212" s="178" t="s">
        <v>738</v>
      </c>
      <c r="D212" s="251">
        <v>0</v>
      </c>
      <c r="E212" s="179">
        <v>175</v>
      </c>
      <c r="F212" s="179">
        <v>0</v>
      </c>
      <c r="G212" s="180">
        <v>300</v>
      </c>
      <c r="H212" s="70">
        <f>Tabla13[[#This Row],[PRIMER TRIMESTRE]]+Tabla13[[#This Row],[SEGUNDO TRIMESTRE]]+Tabla13[[#This Row],[TERCER TRIMESTRE]]+Tabla13[[#This Row],[CUARTO TRIMESTRE]]</f>
        <v>475</v>
      </c>
      <c r="I212" s="76">
        <v>1000</v>
      </c>
      <c r="J212" s="85">
        <f t="shared" si="7"/>
        <v>475000</v>
      </c>
      <c r="K212" s="33">
        <f>Tabla13[[#This Row],[COSTO TOTAL UNITARIO ESTIMADO]]</f>
        <v>475000</v>
      </c>
      <c r="L212" s="276"/>
      <c r="M212" s="276" t="s">
        <v>17</v>
      </c>
      <c r="N212" s="275" t="s">
        <v>359</v>
      </c>
      <c r="O212" s="336"/>
      <c r="P212" s="330"/>
      <c r="U212" s="278" t="s">
        <v>170</v>
      </c>
    </row>
    <row r="213" spans="1:21" s="277" customFormat="1" ht="24.95" customHeight="1">
      <c r="A213" s="282" t="s">
        <v>297</v>
      </c>
      <c r="B213" s="177" t="s">
        <v>769</v>
      </c>
      <c r="C213" s="178" t="s">
        <v>738</v>
      </c>
      <c r="D213" s="251">
        <v>252</v>
      </c>
      <c r="E213" s="179">
        <v>250</v>
      </c>
      <c r="F213" s="179">
        <v>249</v>
      </c>
      <c r="G213" s="180">
        <v>249</v>
      </c>
      <c r="H213" s="70">
        <f>Tabla13[[#This Row],[PRIMER TRIMESTRE]]+Tabla13[[#This Row],[SEGUNDO TRIMESTRE]]+Tabla13[[#This Row],[TERCER TRIMESTRE]]+Tabla13[[#This Row],[CUARTO TRIMESTRE]]</f>
        <v>1000</v>
      </c>
      <c r="I213" s="76">
        <v>1500</v>
      </c>
      <c r="J213" s="85">
        <f t="shared" si="7"/>
        <v>1500000</v>
      </c>
      <c r="K213" s="33">
        <f>Tabla13[[#This Row],[COSTO TOTAL UNITARIO ESTIMADO]]</f>
        <v>1500000</v>
      </c>
      <c r="L213" s="276"/>
      <c r="M213" s="268" t="s">
        <v>20</v>
      </c>
      <c r="N213" s="275" t="s">
        <v>359</v>
      </c>
      <c r="O213" s="336"/>
      <c r="P213" s="330"/>
      <c r="U213" s="278"/>
    </row>
    <row r="214" spans="1:21" s="277" customFormat="1" ht="24.95" customHeight="1">
      <c r="A214" s="282" t="s">
        <v>303</v>
      </c>
      <c r="B214" s="292" t="s">
        <v>730</v>
      </c>
      <c r="C214" s="186" t="s">
        <v>441</v>
      </c>
      <c r="D214" s="254">
        <v>0</v>
      </c>
      <c r="E214" s="183">
        <v>1</v>
      </c>
      <c r="F214" s="183">
        <v>0</v>
      </c>
      <c r="G214" s="183">
        <v>0</v>
      </c>
      <c r="H214" s="70">
        <f>Tabla13[[#This Row],[PRIMER TRIMESTRE]]+Tabla13[[#This Row],[SEGUNDO TRIMESTRE]]+Tabla13[[#This Row],[TERCER TRIMESTRE]]+Tabla13[[#This Row],[CUARTO TRIMESTRE]]</f>
        <v>1</v>
      </c>
      <c r="I214" s="76">
        <v>50000</v>
      </c>
      <c r="J214" s="85">
        <f t="shared" si="7"/>
        <v>50000</v>
      </c>
      <c r="K214" s="33"/>
      <c r="L214" s="276"/>
      <c r="M214" s="276"/>
      <c r="N214" s="275"/>
      <c r="O214" s="336"/>
      <c r="P214" s="275"/>
      <c r="U214" s="278" t="s">
        <v>174</v>
      </c>
    </row>
    <row r="215" spans="1:21" s="277" customFormat="1" ht="24.95" customHeight="1">
      <c r="A215" s="282" t="s">
        <v>303</v>
      </c>
      <c r="B215" s="292" t="s">
        <v>731</v>
      </c>
      <c r="C215" s="186" t="s">
        <v>441</v>
      </c>
      <c r="D215" s="254">
        <v>0</v>
      </c>
      <c r="E215" s="183">
        <v>1</v>
      </c>
      <c r="F215" s="183">
        <v>0</v>
      </c>
      <c r="G215" s="183">
        <v>0</v>
      </c>
      <c r="H215" s="70">
        <f>Tabla13[[#This Row],[PRIMER TRIMESTRE]]+Tabla13[[#This Row],[SEGUNDO TRIMESTRE]]+Tabla13[[#This Row],[TERCER TRIMESTRE]]+Tabla13[[#This Row],[CUARTO TRIMESTRE]]</f>
        <v>1</v>
      </c>
      <c r="I215" s="76">
        <v>50000</v>
      </c>
      <c r="J215" s="85">
        <f t="shared" si="7"/>
        <v>50000</v>
      </c>
      <c r="K215" s="33"/>
      <c r="L215" s="276"/>
      <c r="M215" s="276"/>
      <c r="N215" s="275"/>
      <c r="O215" s="336"/>
      <c r="P215" s="275"/>
      <c r="U215" s="278"/>
    </row>
    <row r="216" spans="1:21" s="277" customFormat="1" ht="24.95" customHeight="1">
      <c r="A216" s="282" t="s">
        <v>303</v>
      </c>
      <c r="B216" s="292" t="s">
        <v>732</v>
      </c>
      <c r="C216" s="186" t="s">
        <v>441</v>
      </c>
      <c r="D216" s="254">
        <v>1</v>
      </c>
      <c r="E216" s="183">
        <v>0</v>
      </c>
      <c r="F216" s="183">
        <v>0</v>
      </c>
      <c r="G216" s="183">
        <v>0</v>
      </c>
      <c r="H216" s="70">
        <f>Tabla13[[#This Row],[PRIMER TRIMESTRE]]+Tabla13[[#This Row],[SEGUNDO TRIMESTRE]]+Tabla13[[#This Row],[TERCER TRIMESTRE]]+Tabla13[[#This Row],[CUARTO TRIMESTRE]]</f>
        <v>1</v>
      </c>
      <c r="I216" s="76">
        <v>45000</v>
      </c>
      <c r="J216" s="85">
        <f t="shared" si="7"/>
        <v>45000</v>
      </c>
      <c r="K216" s="33"/>
      <c r="L216" s="276"/>
      <c r="M216" s="276"/>
      <c r="N216" s="275"/>
      <c r="O216" s="336"/>
      <c r="P216" s="275"/>
      <c r="U216" s="278"/>
    </row>
    <row r="217" spans="1:21" s="277" customFormat="1" ht="24.95" customHeight="1">
      <c r="A217" s="282" t="s">
        <v>303</v>
      </c>
      <c r="B217" s="292" t="s">
        <v>733</v>
      </c>
      <c r="C217" s="186" t="s">
        <v>441</v>
      </c>
      <c r="D217" s="254">
        <v>0</v>
      </c>
      <c r="E217" s="183">
        <v>0</v>
      </c>
      <c r="F217" s="183">
        <v>1</v>
      </c>
      <c r="G217" s="183">
        <v>0</v>
      </c>
      <c r="H217" s="70">
        <f>Tabla13[[#This Row],[PRIMER TRIMESTRE]]+Tabla13[[#This Row],[SEGUNDO TRIMESTRE]]+Tabla13[[#This Row],[TERCER TRIMESTRE]]+Tabla13[[#This Row],[CUARTO TRIMESTRE]]</f>
        <v>1</v>
      </c>
      <c r="I217" s="76">
        <v>18000</v>
      </c>
      <c r="J217" s="85">
        <f t="shared" si="7"/>
        <v>18000</v>
      </c>
      <c r="K217" s="33"/>
      <c r="L217" s="276"/>
      <c r="M217" s="276"/>
      <c r="N217" s="275"/>
      <c r="O217" s="336"/>
      <c r="P217" s="275"/>
      <c r="U217" s="278"/>
    </row>
    <row r="218" spans="1:21" s="277" customFormat="1" ht="24.95" customHeight="1">
      <c r="A218" s="282" t="s">
        <v>303</v>
      </c>
      <c r="B218" s="292" t="s">
        <v>734</v>
      </c>
      <c r="C218" s="186" t="s">
        <v>441</v>
      </c>
      <c r="D218" s="254">
        <v>1</v>
      </c>
      <c r="E218" s="183">
        <v>0</v>
      </c>
      <c r="F218" s="183">
        <v>0</v>
      </c>
      <c r="G218" s="183">
        <v>0</v>
      </c>
      <c r="H218" s="70">
        <f>Tabla13[[#This Row],[PRIMER TRIMESTRE]]+Tabla13[[#This Row],[SEGUNDO TRIMESTRE]]+Tabla13[[#This Row],[TERCER TRIMESTRE]]+Tabla13[[#This Row],[CUARTO TRIMESTRE]]</f>
        <v>1</v>
      </c>
      <c r="I218" s="76">
        <v>70000</v>
      </c>
      <c r="J218" s="85">
        <f t="shared" si="7"/>
        <v>70000</v>
      </c>
      <c r="K218" s="33"/>
      <c r="L218" s="276"/>
      <c r="M218" s="276"/>
      <c r="N218" s="275"/>
      <c r="O218" s="336"/>
      <c r="P218" s="275"/>
      <c r="U218" s="278"/>
    </row>
    <row r="219" spans="1:21" s="277" customFormat="1" ht="24.95" customHeight="1">
      <c r="A219" s="282" t="s">
        <v>303</v>
      </c>
      <c r="B219" s="292" t="s">
        <v>735</v>
      </c>
      <c r="C219" s="186" t="s">
        <v>441</v>
      </c>
      <c r="D219" s="254">
        <v>0</v>
      </c>
      <c r="E219" s="183">
        <v>0</v>
      </c>
      <c r="F219" s="183">
        <v>0</v>
      </c>
      <c r="G219" s="183">
        <v>1</v>
      </c>
      <c r="H219" s="70">
        <f>Tabla13[[#This Row],[PRIMER TRIMESTRE]]+Tabla13[[#This Row],[SEGUNDO TRIMESTRE]]+Tabla13[[#This Row],[TERCER TRIMESTRE]]+Tabla13[[#This Row],[CUARTO TRIMESTRE]]</f>
        <v>1</v>
      </c>
      <c r="I219" s="76">
        <v>120000</v>
      </c>
      <c r="J219" s="85">
        <f t="shared" si="7"/>
        <v>120000</v>
      </c>
      <c r="K219" s="33"/>
      <c r="L219" s="276"/>
      <c r="M219" s="276"/>
      <c r="N219" s="275"/>
      <c r="O219" s="336"/>
      <c r="P219" s="275"/>
      <c r="U219" s="278"/>
    </row>
    <row r="220" spans="1:21" s="277" customFormat="1" ht="24.95" customHeight="1">
      <c r="A220" s="275" t="s">
        <v>303</v>
      </c>
      <c r="B220" s="289" t="s">
        <v>736</v>
      </c>
      <c r="C220" s="186" t="s">
        <v>441</v>
      </c>
      <c r="D220" s="183">
        <v>0</v>
      </c>
      <c r="E220" s="183">
        <v>1</v>
      </c>
      <c r="F220" s="183">
        <v>0</v>
      </c>
      <c r="G220" s="183">
        <v>0</v>
      </c>
      <c r="H220" s="70">
        <f>Tabla13[[#This Row],[PRIMER TRIMESTRE]]+Tabla13[[#This Row],[SEGUNDO TRIMESTRE]]+Tabla13[[#This Row],[TERCER TRIMESTRE]]+Tabla13[[#This Row],[CUARTO TRIMESTRE]]</f>
        <v>1</v>
      </c>
      <c r="I220" s="76">
        <v>700000</v>
      </c>
      <c r="J220" s="85">
        <f t="shared" si="7"/>
        <v>700000</v>
      </c>
      <c r="K220" s="33"/>
      <c r="L220" s="276"/>
      <c r="M220" s="276"/>
      <c r="N220" s="275"/>
      <c r="O220" s="336"/>
      <c r="P220" s="275"/>
      <c r="U220" s="278"/>
    </row>
    <row r="221" spans="1:21" s="277" customFormat="1" ht="24.95" customHeight="1">
      <c r="A221" s="275" t="s">
        <v>303</v>
      </c>
      <c r="B221" s="289" t="s">
        <v>737</v>
      </c>
      <c r="C221" s="186" t="s">
        <v>441</v>
      </c>
      <c r="D221" s="183">
        <v>0</v>
      </c>
      <c r="E221" s="183">
        <v>1</v>
      </c>
      <c r="F221" s="183">
        <v>0</v>
      </c>
      <c r="G221" s="183">
        <v>0</v>
      </c>
      <c r="H221" s="70">
        <f>Tabla13[[#This Row],[PRIMER TRIMESTRE]]+Tabla13[[#This Row],[SEGUNDO TRIMESTRE]]+Tabla13[[#This Row],[TERCER TRIMESTRE]]+Tabla13[[#This Row],[CUARTO TRIMESTRE]]</f>
        <v>1</v>
      </c>
      <c r="I221" s="76">
        <v>1075000</v>
      </c>
      <c r="J221" s="85">
        <f t="shared" si="7"/>
        <v>1075000</v>
      </c>
      <c r="K221" s="33"/>
      <c r="L221" s="276"/>
      <c r="M221" s="276"/>
      <c r="N221" s="275"/>
      <c r="O221" s="336"/>
      <c r="P221" s="275"/>
      <c r="U221" s="278"/>
    </row>
    <row r="222" spans="1:21" s="277" customFormat="1" ht="24.95" customHeight="1">
      <c r="A222" s="275" t="s">
        <v>303</v>
      </c>
      <c r="B222" s="292" t="s">
        <v>739</v>
      </c>
      <c r="C222" s="186" t="s">
        <v>441</v>
      </c>
      <c r="D222" s="254">
        <v>0</v>
      </c>
      <c r="E222" s="183">
        <v>1</v>
      </c>
      <c r="F222" s="183">
        <v>0</v>
      </c>
      <c r="G222" s="183">
        <v>0</v>
      </c>
      <c r="H222" s="70">
        <f>Tabla13[[#This Row],[PRIMER TRIMESTRE]]+Tabla13[[#This Row],[SEGUNDO TRIMESTRE]]+Tabla13[[#This Row],[TERCER TRIMESTRE]]+Tabla13[[#This Row],[CUARTO TRIMESTRE]]</f>
        <v>1</v>
      </c>
      <c r="I222" s="76">
        <v>200000</v>
      </c>
      <c r="J222" s="85">
        <f t="shared" si="7"/>
        <v>200000</v>
      </c>
      <c r="K222" s="33"/>
      <c r="L222" s="276"/>
      <c r="M222" s="276"/>
      <c r="N222" s="275"/>
      <c r="O222" s="336"/>
      <c r="P222" s="275"/>
      <c r="U222" s="278" t="s">
        <v>183</v>
      </c>
    </row>
    <row r="223" spans="1:21" s="277" customFormat="1" ht="24.95" customHeight="1">
      <c r="A223" s="282" t="s">
        <v>303</v>
      </c>
      <c r="B223" s="292" t="s">
        <v>740</v>
      </c>
      <c r="C223" s="186" t="s">
        <v>441</v>
      </c>
      <c r="D223" s="254">
        <v>0</v>
      </c>
      <c r="E223" s="183">
        <v>0</v>
      </c>
      <c r="F223" s="183">
        <v>1</v>
      </c>
      <c r="G223" s="183">
        <v>0</v>
      </c>
      <c r="H223" s="70">
        <f>Tabla13[[#This Row],[PRIMER TRIMESTRE]]+Tabla13[[#This Row],[SEGUNDO TRIMESTRE]]+Tabla13[[#This Row],[TERCER TRIMESTRE]]+Tabla13[[#This Row],[CUARTO TRIMESTRE]]</f>
        <v>1</v>
      </c>
      <c r="I223" s="76">
        <v>250000</v>
      </c>
      <c r="J223" s="85">
        <f t="shared" si="7"/>
        <v>250000</v>
      </c>
      <c r="K223" s="33"/>
      <c r="L223" s="276"/>
      <c r="M223" s="276"/>
      <c r="N223" s="275"/>
      <c r="O223" s="336"/>
      <c r="P223" s="275"/>
      <c r="U223" s="278" t="s">
        <v>184</v>
      </c>
    </row>
    <row r="224" spans="1:21" s="277" customFormat="1" ht="24.95" customHeight="1">
      <c r="A224" s="275" t="s">
        <v>303</v>
      </c>
      <c r="B224" s="292" t="s">
        <v>741</v>
      </c>
      <c r="C224" s="186" t="s">
        <v>441</v>
      </c>
      <c r="D224" s="254">
        <v>1</v>
      </c>
      <c r="E224" s="183">
        <v>0</v>
      </c>
      <c r="F224" s="183">
        <v>0</v>
      </c>
      <c r="G224" s="183">
        <v>0</v>
      </c>
      <c r="H224" s="70">
        <f>Tabla13[[#This Row],[PRIMER TRIMESTRE]]+Tabla13[[#This Row],[SEGUNDO TRIMESTRE]]+Tabla13[[#This Row],[TERCER TRIMESTRE]]+Tabla13[[#This Row],[CUARTO TRIMESTRE]]</f>
        <v>1</v>
      </c>
      <c r="I224" s="76">
        <v>15000</v>
      </c>
      <c r="J224" s="85">
        <f t="shared" si="7"/>
        <v>15000</v>
      </c>
      <c r="K224" s="33"/>
      <c r="L224" s="276"/>
      <c r="M224" s="276"/>
      <c r="N224" s="275"/>
      <c r="O224" s="336"/>
      <c r="P224" s="275"/>
      <c r="U224" s="278" t="s">
        <v>187</v>
      </c>
    </row>
    <row r="225" spans="1:21" s="277" customFormat="1" ht="24.95" customHeight="1">
      <c r="A225" s="275" t="s">
        <v>303</v>
      </c>
      <c r="B225" s="292" t="s">
        <v>742</v>
      </c>
      <c r="C225" s="186" t="s">
        <v>441</v>
      </c>
      <c r="D225" s="254">
        <v>0</v>
      </c>
      <c r="E225" s="183">
        <v>0</v>
      </c>
      <c r="F225" s="183">
        <v>1</v>
      </c>
      <c r="G225" s="183">
        <v>0</v>
      </c>
      <c r="H225" s="70">
        <f>Tabla13[[#This Row],[PRIMER TRIMESTRE]]+Tabla13[[#This Row],[SEGUNDO TRIMESTRE]]+Tabla13[[#This Row],[TERCER TRIMESTRE]]+Tabla13[[#This Row],[CUARTO TRIMESTRE]]</f>
        <v>1</v>
      </c>
      <c r="I225" s="76">
        <v>75000</v>
      </c>
      <c r="J225" s="85">
        <f t="shared" si="7"/>
        <v>75000</v>
      </c>
      <c r="K225" s="33"/>
      <c r="L225" s="276"/>
      <c r="M225" s="276"/>
      <c r="N225" s="275"/>
      <c r="O225" s="336"/>
      <c r="P225" s="275"/>
      <c r="U225" s="278" t="s">
        <v>188</v>
      </c>
    </row>
    <row r="226" spans="1:21" s="277" customFormat="1" ht="24.95" customHeight="1">
      <c r="A226" s="297" t="s">
        <v>303</v>
      </c>
      <c r="B226" s="177" t="s">
        <v>770</v>
      </c>
      <c r="C226" s="178" t="s">
        <v>738</v>
      </c>
      <c r="D226" s="261">
        <v>6</v>
      </c>
      <c r="E226" s="176">
        <v>6</v>
      </c>
      <c r="F226" s="176">
        <v>6</v>
      </c>
      <c r="G226" s="176">
        <v>6</v>
      </c>
      <c r="H226" s="70">
        <f>Tabla13[[#This Row],[PRIMER TRIMESTRE]]+Tabla13[[#This Row],[SEGUNDO TRIMESTRE]]+Tabla13[[#This Row],[TERCER TRIMESTRE]]+Tabla13[[#This Row],[CUARTO TRIMESTRE]]</f>
        <v>24</v>
      </c>
      <c r="I226" s="76">
        <v>8000</v>
      </c>
      <c r="J226" s="85">
        <f t="shared" si="7"/>
        <v>192000</v>
      </c>
      <c r="K226" s="33">
        <f>SUM(J214:J226)</f>
        <v>2860000</v>
      </c>
      <c r="L226" s="276"/>
      <c r="M226" s="268" t="s">
        <v>20</v>
      </c>
      <c r="N226" s="275" t="s">
        <v>359</v>
      </c>
      <c r="O226" s="336"/>
      <c r="P226" s="330"/>
      <c r="U226" s="278"/>
    </row>
    <row r="227" spans="1:21" s="277" customFormat="1" ht="24.95" customHeight="1">
      <c r="A227" s="275" t="s">
        <v>308</v>
      </c>
      <c r="B227" s="288" t="s">
        <v>771</v>
      </c>
      <c r="C227" s="221" t="s">
        <v>738</v>
      </c>
      <c r="D227" s="184">
        <v>3</v>
      </c>
      <c r="E227" s="184">
        <v>3</v>
      </c>
      <c r="F227" s="183">
        <v>3</v>
      </c>
      <c r="G227" s="183">
        <v>3</v>
      </c>
      <c r="H227" s="70">
        <f>Tabla13[[#This Row],[PRIMER TRIMESTRE]]+Tabla13[[#This Row],[SEGUNDO TRIMESTRE]]+Tabla13[[#This Row],[TERCER TRIMESTRE]]+Tabla13[[#This Row],[CUARTO TRIMESTRE]]</f>
        <v>12</v>
      </c>
      <c r="I227" s="76">
        <v>265000</v>
      </c>
      <c r="J227" s="85">
        <f>+H227*I227</f>
        <v>3180000</v>
      </c>
      <c r="K227" s="33"/>
      <c r="L227" s="276"/>
      <c r="M227" s="276"/>
      <c r="N227" s="275"/>
      <c r="O227" s="336"/>
      <c r="P227" s="330"/>
      <c r="U227" s="278"/>
    </row>
    <row r="228" spans="1:21" s="277" customFormat="1" ht="33">
      <c r="A228" s="275" t="s">
        <v>308</v>
      </c>
      <c r="B228" s="288" t="s">
        <v>772</v>
      </c>
      <c r="C228" s="221" t="s">
        <v>738</v>
      </c>
      <c r="D228" s="184">
        <v>3</v>
      </c>
      <c r="E228" s="184">
        <v>3</v>
      </c>
      <c r="F228" s="183">
        <v>3</v>
      </c>
      <c r="G228" s="183">
        <v>3</v>
      </c>
      <c r="H228" s="70">
        <f>Tabla13[[#This Row],[PRIMER TRIMESTRE]]+Tabla13[[#This Row],[SEGUNDO TRIMESTRE]]+Tabla13[[#This Row],[TERCER TRIMESTRE]]+Tabla13[[#This Row],[CUARTO TRIMESTRE]]</f>
        <v>12</v>
      </c>
      <c r="I228" s="76">
        <v>265000</v>
      </c>
      <c r="J228" s="85">
        <f t="shared" si="7"/>
        <v>3180000</v>
      </c>
      <c r="K228" s="33"/>
      <c r="L228" s="276"/>
      <c r="M228" s="276"/>
      <c r="N228" s="275"/>
      <c r="O228" s="336"/>
      <c r="P228" s="330"/>
      <c r="U228" s="278"/>
    </row>
    <row r="229" spans="1:21" s="277" customFormat="1" ht="33">
      <c r="A229" s="275" t="s">
        <v>308</v>
      </c>
      <c r="B229" s="288" t="s">
        <v>773</v>
      </c>
      <c r="C229" s="224" t="s">
        <v>738</v>
      </c>
      <c r="D229" s="184">
        <v>3</v>
      </c>
      <c r="E229" s="184">
        <v>3</v>
      </c>
      <c r="F229" s="183">
        <v>3</v>
      </c>
      <c r="G229" s="183">
        <v>3</v>
      </c>
      <c r="H229" s="70">
        <f>Tabla13[[#This Row],[PRIMER TRIMESTRE]]+Tabla13[[#This Row],[SEGUNDO TRIMESTRE]]+Tabla13[[#This Row],[TERCER TRIMESTRE]]+Tabla13[[#This Row],[CUARTO TRIMESTRE]]</f>
        <v>12</v>
      </c>
      <c r="I229" s="76">
        <v>265000</v>
      </c>
      <c r="J229" s="85">
        <f t="shared" si="7"/>
        <v>3180000</v>
      </c>
      <c r="K229" s="33"/>
      <c r="L229" s="276"/>
      <c r="M229" s="276"/>
      <c r="N229" s="275"/>
      <c r="O229" s="336"/>
      <c r="P229" s="330"/>
      <c r="U229" s="278"/>
    </row>
    <row r="230" spans="1:21" s="277" customFormat="1" ht="24.95" customHeight="1">
      <c r="A230" s="275" t="s">
        <v>308</v>
      </c>
      <c r="B230" s="289" t="s">
        <v>776</v>
      </c>
      <c r="C230" s="186" t="s">
        <v>738</v>
      </c>
      <c r="D230" s="183">
        <v>2</v>
      </c>
      <c r="E230" s="183">
        <v>0</v>
      </c>
      <c r="F230" s="183">
        <v>0</v>
      </c>
      <c r="G230" s="254">
        <v>2</v>
      </c>
      <c r="H230" s="70">
        <f>Tabla13[[#This Row],[PRIMER TRIMESTRE]]+Tabla13[[#This Row],[SEGUNDO TRIMESTRE]]+Tabla13[[#This Row],[TERCER TRIMESTRE]]+Tabla13[[#This Row],[CUARTO TRIMESTRE]]</f>
        <v>4</v>
      </c>
      <c r="I230" s="76">
        <v>4070</v>
      </c>
      <c r="J230" s="85">
        <f t="shared" si="7"/>
        <v>16280</v>
      </c>
      <c r="K230" s="33">
        <f>SUM(J227:J230)</f>
        <v>9556280</v>
      </c>
      <c r="L230" s="276"/>
      <c r="M230" s="268" t="s">
        <v>18</v>
      </c>
      <c r="N230" s="275" t="s">
        <v>359</v>
      </c>
      <c r="O230" s="336"/>
      <c r="P230" s="330"/>
      <c r="U230" s="278"/>
    </row>
    <row r="231" spans="1:21" s="277" customFormat="1" ht="24.95" customHeight="1">
      <c r="A231" s="275" t="s">
        <v>316</v>
      </c>
      <c r="B231" s="170" t="s">
        <v>825</v>
      </c>
      <c r="C231" s="171" t="s">
        <v>441</v>
      </c>
      <c r="D231" s="172">
        <v>0</v>
      </c>
      <c r="E231" s="172">
        <v>1</v>
      </c>
      <c r="F231" s="172">
        <v>0</v>
      </c>
      <c r="G231" s="172">
        <v>0</v>
      </c>
      <c r="H231" s="70">
        <f>Tabla13[[#This Row],[PRIMER TRIMESTRE]]+Tabla13[[#This Row],[SEGUNDO TRIMESTRE]]+Tabla13[[#This Row],[TERCER TRIMESTRE]]+Tabla13[[#This Row],[CUARTO TRIMESTRE]]</f>
        <v>1</v>
      </c>
      <c r="I231" s="272">
        <v>400000</v>
      </c>
      <c r="J231" s="267">
        <f t="shared" si="7"/>
        <v>400000</v>
      </c>
      <c r="K231" s="173">
        <f>Tabla13[[#This Row],[COSTO TOTAL UNITARIO ESTIMADO]]</f>
        <v>400000</v>
      </c>
      <c r="L231" s="285"/>
      <c r="M231" s="70" t="s">
        <v>17</v>
      </c>
      <c r="N231" s="275" t="s">
        <v>359</v>
      </c>
      <c r="O231" s="339"/>
      <c r="P231" s="284"/>
      <c r="U231" s="278" t="s">
        <v>191</v>
      </c>
    </row>
    <row r="232" spans="1:21" s="277" customFormat="1" ht="24.95" customHeight="1">
      <c r="A232" s="275" t="s">
        <v>318</v>
      </c>
      <c r="B232" s="342" t="s">
        <v>834</v>
      </c>
      <c r="C232" s="71" t="s">
        <v>837</v>
      </c>
      <c r="D232" s="169">
        <v>0</v>
      </c>
      <c r="E232" s="169">
        <v>0</v>
      </c>
      <c r="F232" s="169">
        <v>1</v>
      </c>
      <c r="G232" s="169">
        <v>0</v>
      </c>
      <c r="H232" s="70">
        <f>Tabla13[[#This Row],[PRIMER TRIMESTRE]]+Tabla13[[#This Row],[SEGUNDO TRIMESTRE]]+Tabla13[[#This Row],[TERCER TRIMESTRE]]+Tabla13[[#This Row],[CUARTO TRIMESTRE]]</f>
        <v>1</v>
      </c>
      <c r="I232" s="76">
        <v>1700000</v>
      </c>
      <c r="J232" s="85">
        <f t="shared" si="7"/>
        <v>1700000</v>
      </c>
      <c r="K232" s="33">
        <f>Tabla13[[#This Row],[COSTO TOTAL UNITARIO ESTIMADO]]</f>
        <v>1700000</v>
      </c>
      <c r="L232" s="275"/>
      <c r="M232" s="344" t="s">
        <v>20</v>
      </c>
      <c r="N232" s="275" t="s">
        <v>359</v>
      </c>
      <c r="O232" s="336"/>
      <c r="P232" s="330"/>
      <c r="U232" s="278" t="s">
        <v>192</v>
      </c>
    </row>
    <row r="233" spans="1:21" s="277" customFormat="1" ht="24.95" customHeight="1">
      <c r="A233" s="275" t="s">
        <v>328</v>
      </c>
      <c r="B233" s="202" t="s">
        <v>778</v>
      </c>
      <c r="C233" s="203" t="s">
        <v>738</v>
      </c>
      <c r="D233" s="203">
        <v>3</v>
      </c>
      <c r="E233" s="203">
        <v>0</v>
      </c>
      <c r="F233" s="203">
        <v>0</v>
      </c>
      <c r="G233" s="204">
        <v>0</v>
      </c>
      <c r="H233" s="70">
        <f>Tabla13[[#This Row],[PRIMER TRIMESTRE]]+Tabla13[[#This Row],[SEGUNDO TRIMESTRE]]+Tabla13[[#This Row],[TERCER TRIMESTRE]]+Tabla13[[#This Row],[CUARTO TRIMESTRE]]</f>
        <v>3</v>
      </c>
      <c r="I233" s="76">
        <v>14000</v>
      </c>
      <c r="J233" s="85">
        <f t="shared" si="7"/>
        <v>42000</v>
      </c>
      <c r="K233" s="33">
        <v>42000</v>
      </c>
      <c r="L233" s="276"/>
      <c r="M233" s="344" t="s">
        <v>18</v>
      </c>
      <c r="N233" s="275" t="s">
        <v>359</v>
      </c>
      <c r="O233" s="336"/>
      <c r="P233" s="275"/>
      <c r="U233" s="278"/>
    </row>
    <row r="234" spans="1:21" s="277" customFormat="1" ht="24.95" customHeight="1">
      <c r="A234" s="275" t="s">
        <v>328</v>
      </c>
      <c r="B234" s="202" t="s">
        <v>779</v>
      </c>
      <c r="C234" s="203" t="s">
        <v>738</v>
      </c>
      <c r="D234" s="206">
        <v>1</v>
      </c>
      <c r="E234" s="206">
        <v>0</v>
      </c>
      <c r="F234" s="206">
        <v>0</v>
      </c>
      <c r="G234" s="210">
        <v>0</v>
      </c>
      <c r="H234" s="70">
        <f>Tabla13[[#This Row],[PRIMER TRIMESTRE]]+Tabla13[[#This Row],[SEGUNDO TRIMESTRE]]+Tabla13[[#This Row],[TERCER TRIMESTRE]]+Tabla13[[#This Row],[CUARTO TRIMESTRE]]</f>
        <v>1</v>
      </c>
      <c r="I234" s="76">
        <v>39440</v>
      </c>
      <c r="J234" s="85">
        <f t="shared" si="7"/>
        <v>39440</v>
      </c>
      <c r="K234" s="33">
        <v>39440</v>
      </c>
      <c r="L234" s="276"/>
      <c r="M234" s="344" t="s">
        <v>18</v>
      </c>
      <c r="N234" s="275" t="s">
        <v>359</v>
      </c>
      <c r="O234" s="336"/>
      <c r="P234" s="275"/>
      <c r="U234" s="278" t="s">
        <v>195</v>
      </c>
    </row>
    <row r="235" spans="1:21" s="277" customFormat="1" ht="24.95" customHeight="1">
      <c r="A235" s="275" t="s">
        <v>328</v>
      </c>
      <c r="B235" s="202" t="s">
        <v>780</v>
      </c>
      <c r="C235" s="205" t="s">
        <v>738</v>
      </c>
      <c r="D235" s="203">
        <v>2</v>
      </c>
      <c r="E235" s="203">
        <v>0</v>
      </c>
      <c r="F235" s="203">
        <v>0</v>
      </c>
      <c r="G235" s="204">
        <v>0</v>
      </c>
      <c r="H235" s="70">
        <f>Tabla13[[#This Row],[PRIMER TRIMESTRE]]+Tabla13[[#This Row],[SEGUNDO TRIMESTRE]]+Tabla13[[#This Row],[TERCER TRIMESTRE]]+Tabla13[[#This Row],[CUARTO TRIMESTRE]]</f>
        <v>2</v>
      </c>
      <c r="I235" s="76">
        <v>37120</v>
      </c>
      <c r="J235" s="85">
        <f t="shared" si="7"/>
        <v>74240</v>
      </c>
      <c r="K235" s="33">
        <v>74240</v>
      </c>
      <c r="L235" s="276"/>
      <c r="M235" s="344" t="s">
        <v>18</v>
      </c>
      <c r="N235" s="275" t="s">
        <v>359</v>
      </c>
      <c r="O235" s="336"/>
      <c r="P235" s="275"/>
      <c r="U235" s="278"/>
    </row>
    <row r="236" spans="1:21" s="277" customFormat="1" ht="24.95" customHeight="1">
      <c r="A236" s="275" t="s">
        <v>328</v>
      </c>
      <c r="B236" s="202" t="s">
        <v>781</v>
      </c>
      <c r="C236" s="205" t="s">
        <v>738</v>
      </c>
      <c r="D236" s="203">
        <v>0</v>
      </c>
      <c r="E236" s="203">
        <v>0</v>
      </c>
      <c r="F236" s="203">
        <v>1</v>
      </c>
      <c r="G236" s="204">
        <v>0</v>
      </c>
      <c r="H236" s="70">
        <f>Tabla13[[#This Row],[PRIMER TRIMESTRE]]+Tabla13[[#This Row],[SEGUNDO TRIMESTRE]]+Tabla13[[#This Row],[TERCER TRIMESTRE]]+Tabla13[[#This Row],[CUARTO TRIMESTRE]]</f>
        <v>1</v>
      </c>
      <c r="I236" s="76">
        <v>27840</v>
      </c>
      <c r="J236" s="85">
        <f t="shared" si="7"/>
        <v>27840</v>
      </c>
      <c r="K236" s="33">
        <v>27840</v>
      </c>
      <c r="L236" s="276"/>
      <c r="M236" s="344" t="s">
        <v>18</v>
      </c>
      <c r="N236" s="275" t="s">
        <v>359</v>
      </c>
      <c r="O236" s="336"/>
      <c r="P236" s="275"/>
      <c r="U236" s="278"/>
    </row>
    <row r="237" spans="1:21" s="277" customFormat="1" ht="24.95" customHeight="1">
      <c r="A237" s="275" t="s">
        <v>328</v>
      </c>
      <c r="B237" s="202" t="s">
        <v>782</v>
      </c>
      <c r="C237" s="205" t="s">
        <v>738</v>
      </c>
      <c r="D237" s="203">
        <v>0</v>
      </c>
      <c r="E237" s="203">
        <v>3</v>
      </c>
      <c r="F237" s="203">
        <v>0</v>
      </c>
      <c r="G237" s="204">
        <v>0</v>
      </c>
      <c r="H237" s="70">
        <f>Tabla13[[#This Row],[PRIMER TRIMESTRE]]+Tabla13[[#This Row],[SEGUNDO TRIMESTRE]]+Tabla13[[#This Row],[TERCER TRIMESTRE]]+Tabla13[[#This Row],[CUARTO TRIMESTRE]]</f>
        <v>3</v>
      </c>
      <c r="I237" s="76">
        <v>27840</v>
      </c>
      <c r="J237" s="85">
        <f t="shared" si="7"/>
        <v>83520</v>
      </c>
      <c r="K237" s="33">
        <v>83520</v>
      </c>
      <c r="L237" s="276"/>
      <c r="M237" s="344" t="s">
        <v>18</v>
      </c>
      <c r="N237" s="275" t="s">
        <v>359</v>
      </c>
      <c r="O237" s="336"/>
      <c r="P237" s="275"/>
      <c r="U237" s="278"/>
    </row>
    <row r="238" spans="1:21" s="277" customFormat="1" ht="24.95" customHeight="1">
      <c r="A238" s="275" t="s">
        <v>328</v>
      </c>
      <c r="B238" s="202" t="s">
        <v>783</v>
      </c>
      <c r="C238" s="205" t="s">
        <v>738</v>
      </c>
      <c r="D238" s="203">
        <v>0</v>
      </c>
      <c r="E238" s="203">
        <v>1</v>
      </c>
      <c r="F238" s="203">
        <v>0</v>
      </c>
      <c r="G238" s="204">
        <v>0</v>
      </c>
      <c r="H238" s="70">
        <f>Tabla13[[#This Row],[PRIMER TRIMESTRE]]+Tabla13[[#This Row],[SEGUNDO TRIMESTRE]]+Tabla13[[#This Row],[TERCER TRIMESTRE]]+Tabla13[[#This Row],[CUARTO TRIMESTRE]]</f>
        <v>1</v>
      </c>
      <c r="I238" s="76">
        <v>69600</v>
      </c>
      <c r="J238" s="85">
        <f t="shared" si="7"/>
        <v>69600</v>
      </c>
      <c r="K238" s="33">
        <v>69600</v>
      </c>
      <c r="L238" s="276"/>
      <c r="M238" s="344" t="s">
        <v>18</v>
      </c>
      <c r="N238" s="275" t="s">
        <v>359</v>
      </c>
      <c r="O238" s="336"/>
      <c r="P238" s="275"/>
      <c r="U238" s="278"/>
    </row>
    <row r="239" spans="1:21" s="277" customFormat="1" ht="24.95" customHeight="1">
      <c r="A239" s="275" t="s">
        <v>328</v>
      </c>
      <c r="B239" s="202" t="s">
        <v>784</v>
      </c>
      <c r="C239" s="203" t="s">
        <v>738</v>
      </c>
      <c r="D239" s="206">
        <v>2</v>
      </c>
      <c r="E239" s="203">
        <v>0</v>
      </c>
      <c r="F239" s="203">
        <v>0</v>
      </c>
      <c r="G239" s="204">
        <v>0</v>
      </c>
      <c r="H239" s="70">
        <f>Tabla13[[#This Row],[PRIMER TRIMESTRE]]+Tabla13[[#This Row],[SEGUNDO TRIMESTRE]]+Tabla13[[#This Row],[TERCER TRIMESTRE]]+Tabla13[[#This Row],[CUARTO TRIMESTRE]]</f>
        <v>2</v>
      </c>
      <c r="I239" s="76">
        <v>69600</v>
      </c>
      <c r="J239" s="85">
        <f t="shared" si="7"/>
        <v>139200</v>
      </c>
      <c r="K239" s="33">
        <v>139200</v>
      </c>
      <c r="L239" s="276"/>
      <c r="M239" s="70" t="s">
        <v>17</v>
      </c>
      <c r="N239" s="275" t="s">
        <v>359</v>
      </c>
      <c r="O239" s="336"/>
      <c r="P239" s="275"/>
      <c r="U239" s="278" t="s">
        <v>199</v>
      </c>
    </row>
    <row r="240" spans="1:21" s="277" customFormat="1" ht="24.95" customHeight="1">
      <c r="A240" s="275" t="s">
        <v>328</v>
      </c>
      <c r="B240" s="202" t="s">
        <v>785</v>
      </c>
      <c r="C240" s="203" t="s">
        <v>738</v>
      </c>
      <c r="D240" s="206">
        <v>0</v>
      </c>
      <c r="E240" s="203">
        <v>2</v>
      </c>
      <c r="F240" s="203">
        <v>0</v>
      </c>
      <c r="G240" s="204">
        <v>0</v>
      </c>
      <c r="H240" s="70">
        <f>Tabla13[[#This Row],[PRIMER TRIMESTRE]]+Tabla13[[#This Row],[SEGUNDO TRIMESTRE]]+Tabla13[[#This Row],[TERCER TRIMESTRE]]+Tabla13[[#This Row],[CUARTO TRIMESTRE]]</f>
        <v>2</v>
      </c>
      <c r="I240" s="76">
        <v>92800</v>
      </c>
      <c r="J240" s="85">
        <f t="shared" si="7"/>
        <v>185600</v>
      </c>
      <c r="K240" s="33">
        <v>185600</v>
      </c>
      <c r="L240" s="276"/>
      <c r="M240" s="70" t="s">
        <v>17</v>
      </c>
      <c r="N240" s="275" t="s">
        <v>359</v>
      </c>
      <c r="O240" s="336"/>
      <c r="P240" s="275"/>
      <c r="U240" s="278"/>
    </row>
    <row r="241" spans="1:21" s="277" customFormat="1" ht="24.95" customHeight="1">
      <c r="A241" s="275" t="s">
        <v>328</v>
      </c>
      <c r="B241" s="202" t="s">
        <v>786</v>
      </c>
      <c r="C241" s="203" t="s">
        <v>738</v>
      </c>
      <c r="D241" s="206">
        <v>0</v>
      </c>
      <c r="E241" s="203">
        <v>0</v>
      </c>
      <c r="F241" s="203">
        <v>2</v>
      </c>
      <c r="G241" s="204">
        <v>2</v>
      </c>
      <c r="H241" s="70">
        <f>Tabla13[[#This Row],[PRIMER TRIMESTRE]]+Tabla13[[#This Row],[SEGUNDO TRIMESTRE]]+Tabla13[[#This Row],[TERCER TRIMESTRE]]+Tabla13[[#This Row],[CUARTO TRIMESTRE]]</f>
        <v>4</v>
      </c>
      <c r="I241" s="76">
        <v>40000</v>
      </c>
      <c r="J241" s="85">
        <f t="shared" si="7"/>
        <v>160000</v>
      </c>
      <c r="K241" s="33">
        <v>160000</v>
      </c>
      <c r="L241" s="276"/>
      <c r="M241" s="70" t="s">
        <v>17</v>
      </c>
      <c r="N241" s="275" t="s">
        <v>359</v>
      </c>
      <c r="O241" s="336"/>
      <c r="P241" s="275"/>
      <c r="U241" s="278" t="s">
        <v>202</v>
      </c>
    </row>
    <row r="242" spans="1:21" s="277" customFormat="1" ht="24.95" customHeight="1">
      <c r="A242" s="275" t="s">
        <v>328</v>
      </c>
      <c r="B242" s="202" t="s">
        <v>787</v>
      </c>
      <c r="C242" s="203" t="s">
        <v>738</v>
      </c>
      <c r="D242" s="206">
        <v>2</v>
      </c>
      <c r="E242" s="203">
        <v>0</v>
      </c>
      <c r="F242" s="203">
        <v>0</v>
      </c>
      <c r="G242" s="204">
        <v>0</v>
      </c>
      <c r="H242" s="70">
        <f>Tabla13[[#This Row],[PRIMER TRIMESTRE]]+Tabla13[[#This Row],[SEGUNDO TRIMESTRE]]+Tabla13[[#This Row],[TERCER TRIMESTRE]]+Tabla13[[#This Row],[CUARTO TRIMESTRE]]</f>
        <v>2</v>
      </c>
      <c r="I242" s="76">
        <v>278400</v>
      </c>
      <c r="J242" s="85">
        <f t="shared" ref="J242:J264" si="8">+H242*I242</f>
        <v>556800</v>
      </c>
      <c r="K242" s="33">
        <v>556800</v>
      </c>
      <c r="L242" s="276"/>
      <c r="M242" s="70" t="s">
        <v>17</v>
      </c>
      <c r="N242" s="275" t="s">
        <v>359</v>
      </c>
      <c r="O242" s="336"/>
      <c r="P242" s="275"/>
      <c r="U242" s="278" t="s">
        <v>203</v>
      </c>
    </row>
    <row r="243" spans="1:21" s="277" customFormat="1" ht="24.95" customHeight="1">
      <c r="A243" s="275" t="s">
        <v>328</v>
      </c>
      <c r="B243" s="202" t="s">
        <v>788</v>
      </c>
      <c r="C243" s="203" t="s">
        <v>738</v>
      </c>
      <c r="D243" s="203">
        <v>2</v>
      </c>
      <c r="E243" s="203">
        <v>0</v>
      </c>
      <c r="F243" s="203">
        <v>0</v>
      </c>
      <c r="G243" s="204">
        <v>0</v>
      </c>
      <c r="H243" s="70">
        <f>Tabla13[[#This Row],[PRIMER TRIMESTRE]]+Tabla13[[#This Row],[SEGUNDO TRIMESTRE]]+Tabla13[[#This Row],[TERCER TRIMESTRE]]+Tabla13[[#This Row],[CUARTO TRIMESTRE]]</f>
        <v>2</v>
      </c>
      <c r="I243" s="76">
        <v>40000</v>
      </c>
      <c r="J243" s="85">
        <f t="shared" si="8"/>
        <v>80000</v>
      </c>
      <c r="K243" s="33">
        <v>80000</v>
      </c>
      <c r="L243" s="276"/>
      <c r="M243" s="344" t="s">
        <v>18</v>
      </c>
      <c r="N243" s="275" t="s">
        <v>359</v>
      </c>
      <c r="O243" s="336"/>
      <c r="P243" s="275"/>
      <c r="U243" s="278" t="s">
        <v>206</v>
      </c>
    </row>
    <row r="244" spans="1:21" s="277" customFormat="1" ht="24.95" customHeight="1">
      <c r="A244" s="275" t="s">
        <v>328</v>
      </c>
      <c r="B244" s="207" t="s">
        <v>789</v>
      </c>
      <c r="C244" s="203" t="s">
        <v>738</v>
      </c>
      <c r="D244" s="206">
        <v>0</v>
      </c>
      <c r="E244" s="203">
        <v>0</v>
      </c>
      <c r="F244" s="203">
        <v>0</v>
      </c>
      <c r="G244" s="204">
        <v>6</v>
      </c>
      <c r="H244" s="70">
        <f>Tabla13[[#This Row],[PRIMER TRIMESTRE]]+Tabla13[[#This Row],[SEGUNDO TRIMESTRE]]+Tabla13[[#This Row],[TERCER TRIMESTRE]]+Tabla13[[#This Row],[CUARTO TRIMESTRE]]</f>
        <v>6</v>
      </c>
      <c r="I244" s="76">
        <v>27840</v>
      </c>
      <c r="J244" s="85">
        <f t="shared" si="8"/>
        <v>167040</v>
      </c>
      <c r="K244" s="33">
        <v>167040</v>
      </c>
      <c r="L244" s="276"/>
      <c r="M244" s="70" t="s">
        <v>17</v>
      </c>
      <c r="N244" s="275" t="s">
        <v>359</v>
      </c>
      <c r="O244" s="336"/>
      <c r="P244" s="275"/>
      <c r="U244" s="278"/>
    </row>
    <row r="245" spans="1:21" s="277" customFormat="1" ht="24.95" customHeight="1">
      <c r="A245" s="275" t="s">
        <v>328</v>
      </c>
      <c r="B245" s="207" t="s">
        <v>790</v>
      </c>
      <c r="C245" s="203" t="s">
        <v>738</v>
      </c>
      <c r="D245" s="205">
        <v>0</v>
      </c>
      <c r="E245" s="205">
        <v>0</v>
      </c>
      <c r="F245" s="203">
        <v>0</v>
      </c>
      <c r="G245" s="204">
        <v>6</v>
      </c>
      <c r="H245" s="70">
        <f>Tabla13[[#This Row],[PRIMER TRIMESTRE]]+Tabla13[[#This Row],[SEGUNDO TRIMESTRE]]+Tabla13[[#This Row],[TERCER TRIMESTRE]]+Tabla13[[#This Row],[CUARTO TRIMESTRE]]</f>
        <v>6</v>
      </c>
      <c r="I245" s="76">
        <v>27840</v>
      </c>
      <c r="J245" s="85">
        <f t="shared" si="8"/>
        <v>167040</v>
      </c>
      <c r="K245" s="33">
        <v>167040</v>
      </c>
      <c r="L245" s="276"/>
      <c r="M245" s="70" t="s">
        <v>17</v>
      </c>
      <c r="N245" s="275" t="s">
        <v>359</v>
      </c>
      <c r="O245" s="336"/>
      <c r="P245" s="275"/>
      <c r="U245" s="278"/>
    </row>
    <row r="246" spans="1:21" s="277" customFormat="1" ht="24.95" customHeight="1">
      <c r="A246" s="275" t="s">
        <v>328</v>
      </c>
      <c r="B246" s="207" t="s">
        <v>791</v>
      </c>
      <c r="C246" s="203" t="s">
        <v>738</v>
      </c>
      <c r="D246" s="206">
        <v>3</v>
      </c>
      <c r="E246" s="203">
        <v>0</v>
      </c>
      <c r="F246" s="203">
        <v>0</v>
      </c>
      <c r="G246" s="204">
        <v>4</v>
      </c>
      <c r="H246" s="70">
        <f>Tabla13[[#This Row],[PRIMER TRIMESTRE]]+Tabla13[[#This Row],[SEGUNDO TRIMESTRE]]+Tabla13[[#This Row],[TERCER TRIMESTRE]]+Tabla13[[#This Row],[CUARTO TRIMESTRE]]</f>
        <v>7</v>
      </c>
      <c r="I246" s="76">
        <v>37120</v>
      </c>
      <c r="J246" s="85">
        <f t="shared" si="8"/>
        <v>259840</v>
      </c>
      <c r="K246" s="33">
        <v>259840</v>
      </c>
      <c r="L246" s="276"/>
      <c r="M246" s="70" t="s">
        <v>17</v>
      </c>
      <c r="N246" s="275" t="s">
        <v>359</v>
      </c>
      <c r="O246" s="336"/>
      <c r="P246" s="275"/>
      <c r="U246" s="278"/>
    </row>
    <row r="247" spans="1:21" s="277" customFormat="1" ht="24.95" customHeight="1">
      <c r="A247" s="275" t="s">
        <v>328</v>
      </c>
      <c r="B247" s="207" t="s">
        <v>792</v>
      </c>
      <c r="C247" s="203" t="s">
        <v>738</v>
      </c>
      <c r="D247" s="206">
        <v>0</v>
      </c>
      <c r="E247" s="203">
        <v>0</v>
      </c>
      <c r="F247" s="203">
        <v>0</v>
      </c>
      <c r="G247" s="204">
        <v>4</v>
      </c>
      <c r="H247" s="70">
        <f>Tabla13[[#This Row],[PRIMER TRIMESTRE]]+Tabla13[[#This Row],[SEGUNDO TRIMESTRE]]+Tabla13[[#This Row],[TERCER TRIMESTRE]]+Tabla13[[#This Row],[CUARTO TRIMESTRE]]</f>
        <v>4</v>
      </c>
      <c r="I247" s="76">
        <v>37120</v>
      </c>
      <c r="J247" s="85">
        <f t="shared" si="8"/>
        <v>148480</v>
      </c>
      <c r="K247" s="33">
        <v>148480</v>
      </c>
      <c r="L247" s="276"/>
      <c r="M247" s="70" t="s">
        <v>17</v>
      </c>
      <c r="N247" s="275" t="s">
        <v>359</v>
      </c>
      <c r="O247" s="336"/>
      <c r="P247" s="275"/>
      <c r="U247" s="278"/>
    </row>
    <row r="248" spans="1:21" s="277" customFormat="1" ht="24.95" customHeight="1">
      <c r="A248" s="275" t="s">
        <v>328</v>
      </c>
      <c r="B248" s="207" t="s">
        <v>793</v>
      </c>
      <c r="C248" s="203" t="s">
        <v>738</v>
      </c>
      <c r="D248" s="206">
        <v>2</v>
      </c>
      <c r="E248" s="203">
        <v>0</v>
      </c>
      <c r="F248" s="203">
        <v>0</v>
      </c>
      <c r="G248" s="204">
        <v>0</v>
      </c>
      <c r="H248" s="70">
        <f>Tabla13[[#This Row],[PRIMER TRIMESTRE]]+Tabla13[[#This Row],[SEGUNDO TRIMESTRE]]+Tabla13[[#This Row],[TERCER TRIMESTRE]]+Tabla13[[#This Row],[CUARTO TRIMESTRE]]</f>
        <v>2</v>
      </c>
      <c r="I248" s="76">
        <v>37120</v>
      </c>
      <c r="J248" s="85">
        <f t="shared" si="8"/>
        <v>74240</v>
      </c>
      <c r="K248" s="33">
        <v>74240</v>
      </c>
      <c r="L248" s="276"/>
      <c r="M248" s="344" t="s">
        <v>18</v>
      </c>
      <c r="N248" s="275" t="s">
        <v>359</v>
      </c>
      <c r="O248" s="336"/>
      <c r="P248" s="275"/>
      <c r="U248" s="278" t="s">
        <v>209</v>
      </c>
    </row>
    <row r="249" spans="1:21" s="277" customFormat="1" ht="24.95" customHeight="1">
      <c r="A249" s="275" t="s">
        <v>328</v>
      </c>
      <c r="B249" s="207" t="s">
        <v>794</v>
      </c>
      <c r="C249" s="203" t="s">
        <v>738</v>
      </c>
      <c r="D249" s="206">
        <v>0</v>
      </c>
      <c r="E249" s="203">
        <v>0</v>
      </c>
      <c r="F249" s="203">
        <v>2</v>
      </c>
      <c r="G249" s="204">
        <v>0</v>
      </c>
      <c r="H249" s="70">
        <f>Tabla13[[#This Row],[PRIMER TRIMESTRE]]+Tabla13[[#This Row],[SEGUNDO TRIMESTRE]]+Tabla13[[#This Row],[TERCER TRIMESTRE]]+Tabla13[[#This Row],[CUARTO TRIMESTRE]]</f>
        <v>2</v>
      </c>
      <c r="I249" s="76">
        <v>69600</v>
      </c>
      <c r="J249" s="85">
        <f t="shared" si="8"/>
        <v>139200</v>
      </c>
      <c r="K249" s="33">
        <v>139200</v>
      </c>
      <c r="L249" s="276"/>
      <c r="M249" s="70" t="s">
        <v>17</v>
      </c>
      <c r="N249" s="275" t="s">
        <v>359</v>
      </c>
      <c r="O249" s="336"/>
      <c r="P249" s="275"/>
      <c r="U249" s="278"/>
    </row>
    <row r="250" spans="1:21" s="277" customFormat="1" ht="24.95" customHeight="1">
      <c r="A250" s="275" t="s">
        <v>328</v>
      </c>
      <c r="B250" s="202" t="s">
        <v>828</v>
      </c>
      <c r="C250" s="203" t="s">
        <v>738</v>
      </c>
      <c r="D250" s="206">
        <v>1</v>
      </c>
      <c r="E250" s="203">
        <v>0</v>
      </c>
      <c r="F250" s="203">
        <v>1</v>
      </c>
      <c r="G250" s="204">
        <v>0</v>
      </c>
      <c r="H250" s="70">
        <f>Tabla13[[#This Row],[PRIMER TRIMESTRE]]+Tabla13[[#This Row],[SEGUNDO TRIMESTRE]]+Tabla13[[#This Row],[TERCER TRIMESTRE]]+Tabla13[[#This Row],[CUARTO TRIMESTRE]]</f>
        <v>2</v>
      </c>
      <c r="I250" s="76">
        <v>20880</v>
      </c>
      <c r="J250" s="85">
        <f t="shared" si="8"/>
        <v>41760</v>
      </c>
      <c r="K250" s="33">
        <v>41760</v>
      </c>
      <c r="L250" s="276"/>
      <c r="M250" s="344" t="s">
        <v>18</v>
      </c>
      <c r="N250" s="275" t="s">
        <v>359</v>
      </c>
      <c r="O250" s="336"/>
      <c r="P250" s="275"/>
      <c r="U250" s="278"/>
    </row>
    <row r="251" spans="1:21" s="277" customFormat="1" ht="24.95" customHeight="1">
      <c r="A251" s="275" t="s">
        <v>328</v>
      </c>
      <c r="B251" s="208" t="s">
        <v>795</v>
      </c>
      <c r="C251" s="203" t="s">
        <v>738</v>
      </c>
      <c r="D251" s="206">
        <v>3</v>
      </c>
      <c r="E251" s="203">
        <v>3</v>
      </c>
      <c r="F251" s="203">
        <v>3</v>
      </c>
      <c r="G251" s="204">
        <v>0</v>
      </c>
      <c r="H251" s="70">
        <f>Tabla13[[#This Row],[PRIMER TRIMESTRE]]+Tabla13[[#This Row],[SEGUNDO TRIMESTRE]]+Tabla13[[#This Row],[TERCER TRIMESTRE]]+Tabla13[[#This Row],[CUARTO TRIMESTRE]]</f>
        <v>9</v>
      </c>
      <c r="I251" s="76">
        <v>32480</v>
      </c>
      <c r="J251" s="85">
        <f t="shared" si="8"/>
        <v>292320</v>
      </c>
      <c r="K251" s="33">
        <v>292320</v>
      </c>
      <c r="L251" s="276"/>
      <c r="M251" s="70" t="s">
        <v>17</v>
      </c>
      <c r="N251" s="275" t="s">
        <v>359</v>
      </c>
      <c r="O251" s="336"/>
      <c r="P251" s="275"/>
      <c r="U251" s="278" t="s">
        <v>212</v>
      </c>
    </row>
    <row r="252" spans="1:21" s="277" customFormat="1" ht="24.95" customHeight="1">
      <c r="A252" s="275" t="s">
        <v>328</v>
      </c>
      <c r="B252" s="209" t="s">
        <v>796</v>
      </c>
      <c r="C252" s="203" t="s">
        <v>738</v>
      </c>
      <c r="D252" s="203">
        <v>3</v>
      </c>
      <c r="E252" s="203">
        <v>0</v>
      </c>
      <c r="F252" s="203">
        <v>0</v>
      </c>
      <c r="G252" s="204">
        <v>0</v>
      </c>
      <c r="H252" s="70">
        <f>Tabla13[[#This Row],[PRIMER TRIMESTRE]]+Tabla13[[#This Row],[SEGUNDO TRIMESTRE]]+Tabla13[[#This Row],[TERCER TRIMESTRE]]+Tabla13[[#This Row],[CUARTO TRIMESTRE]]</f>
        <v>3</v>
      </c>
      <c r="I252" s="76">
        <v>20000</v>
      </c>
      <c r="J252" s="85">
        <f t="shared" si="8"/>
        <v>60000</v>
      </c>
      <c r="K252" s="33">
        <v>60000</v>
      </c>
      <c r="L252" s="276"/>
      <c r="M252" s="344" t="s">
        <v>18</v>
      </c>
      <c r="N252" s="275" t="s">
        <v>359</v>
      </c>
      <c r="O252" s="336"/>
      <c r="P252" s="275"/>
      <c r="U252" s="278" t="s">
        <v>213</v>
      </c>
    </row>
    <row r="253" spans="1:21" s="277" customFormat="1" ht="24.95" customHeight="1">
      <c r="A253" s="275" t="s">
        <v>328</v>
      </c>
      <c r="B253" s="209" t="s">
        <v>797</v>
      </c>
      <c r="C253" s="203" t="s">
        <v>738</v>
      </c>
      <c r="D253" s="203">
        <v>0</v>
      </c>
      <c r="E253" s="203">
        <v>1</v>
      </c>
      <c r="F253" s="203">
        <v>0</v>
      </c>
      <c r="G253" s="210">
        <v>0</v>
      </c>
      <c r="H253" s="70">
        <f>Tabla13[[#This Row],[PRIMER TRIMESTRE]]+Tabla13[[#This Row],[SEGUNDO TRIMESTRE]]+Tabla13[[#This Row],[TERCER TRIMESTRE]]+Tabla13[[#This Row],[CUARTO TRIMESTRE]]</f>
        <v>1</v>
      </c>
      <c r="I253" s="76">
        <v>50000</v>
      </c>
      <c r="J253" s="85">
        <f t="shared" si="8"/>
        <v>50000</v>
      </c>
      <c r="K253" s="33">
        <v>50000</v>
      </c>
      <c r="L253" s="276"/>
      <c r="M253" s="344" t="s">
        <v>18</v>
      </c>
      <c r="N253" s="275" t="s">
        <v>359</v>
      </c>
      <c r="O253" s="336"/>
      <c r="P253" s="275"/>
      <c r="U253" s="278"/>
    </row>
    <row r="254" spans="1:21" s="277" customFormat="1" ht="24.95" customHeight="1">
      <c r="A254" s="275" t="s">
        <v>328</v>
      </c>
      <c r="B254" s="211" t="s">
        <v>798</v>
      </c>
      <c r="C254" s="315" t="s">
        <v>738</v>
      </c>
      <c r="D254" s="260">
        <v>0</v>
      </c>
      <c r="E254" s="264">
        <v>1</v>
      </c>
      <c r="F254" s="264">
        <v>0</v>
      </c>
      <c r="G254" s="324">
        <v>0</v>
      </c>
      <c r="H254" s="70">
        <f>Tabla13[[#This Row],[PRIMER TRIMESTRE]]+Tabla13[[#This Row],[SEGUNDO TRIMESTRE]]+Tabla13[[#This Row],[TERCER TRIMESTRE]]+Tabla13[[#This Row],[CUARTO TRIMESTRE]]</f>
        <v>1</v>
      </c>
      <c r="I254" s="76">
        <v>50000</v>
      </c>
      <c r="J254" s="85">
        <f t="shared" si="8"/>
        <v>50000</v>
      </c>
      <c r="K254" s="33">
        <v>50000</v>
      </c>
      <c r="L254" s="276"/>
      <c r="M254" s="344" t="s">
        <v>18</v>
      </c>
      <c r="N254" s="275" t="s">
        <v>359</v>
      </c>
      <c r="O254" s="336"/>
      <c r="P254" s="275"/>
      <c r="U254" s="278"/>
    </row>
    <row r="255" spans="1:21" s="277" customFormat="1" ht="24.95" customHeight="1">
      <c r="A255" s="275" t="s">
        <v>328</v>
      </c>
      <c r="B255" s="211" t="s">
        <v>799</v>
      </c>
      <c r="C255" s="212" t="s">
        <v>738</v>
      </c>
      <c r="D255" s="320">
        <v>3</v>
      </c>
      <c r="E255" s="212">
        <v>0</v>
      </c>
      <c r="F255" s="212">
        <v>0</v>
      </c>
      <c r="G255" s="213">
        <v>0</v>
      </c>
      <c r="H255" s="70">
        <f>Tabla13[[#This Row],[PRIMER TRIMESTRE]]+Tabla13[[#This Row],[SEGUNDO TRIMESTRE]]+Tabla13[[#This Row],[TERCER TRIMESTRE]]+Tabla13[[#This Row],[CUARTO TRIMESTRE]]</f>
        <v>3</v>
      </c>
      <c r="I255" s="76">
        <v>45000</v>
      </c>
      <c r="J255" s="85">
        <f t="shared" si="8"/>
        <v>135000</v>
      </c>
      <c r="K255" s="33">
        <v>135000</v>
      </c>
      <c r="L255" s="276"/>
      <c r="M255" s="70" t="s">
        <v>17</v>
      </c>
      <c r="N255" s="275" t="s">
        <v>359</v>
      </c>
      <c r="O255" s="336"/>
      <c r="P255" s="275"/>
      <c r="U255" s="278"/>
    </row>
    <row r="256" spans="1:21" s="277" customFormat="1" ht="24.95" customHeight="1">
      <c r="A256" s="275" t="s">
        <v>328</v>
      </c>
      <c r="B256" s="214" t="s">
        <v>800</v>
      </c>
      <c r="C256" s="203" t="s">
        <v>738</v>
      </c>
      <c r="D256" s="203">
        <v>1</v>
      </c>
      <c r="E256" s="203">
        <v>0</v>
      </c>
      <c r="F256" s="203">
        <v>0</v>
      </c>
      <c r="G256" s="204">
        <v>0</v>
      </c>
      <c r="H256" s="70">
        <f>Tabla13[[#This Row],[PRIMER TRIMESTRE]]+Tabla13[[#This Row],[SEGUNDO TRIMESTRE]]+Tabla13[[#This Row],[TERCER TRIMESTRE]]+Tabla13[[#This Row],[CUARTO TRIMESTRE]]</f>
        <v>1</v>
      </c>
      <c r="I256" s="76">
        <v>50000</v>
      </c>
      <c r="J256" s="85">
        <f t="shared" si="8"/>
        <v>50000</v>
      </c>
      <c r="K256" s="33">
        <v>50000</v>
      </c>
      <c r="L256" s="276"/>
      <c r="M256" s="344" t="s">
        <v>18</v>
      </c>
      <c r="N256" s="275" t="s">
        <v>359</v>
      </c>
      <c r="O256" s="336"/>
      <c r="P256" s="275"/>
      <c r="U256" s="278"/>
    </row>
    <row r="257" spans="1:21" s="277" customFormat="1" ht="24.95" customHeight="1">
      <c r="A257" s="277" t="s">
        <v>328</v>
      </c>
      <c r="B257" s="211" t="s">
        <v>801</v>
      </c>
      <c r="C257" s="203" t="s">
        <v>738</v>
      </c>
      <c r="D257" s="215">
        <v>0</v>
      </c>
      <c r="E257" s="203">
        <v>1</v>
      </c>
      <c r="F257" s="203">
        <v>0</v>
      </c>
      <c r="G257" s="210">
        <v>0</v>
      </c>
      <c r="H257" s="70">
        <f>Tabla13[[#This Row],[PRIMER TRIMESTRE]]+Tabla13[[#This Row],[SEGUNDO TRIMESTRE]]+Tabla13[[#This Row],[TERCER TRIMESTRE]]+Tabla13[[#This Row],[CUARTO TRIMESTRE]]</f>
        <v>1</v>
      </c>
      <c r="I257" s="76">
        <v>30000</v>
      </c>
      <c r="J257" s="85">
        <f t="shared" si="8"/>
        <v>30000</v>
      </c>
      <c r="K257" s="33">
        <v>30000</v>
      </c>
      <c r="L257" s="276"/>
      <c r="M257" s="344" t="s">
        <v>18</v>
      </c>
      <c r="N257" s="275" t="s">
        <v>359</v>
      </c>
      <c r="O257" s="336"/>
      <c r="P257" s="275"/>
      <c r="U257" s="278" t="s">
        <v>216</v>
      </c>
    </row>
    <row r="258" spans="1:21" s="277" customFormat="1" ht="24.95" customHeight="1">
      <c r="A258" s="277" t="s">
        <v>328</v>
      </c>
      <c r="B258" s="211" t="s">
        <v>802</v>
      </c>
      <c r="C258" s="212" t="s">
        <v>738</v>
      </c>
      <c r="D258" s="320">
        <v>0</v>
      </c>
      <c r="E258" s="212">
        <v>0</v>
      </c>
      <c r="F258" s="212">
        <v>3</v>
      </c>
      <c r="G258" s="322">
        <v>0</v>
      </c>
      <c r="H258" s="70">
        <f>Tabla13[[#This Row],[PRIMER TRIMESTRE]]+Tabla13[[#This Row],[SEGUNDO TRIMESTRE]]+Tabla13[[#This Row],[TERCER TRIMESTRE]]+Tabla13[[#This Row],[CUARTO TRIMESTRE]]</f>
        <v>3</v>
      </c>
      <c r="I258" s="76">
        <v>30000</v>
      </c>
      <c r="J258" s="85">
        <f t="shared" si="8"/>
        <v>90000</v>
      </c>
      <c r="K258" s="33">
        <v>90000</v>
      </c>
      <c r="L258" s="276"/>
      <c r="M258" s="70" t="s">
        <v>17</v>
      </c>
      <c r="N258" s="275" t="s">
        <v>359</v>
      </c>
      <c r="O258" s="336"/>
      <c r="P258" s="275"/>
      <c r="U258" s="278" t="s">
        <v>218</v>
      </c>
    </row>
    <row r="259" spans="1:21" s="277" customFormat="1" ht="24.95" customHeight="1">
      <c r="A259" s="277" t="s">
        <v>328</v>
      </c>
      <c r="B259" s="211" t="s">
        <v>803</v>
      </c>
      <c r="C259" s="212" t="s">
        <v>738</v>
      </c>
      <c r="D259" s="252">
        <v>1</v>
      </c>
      <c r="E259" s="212">
        <v>0</v>
      </c>
      <c r="F259" s="212">
        <v>0</v>
      </c>
      <c r="G259" s="213">
        <v>0</v>
      </c>
      <c r="H259" s="70">
        <f>Tabla13[[#This Row],[PRIMER TRIMESTRE]]+Tabla13[[#This Row],[SEGUNDO TRIMESTRE]]+Tabla13[[#This Row],[TERCER TRIMESTRE]]+Tabla13[[#This Row],[CUARTO TRIMESTRE]]</f>
        <v>1</v>
      </c>
      <c r="I259" s="76">
        <v>60000</v>
      </c>
      <c r="J259" s="85">
        <f t="shared" si="8"/>
        <v>60000</v>
      </c>
      <c r="K259" s="33">
        <v>60000</v>
      </c>
      <c r="L259" s="276"/>
      <c r="M259" s="344" t="s">
        <v>18</v>
      </c>
      <c r="N259" s="275" t="s">
        <v>359</v>
      </c>
      <c r="O259" s="336"/>
      <c r="P259" s="275"/>
      <c r="U259" s="278" t="s">
        <v>219</v>
      </c>
    </row>
    <row r="260" spans="1:21" s="277" customFormat="1" ht="24.95" customHeight="1">
      <c r="A260" s="277" t="s">
        <v>328</v>
      </c>
      <c r="B260" s="79" t="s">
        <v>821</v>
      </c>
      <c r="C260" s="71" t="s">
        <v>738</v>
      </c>
      <c r="D260" s="319">
        <v>0</v>
      </c>
      <c r="E260" s="71">
        <v>0</v>
      </c>
      <c r="F260" s="71">
        <v>1</v>
      </c>
      <c r="G260" s="321">
        <v>0</v>
      </c>
      <c r="H260" s="70">
        <f>Tabla13[[#This Row],[PRIMER TRIMESTRE]]+Tabla13[[#This Row],[SEGUNDO TRIMESTRE]]+Tabla13[[#This Row],[TERCER TRIMESTRE]]+Tabla13[[#This Row],[CUARTO TRIMESTRE]]</f>
        <v>1</v>
      </c>
      <c r="I260" s="76">
        <v>60000</v>
      </c>
      <c r="J260" s="85">
        <f t="shared" si="8"/>
        <v>60000</v>
      </c>
      <c r="K260" s="33">
        <v>60000</v>
      </c>
      <c r="L260" s="276"/>
      <c r="M260" s="344" t="s">
        <v>18</v>
      </c>
      <c r="N260" s="275" t="s">
        <v>359</v>
      </c>
      <c r="O260" s="336"/>
      <c r="P260" s="275"/>
      <c r="U260" s="278" t="s">
        <v>220</v>
      </c>
    </row>
    <row r="261" spans="1:21" s="277" customFormat="1" ht="24.95" customHeight="1">
      <c r="A261" s="277" t="s">
        <v>328</v>
      </c>
      <c r="B261" s="214" t="s">
        <v>804</v>
      </c>
      <c r="C261" s="203" t="s">
        <v>738</v>
      </c>
      <c r="D261" s="262">
        <v>1</v>
      </c>
      <c r="E261" s="203">
        <v>0</v>
      </c>
      <c r="F261" s="203">
        <v>0</v>
      </c>
      <c r="G261" s="204">
        <v>0</v>
      </c>
      <c r="H261" s="70">
        <f>Tabla13[[#This Row],[PRIMER TRIMESTRE]]+Tabla13[[#This Row],[SEGUNDO TRIMESTRE]]+Tabla13[[#This Row],[TERCER TRIMESTRE]]+Tabla13[[#This Row],[CUARTO TRIMESTRE]]</f>
        <v>1</v>
      </c>
      <c r="I261" s="76">
        <v>40000</v>
      </c>
      <c r="J261" s="85">
        <f t="shared" si="8"/>
        <v>40000</v>
      </c>
      <c r="K261" s="33">
        <v>40000</v>
      </c>
      <c r="L261" s="276"/>
      <c r="M261" s="344" t="s">
        <v>18</v>
      </c>
      <c r="N261" s="275" t="s">
        <v>359</v>
      </c>
      <c r="O261" s="336"/>
      <c r="P261" s="275"/>
      <c r="U261" s="278" t="s">
        <v>221</v>
      </c>
    </row>
    <row r="262" spans="1:21" s="277" customFormat="1" ht="24.95" customHeight="1">
      <c r="A262" s="277" t="s">
        <v>328</v>
      </c>
      <c r="B262" s="216" t="s">
        <v>822</v>
      </c>
      <c r="C262" s="217" t="s">
        <v>738</v>
      </c>
      <c r="D262" s="318">
        <v>1</v>
      </c>
      <c r="E262" s="217">
        <v>0</v>
      </c>
      <c r="F262" s="217">
        <v>0</v>
      </c>
      <c r="G262" s="218">
        <v>0</v>
      </c>
      <c r="H262" s="70">
        <f>Tabla13[[#This Row],[PRIMER TRIMESTRE]]+Tabla13[[#This Row],[SEGUNDO TRIMESTRE]]+Tabla13[[#This Row],[TERCER TRIMESTRE]]+Tabla13[[#This Row],[CUARTO TRIMESTRE]]</f>
        <v>1</v>
      </c>
      <c r="I262" s="76">
        <v>80000</v>
      </c>
      <c r="J262" s="85">
        <f t="shared" si="8"/>
        <v>80000</v>
      </c>
      <c r="K262" s="33">
        <v>80000</v>
      </c>
      <c r="L262" s="276"/>
      <c r="M262" s="70" t="s">
        <v>17</v>
      </c>
      <c r="N262" s="275" t="s">
        <v>359</v>
      </c>
      <c r="O262" s="336"/>
      <c r="P262" s="275"/>
      <c r="U262" s="278" t="s">
        <v>222</v>
      </c>
    </row>
    <row r="263" spans="1:21" s="277" customFormat="1" ht="24.95" customHeight="1">
      <c r="A263" s="277" t="s">
        <v>328</v>
      </c>
      <c r="B263" s="216" t="s">
        <v>823</v>
      </c>
      <c r="C263" s="217" t="s">
        <v>738</v>
      </c>
      <c r="D263" s="318">
        <v>0</v>
      </c>
      <c r="E263" s="217">
        <v>1</v>
      </c>
      <c r="F263" s="217">
        <v>0</v>
      </c>
      <c r="G263" s="218">
        <v>0</v>
      </c>
      <c r="H263" s="70">
        <f>Tabla13[[#This Row],[PRIMER TRIMESTRE]]+Tabla13[[#This Row],[SEGUNDO TRIMESTRE]]+Tabla13[[#This Row],[TERCER TRIMESTRE]]+Tabla13[[#This Row],[CUARTO TRIMESTRE]]</f>
        <v>1</v>
      </c>
      <c r="I263" s="76">
        <v>140000</v>
      </c>
      <c r="J263" s="85">
        <f t="shared" si="8"/>
        <v>140000</v>
      </c>
      <c r="K263" s="33">
        <v>140000</v>
      </c>
      <c r="L263" s="276"/>
      <c r="M263" s="70" t="s">
        <v>17</v>
      </c>
      <c r="N263" s="275" t="s">
        <v>359</v>
      </c>
      <c r="O263" s="336"/>
      <c r="P263" s="275"/>
      <c r="U263" s="278" t="s">
        <v>224</v>
      </c>
    </row>
    <row r="264" spans="1:21" s="277" customFormat="1" ht="24.95" customHeight="1">
      <c r="A264" s="277" t="s">
        <v>328</v>
      </c>
      <c r="B264" s="211" t="s">
        <v>805</v>
      </c>
      <c r="C264" s="203" t="s">
        <v>738</v>
      </c>
      <c r="D264" s="262">
        <v>0</v>
      </c>
      <c r="E264" s="203">
        <v>0</v>
      </c>
      <c r="F264" s="203">
        <v>0</v>
      </c>
      <c r="G264" s="204">
        <v>1</v>
      </c>
      <c r="H264" s="70">
        <f>Tabla13[[#This Row],[PRIMER TRIMESTRE]]+Tabla13[[#This Row],[SEGUNDO TRIMESTRE]]+Tabla13[[#This Row],[TERCER TRIMESTRE]]+Tabla13[[#This Row],[CUARTO TRIMESTRE]]</f>
        <v>1</v>
      </c>
      <c r="I264" s="76">
        <v>150000</v>
      </c>
      <c r="J264" s="85">
        <f t="shared" si="8"/>
        <v>150000</v>
      </c>
      <c r="K264" s="33">
        <v>150000</v>
      </c>
      <c r="L264" s="276"/>
      <c r="M264" s="344" t="s">
        <v>18</v>
      </c>
      <c r="N264" s="275" t="s">
        <v>359</v>
      </c>
      <c r="O264" s="336"/>
      <c r="P264" s="275"/>
      <c r="U264" s="278" t="s">
        <v>225</v>
      </c>
    </row>
    <row r="265" spans="1:21" s="277" customFormat="1" ht="24.95" customHeight="1">
      <c r="A265" s="277" t="s">
        <v>328</v>
      </c>
      <c r="B265" s="211" t="s">
        <v>806</v>
      </c>
      <c r="C265" s="203" t="s">
        <v>738</v>
      </c>
      <c r="D265" s="206">
        <v>1</v>
      </c>
      <c r="E265" s="203">
        <v>0</v>
      </c>
      <c r="F265" s="203">
        <v>0</v>
      </c>
      <c r="G265" s="203">
        <v>0</v>
      </c>
      <c r="H265" s="70">
        <f>Tabla13[[#This Row],[PRIMER TRIMESTRE]]+Tabla13[[#This Row],[SEGUNDO TRIMESTRE]]+Tabla13[[#This Row],[TERCER TRIMESTRE]]+Tabla13[[#This Row],[CUARTO TRIMESTRE]]</f>
        <v>1</v>
      </c>
      <c r="I265" s="76">
        <v>60000</v>
      </c>
      <c r="J265" s="85">
        <f t="shared" ref="J265:J288" si="9">+H265*I265</f>
        <v>60000</v>
      </c>
      <c r="K265" s="33">
        <v>60000</v>
      </c>
      <c r="L265" s="276"/>
      <c r="M265" s="344" t="s">
        <v>18</v>
      </c>
      <c r="N265" s="275" t="s">
        <v>359</v>
      </c>
      <c r="O265" s="336"/>
      <c r="P265" s="275"/>
      <c r="U265" s="278" t="s">
        <v>227</v>
      </c>
    </row>
    <row r="266" spans="1:21" s="277" customFormat="1" ht="24.95" customHeight="1">
      <c r="A266" s="277" t="s">
        <v>328</v>
      </c>
      <c r="B266" s="211" t="s">
        <v>807</v>
      </c>
      <c r="C266" s="203" t="s">
        <v>738</v>
      </c>
      <c r="D266" s="203">
        <v>0</v>
      </c>
      <c r="E266" s="203">
        <v>2</v>
      </c>
      <c r="F266" s="203">
        <v>0</v>
      </c>
      <c r="G266" s="203">
        <v>0</v>
      </c>
      <c r="H266" s="70">
        <f>Tabla13[[#This Row],[PRIMER TRIMESTRE]]+Tabla13[[#This Row],[SEGUNDO TRIMESTRE]]+Tabla13[[#This Row],[TERCER TRIMESTRE]]+Tabla13[[#This Row],[CUARTO TRIMESTRE]]</f>
        <v>2</v>
      </c>
      <c r="I266" s="76">
        <v>30000</v>
      </c>
      <c r="J266" s="85">
        <f t="shared" si="9"/>
        <v>60000</v>
      </c>
      <c r="K266" s="33">
        <v>60000</v>
      </c>
      <c r="L266" s="276"/>
      <c r="M266" s="344" t="s">
        <v>18</v>
      </c>
      <c r="N266" s="275" t="s">
        <v>359</v>
      </c>
      <c r="O266" s="336"/>
      <c r="P266" s="275"/>
      <c r="U266" s="278"/>
    </row>
    <row r="267" spans="1:21" s="277" customFormat="1" ht="24.95" customHeight="1">
      <c r="A267" s="277" t="s">
        <v>328</v>
      </c>
      <c r="B267" s="211" t="s">
        <v>808</v>
      </c>
      <c r="C267" s="203" t="s">
        <v>738</v>
      </c>
      <c r="D267" s="203">
        <v>0</v>
      </c>
      <c r="E267" s="203">
        <v>1</v>
      </c>
      <c r="F267" s="203">
        <v>0</v>
      </c>
      <c r="G267" s="206">
        <v>0</v>
      </c>
      <c r="H267" s="70">
        <f>Tabla13[[#This Row],[PRIMER TRIMESTRE]]+Tabla13[[#This Row],[SEGUNDO TRIMESTRE]]+Tabla13[[#This Row],[TERCER TRIMESTRE]]+Tabla13[[#This Row],[CUARTO TRIMESTRE]]</f>
        <v>1</v>
      </c>
      <c r="I267" s="76">
        <v>30000</v>
      </c>
      <c r="J267" s="85">
        <f t="shared" si="9"/>
        <v>30000</v>
      </c>
      <c r="K267" s="33">
        <v>30000</v>
      </c>
      <c r="L267" s="276"/>
      <c r="M267" s="344" t="s">
        <v>18</v>
      </c>
      <c r="N267" s="275" t="s">
        <v>359</v>
      </c>
      <c r="O267" s="336"/>
      <c r="P267" s="275"/>
      <c r="U267" s="278" t="s">
        <v>239</v>
      </c>
    </row>
    <row r="268" spans="1:21" s="277" customFormat="1" ht="24.95" customHeight="1">
      <c r="A268" s="277" t="s">
        <v>328</v>
      </c>
      <c r="B268" s="211" t="s">
        <v>809</v>
      </c>
      <c r="C268" s="203" t="s">
        <v>738</v>
      </c>
      <c r="D268" s="206">
        <v>1</v>
      </c>
      <c r="E268" s="203">
        <v>0</v>
      </c>
      <c r="F268" s="203">
        <v>0</v>
      </c>
      <c r="G268" s="203">
        <v>0</v>
      </c>
      <c r="H268" s="70">
        <f>Tabla13[[#This Row],[PRIMER TRIMESTRE]]+Tabla13[[#This Row],[SEGUNDO TRIMESTRE]]+Tabla13[[#This Row],[TERCER TRIMESTRE]]+Tabla13[[#This Row],[CUARTO TRIMESTRE]]</f>
        <v>1</v>
      </c>
      <c r="I268" s="76">
        <v>40000</v>
      </c>
      <c r="J268" s="85">
        <f t="shared" si="9"/>
        <v>40000</v>
      </c>
      <c r="K268" s="33">
        <v>40000</v>
      </c>
      <c r="L268" s="276"/>
      <c r="M268" s="344" t="s">
        <v>18</v>
      </c>
      <c r="N268" s="275" t="s">
        <v>359</v>
      </c>
      <c r="O268" s="336"/>
      <c r="P268" s="275"/>
      <c r="U268" s="278"/>
    </row>
    <row r="269" spans="1:21" s="277" customFormat="1" ht="24.95" customHeight="1">
      <c r="A269" s="277" t="s">
        <v>328</v>
      </c>
      <c r="B269" s="214" t="s">
        <v>810</v>
      </c>
      <c r="C269" s="203" t="s">
        <v>738</v>
      </c>
      <c r="D269" s="206">
        <v>5</v>
      </c>
      <c r="E269" s="203">
        <v>3</v>
      </c>
      <c r="F269" s="203">
        <v>0</v>
      </c>
      <c r="G269" s="204">
        <v>0</v>
      </c>
      <c r="H269" s="70">
        <f>Tabla13[[#This Row],[PRIMER TRIMESTRE]]+Tabla13[[#This Row],[SEGUNDO TRIMESTRE]]+Tabla13[[#This Row],[TERCER TRIMESTRE]]+Tabla13[[#This Row],[CUARTO TRIMESTRE]]</f>
        <v>8</v>
      </c>
      <c r="I269" s="76">
        <v>30000</v>
      </c>
      <c r="J269" s="85">
        <f t="shared" si="9"/>
        <v>240000</v>
      </c>
      <c r="K269" s="33">
        <v>240000</v>
      </c>
      <c r="L269" s="276"/>
      <c r="M269" s="70" t="s">
        <v>17</v>
      </c>
      <c r="N269" s="275" t="s">
        <v>359</v>
      </c>
      <c r="O269" s="336"/>
      <c r="P269" s="275"/>
      <c r="U269" s="278"/>
    </row>
    <row r="270" spans="1:21" s="277" customFormat="1" ht="24.95" customHeight="1">
      <c r="A270" s="275" t="s">
        <v>328</v>
      </c>
      <c r="B270" s="208" t="s">
        <v>811</v>
      </c>
      <c r="C270" s="203" t="s">
        <v>738</v>
      </c>
      <c r="D270" s="206">
        <v>5</v>
      </c>
      <c r="E270" s="203">
        <v>5</v>
      </c>
      <c r="F270" s="203">
        <v>0</v>
      </c>
      <c r="G270" s="204">
        <v>0</v>
      </c>
      <c r="H270" s="70">
        <f>Tabla13[[#This Row],[PRIMER TRIMESTRE]]+Tabla13[[#This Row],[SEGUNDO TRIMESTRE]]+Tabla13[[#This Row],[TERCER TRIMESTRE]]+Tabla13[[#This Row],[CUARTO TRIMESTRE]]</f>
        <v>10</v>
      </c>
      <c r="I270" s="76">
        <v>6000</v>
      </c>
      <c r="J270" s="85">
        <f t="shared" si="9"/>
        <v>60000</v>
      </c>
      <c r="K270" s="33">
        <v>60000</v>
      </c>
      <c r="L270" s="276"/>
      <c r="M270" s="344" t="s">
        <v>18</v>
      </c>
      <c r="N270" s="275" t="s">
        <v>359</v>
      </c>
      <c r="O270" s="336"/>
      <c r="P270" s="275"/>
      <c r="U270" s="278" t="s">
        <v>243</v>
      </c>
    </row>
    <row r="271" spans="1:21" s="277" customFormat="1" ht="24.95" customHeight="1">
      <c r="A271" s="275" t="s">
        <v>328</v>
      </c>
      <c r="B271" s="202" t="s">
        <v>812</v>
      </c>
      <c r="C271" s="203" t="s">
        <v>738</v>
      </c>
      <c r="D271" s="206">
        <v>2</v>
      </c>
      <c r="E271" s="203">
        <v>1</v>
      </c>
      <c r="F271" s="203">
        <v>0</v>
      </c>
      <c r="G271" s="204">
        <v>0</v>
      </c>
      <c r="H271" s="70">
        <f>Tabla13[[#This Row],[PRIMER TRIMESTRE]]+Tabla13[[#This Row],[SEGUNDO TRIMESTRE]]+Tabla13[[#This Row],[TERCER TRIMESTRE]]+Tabla13[[#This Row],[CUARTO TRIMESTRE]]</f>
        <v>3</v>
      </c>
      <c r="I271" s="76">
        <v>37120</v>
      </c>
      <c r="J271" s="85">
        <f t="shared" si="9"/>
        <v>111360</v>
      </c>
      <c r="K271" s="33">
        <v>111360</v>
      </c>
      <c r="L271" s="276"/>
      <c r="M271" s="70" t="s">
        <v>17</v>
      </c>
      <c r="N271" s="275" t="s">
        <v>359</v>
      </c>
      <c r="O271" s="336"/>
      <c r="P271" s="275"/>
      <c r="U271" s="278" t="s">
        <v>244</v>
      </c>
    </row>
    <row r="272" spans="1:21" s="277" customFormat="1" ht="24.95" customHeight="1">
      <c r="A272" s="275" t="s">
        <v>328</v>
      </c>
      <c r="B272" s="208" t="s">
        <v>813</v>
      </c>
      <c r="C272" s="203" t="s">
        <v>738</v>
      </c>
      <c r="D272" s="205">
        <v>3</v>
      </c>
      <c r="E272" s="205">
        <v>0</v>
      </c>
      <c r="F272" s="203">
        <v>0</v>
      </c>
      <c r="G272" s="204">
        <v>0</v>
      </c>
      <c r="H272" s="70">
        <f>Tabla13[[#This Row],[PRIMER TRIMESTRE]]+Tabla13[[#This Row],[SEGUNDO TRIMESTRE]]+Tabla13[[#This Row],[TERCER TRIMESTRE]]+Tabla13[[#This Row],[CUARTO TRIMESTRE]]</f>
        <v>3</v>
      </c>
      <c r="I272" s="76">
        <v>37120</v>
      </c>
      <c r="J272" s="85">
        <f t="shared" si="9"/>
        <v>111360</v>
      </c>
      <c r="K272" s="33">
        <v>111360</v>
      </c>
      <c r="L272" s="276"/>
      <c r="M272" s="70" t="s">
        <v>17</v>
      </c>
      <c r="N272" s="275" t="s">
        <v>359</v>
      </c>
      <c r="O272" s="336"/>
      <c r="P272" s="275"/>
      <c r="U272" s="278"/>
    </row>
    <row r="273" spans="1:21" s="277" customFormat="1" ht="24.95" customHeight="1">
      <c r="A273" s="277" t="s">
        <v>328</v>
      </c>
      <c r="B273" s="208" t="s">
        <v>814</v>
      </c>
      <c r="C273" s="203" t="s">
        <v>738</v>
      </c>
      <c r="D273" s="203">
        <v>20</v>
      </c>
      <c r="E273" s="203">
        <v>0</v>
      </c>
      <c r="F273" s="203">
        <v>0</v>
      </c>
      <c r="G273" s="210">
        <v>0</v>
      </c>
      <c r="H273" s="70">
        <f>Tabla13[[#This Row],[PRIMER TRIMESTRE]]+Tabla13[[#This Row],[SEGUNDO TRIMESTRE]]+Tabla13[[#This Row],[TERCER TRIMESTRE]]+Tabla13[[#This Row],[CUARTO TRIMESTRE]]</f>
        <v>20</v>
      </c>
      <c r="I273" s="76">
        <v>20000</v>
      </c>
      <c r="J273" s="85">
        <f t="shared" si="9"/>
        <v>400000</v>
      </c>
      <c r="K273" s="33">
        <v>400000</v>
      </c>
      <c r="L273" s="276"/>
      <c r="M273" s="70" t="s">
        <v>17</v>
      </c>
      <c r="N273" s="275" t="s">
        <v>359</v>
      </c>
      <c r="O273" s="336"/>
      <c r="P273" s="275"/>
      <c r="U273" s="278" t="s">
        <v>245</v>
      </c>
    </row>
    <row r="274" spans="1:21" s="277" customFormat="1" ht="20.25">
      <c r="A274" s="282" t="s">
        <v>328</v>
      </c>
      <c r="B274" s="211" t="s">
        <v>815</v>
      </c>
      <c r="C274" s="203" t="s">
        <v>738</v>
      </c>
      <c r="D274" s="203">
        <v>1</v>
      </c>
      <c r="E274" s="203">
        <v>0</v>
      </c>
      <c r="F274" s="203">
        <v>0</v>
      </c>
      <c r="G274" s="204">
        <v>0</v>
      </c>
      <c r="H274" s="70">
        <f>Tabla13[[#This Row],[PRIMER TRIMESTRE]]+Tabla13[[#This Row],[SEGUNDO TRIMESTRE]]+Tabla13[[#This Row],[TERCER TRIMESTRE]]+Tabla13[[#This Row],[CUARTO TRIMESTRE]]</f>
        <v>1</v>
      </c>
      <c r="I274" s="76">
        <v>290000</v>
      </c>
      <c r="J274" s="85">
        <f t="shared" si="9"/>
        <v>290000</v>
      </c>
      <c r="K274" s="33">
        <v>290000</v>
      </c>
      <c r="L274" s="276"/>
      <c r="M274" s="70" t="s">
        <v>17</v>
      </c>
      <c r="N274" s="275" t="s">
        <v>359</v>
      </c>
      <c r="O274" s="336"/>
      <c r="P274" s="275"/>
    </row>
    <row r="275" spans="1:21" s="277" customFormat="1" ht="24.95" customHeight="1">
      <c r="A275" s="277" t="s">
        <v>328</v>
      </c>
      <c r="B275" s="214" t="s">
        <v>816</v>
      </c>
      <c r="C275" s="203" t="s">
        <v>738</v>
      </c>
      <c r="D275" s="203">
        <v>1</v>
      </c>
      <c r="E275" s="203">
        <v>0</v>
      </c>
      <c r="F275" s="203">
        <v>0</v>
      </c>
      <c r="G275" s="204">
        <v>0</v>
      </c>
      <c r="H275" s="70">
        <f>Tabla13[[#This Row],[PRIMER TRIMESTRE]]+Tabla13[[#This Row],[SEGUNDO TRIMESTRE]]+Tabla13[[#This Row],[TERCER TRIMESTRE]]+Tabla13[[#This Row],[CUARTO TRIMESTRE]]</f>
        <v>1</v>
      </c>
      <c r="I275" s="76">
        <v>138645</v>
      </c>
      <c r="J275" s="85">
        <f t="shared" si="9"/>
        <v>138645</v>
      </c>
      <c r="K275" s="33">
        <v>138645</v>
      </c>
      <c r="L275" s="276"/>
      <c r="M275" s="70" t="s">
        <v>17</v>
      </c>
      <c r="N275" s="275" t="s">
        <v>359</v>
      </c>
      <c r="O275" s="336"/>
      <c r="P275" s="275"/>
      <c r="U275" s="278" t="s">
        <v>231</v>
      </c>
    </row>
    <row r="276" spans="1:21" s="277" customFormat="1" ht="24.95" customHeight="1">
      <c r="A276" s="277" t="s">
        <v>328</v>
      </c>
      <c r="B276" s="216" t="s">
        <v>824</v>
      </c>
      <c r="C276" s="217" t="s">
        <v>738</v>
      </c>
      <c r="D276" s="256">
        <v>0</v>
      </c>
      <c r="E276" s="217">
        <v>1</v>
      </c>
      <c r="F276" s="217">
        <v>0</v>
      </c>
      <c r="G276" s="218">
        <v>0</v>
      </c>
      <c r="H276" s="70">
        <f>Tabla13[[#This Row],[PRIMER TRIMESTRE]]+Tabla13[[#This Row],[SEGUNDO TRIMESTRE]]+Tabla13[[#This Row],[TERCER TRIMESTRE]]+Tabla13[[#This Row],[CUARTO TRIMESTRE]]</f>
        <v>1</v>
      </c>
      <c r="I276" s="76">
        <v>170000</v>
      </c>
      <c r="J276" s="85">
        <f t="shared" si="9"/>
        <v>170000</v>
      </c>
      <c r="K276" s="33">
        <v>170000</v>
      </c>
      <c r="L276" s="276"/>
      <c r="M276" s="70" t="s">
        <v>17</v>
      </c>
      <c r="N276" s="275" t="s">
        <v>359</v>
      </c>
      <c r="O276" s="336"/>
      <c r="P276" s="275"/>
      <c r="U276" s="278" t="s">
        <v>250</v>
      </c>
    </row>
    <row r="277" spans="1:21" s="277" customFormat="1" ht="24.95" customHeight="1">
      <c r="A277" s="277" t="s">
        <v>328</v>
      </c>
      <c r="B277" s="208" t="s">
        <v>817</v>
      </c>
      <c r="C277" s="203" t="s">
        <v>738</v>
      </c>
      <c r="D277" s="206">
        <v>2</v>
      </c>
      <c r="E277" s="203">
        <v>0</v>
      </c>
      <c r="F277" s="203">
        <v>0</v>
      </c>
      <c r="G277" s="204">
        <v>0</v>
      </c>
      <c r="H277" s="70">
        <f>Tabla13[[#This Row],[PRIMER TRIMESTRE]]+Tabla13[[#This Row],[SEGUNDO TRIMESTRE]]+Tabla13[[#This Row],[TERCER TRIMESTRE]]+Tabla13[[#This Row],[CUARTO TRIMESTRE]]</f>
        <v>2</v>
      </c>
      <c r="I277" s="76">
        <v>170000</v>
      </c>
      <c r="J277" s="85">
        <f t="shared" si="9"/>
        <v>340000</v>
      </c>
      <c r="K277" s="33">
        <v>340000</v>
      </c>
      <c r="L277" s="276"/>
      <c r="M277" s="70" t="s">
        <v>17</v>
      </c>
      <c r="N277" s="275" t="s">
        <v>359</v>
      </c>
      <c r="O277" s="336"/>
      <c r="P277" s="275"/>
      <c r="U277" s="278"/>
    </row>
    <row r="278" spans="1:21" s="277" customFormat="1" ht="24.95" customHeight="1">
      <c r="A278" s="277" t="s">
        <v>328</v>
      </c>
      <c r="B278" s="211" t="s">
        <v>818</v>
      </c>
      <c r="C278" s="203" t="s">
        <v>738</v>
      </c>
      <c r="D278" s="262">
        <v>1</v>
      </c>
      <c r="E278" s="203">
        <v>0</v>
      </c>
      <c r="F278" s="203">
        <v>0</v>
      </c>
      <c r="G278" s="204">
        <v>0</v>
      </c>
      <c r="H278" s="70">
        <f>Tabla13[[#This Row],[PRIMER TRIMESTRE]]+Tabla13[[#This Row],[SEGUNDO TRIMESTRE]]+Tabla13[[#This Row],[TERCER TRIMESTRE]]+Tabla13[[#This Row],[CUARTO TRIMESTRE]]</f>
        <v>1</v>
      </c>
      <c r="I278" s="76">
        <v>150000</v>
      </c>
      <c r="J278" s="85">
        <f t="shared" si="9"/>
        <v>150000</v>
      </c>
      <c r="K278" s="33">
        <v>150000</v>
      </c>
      <c r="L278" s="276"/>
      <c r="M278" s="70" t="s">
        <v>17</v>
      </c>
      <c r="N278" s="275" t="s">
        <v>359</v>
      </c>
      <c r="O278" s="336"/>
      <c r="P278" s="275"/>
      <c r="U278" s="278"/>
    </row>
    <row r="279" spans="1:21" s="277" customFormat="1" ht="24.95" customHeight="1">
      <c r="A279" s="275" t="s">
        <v>328</v>
      </c>
      <c r="B279" s="208" t="s">
        <v>819</v>
      </c>
      <c r="C279" s="203" t="s">
        <v>738</v>
      </c>
      <c r="D279" s="206">
        <v>1</v>
      </c>
      <c r="E279" s="203">
        <v>0</v>
      </c>
      <c r="F279" s="203">
        <v>0</v>
      </c>
      <c r="G279" s="204">
        <v>0</v>
      </c>
      <c r="H279" s="70">
        <f>Tabla13[[#This Row],[PRIMER TRIMESTRE]]+Tabla13[[#This Row],[SEGUNDO TRIMESTRE]]+Tabla13[[#This Row],[TERCER TRIMESTRE]]+Tabla13[[#This Row],[CUARTO TRIMESTRE]]</f>
        <v>1</v>
      </c>
      <c r="I279" s="76">
        <v>0</v>
      </c>
      <c r="J279" s="85">
        <f t="shared" si="9"/>
        <v>0</v>
      </c>
      <c r="K279" s="33"/>
      <c r="L279" s="276"/>
      <c r="M279" s="276"/>
      <c r="N279" s="275" t="s">
        <v>359</v>
      </c>
      <c r="O279" s="336"/>
      <c r="P279" s="275"/>
      <c r="U279" s="278"/>
    </row>
    <row r="280" spans="1:21" s="277" customFormat="1" ht="33">
      <c r="A280" s="275" t="s">
        <v>333</v>
      </c>
      <c r="B280" s="288" t="s">
        <v>743</v>
      </c>
      <c r="C280" s="182" t="s">
        <v>744</v>
      </c>
      <c r="D280" s="254">
        <v>15</v>
      </c>
      <c r="E280" s="183">
        <v>15</v>
      </c>
      <c r="F280" s="183">
        <v>15</v>
      </c>
      <c r="G280" s="183">
        <v>15</v>
      </c>
      <c r="H280" s="70">
        <f>Tabla13[[#This Row],[PRIMER TRIMESTRE]]+Tabla13[[#This Row],[SEGUNDO TRIMESTRE]]+Tabla13[[#This Row],[TERCER TRIMESTRE]]+Tabla13[[#This Row],[CUARTO TRIMESTRE]]</f>
        <v>60</v>
      </c>
      <c r="I280" s="76">
        <v>175</v>
      </c>
      <c r="J280" s="85">
        <f t="shared" si="9"/>
        <v>10500</v>
      </c>
      <c r="K280" s="33"/>
      <c r="L280" s="276"/>
      <c r="M280" s="276"/>
      <c r="N280" s="275"/>
      <c r="O280" s="336"/>
      <c r="P280" s="275"/>
      <c r="U280" s="278" t="s">
        <v>265</v>
      </c>
    </row>
    <row r="281" spans="1:21" s="277" customFormat="1" ht="33">
      <c r="A281" s="275" t="s">
        <v>333</v>
      </c>
      <c r="B281" s="288" t="s">
        <v>745</v>
      </c>
      <c r="C281" s="182" t="s">
        <v>744</v>
      </c>
      <c r="D281" s="183">
        <v>6</v>
      </c>
      <c r="E281" s="183">
        <v>6</v>
      </c>
      <c r="F281" s="183">
        <v>6</v>
      </c>
      <c r="G281" s="254">
        <v>6</v>
      </c>
      <c r="H281" s="70">
        <f>Tabla13[[#This Row],[PRIMER TRIMESTRE]]+Tabla13[[#This Row],[SEGUNDO TRIMESTRE]]+Tabla13[[#This Row],[TERCER TRIMESTRE]]+Tabla13[[#This Row],[CUARTO TRIMESTRE]]</f>
        <v>24</v>
      </c>
      <c r="I281" s="76">
        <v>175</v>
      </c>
      <c r="J281" s="85">
        <f t="shared" si="9"/>
        <v>4200</v>
      </c>
      <c r="K281" s="33"/>
      <c r="L281" s="276"/>
      <c r="M281" s="276"/>
      <c r="N281" s="275"/>
      <c r="O281" s="336"/>
      <c r="P281" s="275"/>
      <c r="U281" s="278"/>
    </row>
    <row r="282" spans="1:21" s="277" customFormat="1" ht="24.95" customHeight="1">
      <c r="A282" s="275" t="s">
        <v>333</v>
      </c>
      <c r="B282" s="289" t="s">
        <v>746</v>
      </c>
      <c r="C282" s="190" t="s">
        <v>738</v>
      </c>
      <c r="D282" s="183">
        <v>2</v>
      </c>
      <c r="E282" s="183">
        <v>2</v>
      </c>
      <c r="F282" s="254">
        <v>2</v>
      </c>
      <c r="G282" s="254">
        <v>2</v>
      </c>
      <c r="H282" s="70">
        <f>Tabla13[[#This Row],[PRIMER TRIMESTRE]]+Tabla13[[#This Row],[SEGUNDO TRIMESTRE]]+Tabla13[[#This Row],[TERCER TRIMESTRE]]+Tabla13[[#This Row],[CUARTO TRIMESTRE]]</f>
        <v>8</v>
      </c>
      <c r="I282" s="76">
        <v>8000</v>
      </c>
      <c r="J282" s="85">
        <f t="shared" si="9"/>
        <v>64000</v>
      </c>
      <c r="K282" s="33"/>
      <c r="L282" s="276"/>
      <c r="M282" s="276"/>
      <c r="N282" s="275"/>
      <c r="O282" s="336"/>
      <c r="P282" s="330"/>
      <c r="U282" s="278"/>
    </row>
    <row r="283" spans="1:21" s="277" customFormat="1" ht="24.95" customHeight="1">
      <c r="A283" s="275" t="s">
        <v>333</v>
      </c>
      <c r="B283" s="289" t="s">
        <v>747</v>
      </c>
      <c r="C283" s="190" t="s">
        <v>738</v>
      </c>
      <c r="D283" s="183">
        <v>2</v>
      </c>
      <c r="E283" s="183">
        <v>2</v>
      </c>
      <c r="F283" s="183">
        <v>2</v>
      </c>
      <c r="G283" s="183">
        <v>2</v>
      </c>
      <c r="H283" s="70">
        <f>Tabla13[[#This Row],[PRIMER TRIMESTRE]]+Tabla13[[#This Row],[SEGUNDO TRIMESTRE]]+Tabla13[[#This Row],[TERCER TRIMESTRE]]+Tabla13[[#This Row],[CUARTO TRIMESTRE]]</f>
        <v>8</v>
      </c>
      <c r="I283" s="76">
        <v>8000</v>
      </c>
      <c r="J283" s="85">
        <f t="shared" si="9"/>
        <v>64000</v>
      </c>
      <c r="K283" s="33"/>
      <c r="L283" s="276"/>
      <c r="M283" s="276"/>
      <c r="N283" s="275"/>
      <c r="O283" s="336"/>
      <c r="P283" s="330"/>
      <c r="U283" s="278"/>
    </row>
    <row r="284" spans="1:21" s="277" customFormat="1" ht="24.95" customHeight="1">
      <c r="A284" s="277" t="s">
        <v>333</v>
      </c>
      <c r="B284" s="289" t="s">
        <v>748</v>
      </c>
      <c r="C284" s="190" t="s">
        <v>738</v>
      </c>
      <c r="D284" s="184">
        <v>2</v>
      </c>
      <c r="E284" s="184">
        <v>2</v>
      </c>
      <c r="F284" s="184">
        <v>2</v>
      </c>
      <c r="G284" s="183">
        <v>2</v>
      </c>
      <c r="H284" s="70">
        <f>Tabla13[[#This Row],[PRIMER TRIMESTRE]]+Tabla13[[#This Row],[SEGUNDO TRIMESTRE]]+Tabla13[[#This Row],[TERCER TRIMESTRE]]+Tabla13[[#This Row],[CUARTO TRIMESTRE]]</f>
        <v>8</v>
      </c>
      <c r="I284" s="76">
        <v>15000</v>
      </c>
      <c r="J284" s="85">
        <f t="shared" si="9"/>
        <v>120000</v>
      </c>
      <c r="K284" s="33"/>
      <c r="L284" s="276"/>
      <c r="M284" s="276"/>
      <c r="N284" s="275"/>
      <c r="O284" s="336"/>
      <c r="P284" s="330"/>
      <c r="U284" s="278"/>
    </row>
    <row r="285" spans="1:21" s="277" customFormat="1" ht="24.95" customHeight="1">
      <c r="A285" s="277" t="s">
        <v>333</v>
      </c>
      <c r="B285" s="307" t="s">
        <v>749</v>
      </c>
      <c r="C285" s="314" t="s">
        <v>738</v>
      </c>
      <c r="D285" s="184">
        <v>1</v>
      </c>
      <c r="E285" s="184">
        <v>1</v>
      </c>
      <c r="F285" s="184">
        <v>1</v>
      </c>
      <c r="G285" s="184">
        <v>1</v>
      </c>
      <c r="H285" s="230">
        <f>Tabla13[[#This Row],[PRIMER TRIMESTRE]]+Tabla13[[#This Row],[SEGUNDO TRIMESTRE]]+Tabla13[[#This Row],[TERCER TRIMESTRE]]+Tabla13[[#This Row],[CUARTO TRIMESTRE]]</f>
        <v>4</v>
      </c>
      <c r="I285" s="76">
        <v>15000</v>
      </c>
      <c r="J285" s="85">
        <f t="shared" si="9"/>
        <v>60000</v>
      </c>
      <c r="K285" s="33">
        <f>SUM(J280:J285)</f>
        <v>322700</v>
      </c>
      <c r="L285" s="276"/>
      <c r="M285" s="70" t="s">
        <v>17</v>
      </c>
      <c r="N285" s="275" t="s">
        <v>359</v>
      </c>
      <c r="O285" s="336"/>
      <c r="P285" s="330"/>
      <c r="U285" s="278"/>
    </row>
    <row r="286" spans="1:21" s="277" customFormat="1" ht="24.95" customHeight="1">
      <c r="A286" s="275" t="s">
        <v>335</v>
      </c>
      <c r="B286" s="351" t="s">
        <v>820</v>
      </c>
      <c r="C286" s="171" t="s">
        <v>738</v>
      </c>
      <c r="D286" s="352">
        <v>2926592.78</v>
      </c>
      <c r="E286" s="352">
        <v>5759908.0800000001</v>
      </c>
      <c r="F286" s="352">
        <v>2453332.4</v>
      </c>
      <c r="G286" s="352">
        <v>3258838.28</v>
      </c>
      <c r="H286" s="353">
        <f>Tabla13[[#This Row],[PRIMER TRIMESTRE]]+Tabla13[[#This Row],[SEGUNDO TRIMESTRE]]+Tabla13[[#This Row],[TERCER TRIMESTRE]]+Tabla13[[#This Row],[CUARTO TRIMESTRE]]</f>
        <v>14398671.539999999</v>
      </c>
      <c r="I286" s="76">
        <v>1</v>
      </c>
      <c r="J286" s="85">
        <f t="shared" si="9"/>
        <v>14398671.539999999</v>
      </c>
      <c r="K286" s="33">
        <f>Tabla13[[#This Row],[COSTO TOTAL UNITARIO ESTIMADO]]</f>
        <v>14398671.539999999</v>
      </c>
      <c r="L286" s="276"/>
      <c r="M286" s="344" t="s">
        <v>18</v>
      </c>
      <c r="N286" s="275"/>
      <c r="O286" s="336"/>
      <c r="P286" s="330"/>
    </row>
    <row r="287" spans="1:21" s="277" customFormat="1" ht="33.75">
      <c r="A287" s="275" t="s">
        <v>343</v>
      </c>
      <c r="B287" s="293" t="s">
        <v>833</v>
      </c>
      <c r="C287" s="190" t="s">
        <v>738</v>
      </c>
      <c r="D287" s="183">
        <v>2</v>
      </c>
      <c r="E287" s="183">
        <v>2</v>
      </c>
      <c r="F287" s="183">
        <v>2</v>
      </c>
      <c r="G287" s="183">
        <v>2</v>
      </c>
      <c r="H287" s="70">
        <f>Tabla13[[#This Row],[PRIMER TRIMESTRE]]+Tabla13[[#This Row],[SEGUNDO TRIMESTRE]]+Tabla13[[#This Row],[TERCER TRIMESTRE]]+Tabla13[[#This Row],[CUARTO TRIMESTRE]]</f>
        <v>8</v>
      </c>
      <c r="I287" s="76">
        <v>7000</v>
      </c>
      <c r="J287" s="85">
        <f t="shared" si="9"/>
        <v>56000</v>
      </c>
      <c r="K287" s="33"/>
      <c r="L287" s="276"/>
      <c r="M287" s="276"/>
      <c r="N287" s="275"/>
      <c r="O287" s="336"/>
      <c r="P287" s="275"/>
      <c r="U287" s="278"/>
    </row>
    <row r="288" spans="1:21" s="277" customFormat="1" ht="33">
      <c r="A288" s="275" t="s">
        <v>343</v>
      </c>
      <c r="B288" s="288" t="s">
        <v>761</v>
      </c>
      <c r="C288" s="190" t="s">
        <v>441</v>
      </c>
      <c r="D288" s="183">
        <v>3</v>
      </c>
      <c r="E288" s="183">
        <v>0</v>
      </c>
      <c r="F288" s="183">
        <v>0</v>
      </c>
      <c r="G288" s="183">
        <v>0</v>
      </c>
      <c r="H288" s="70">
        <f>Tabla13[[#This Row],[PRIMER TRIMESTRE]]+Tabla13[[#This Row],[SEGUNDO TRIMESTRE]]+Tabla13[[#This Row],[TERCER TRIMESTRE]]+Tabla13[[#This Row],[CUARTO TRIMESTRE]]</f>
        <v>3</v>
      </c>
      <c r="I288" s="76">
        <v>7000</v>
      </c>
      <c r="J288" s="85">
        <f t="shared" si="9"/>
        <v>21000</v>
      </c>
      <c r="K288" s="33">
        <f>J287+Tabla13[[#This Row],[COSTO TOTAL UNITARIO ESTIMADO]]</f>
        <v>77000</v>
      </c>
      <c r="L288" s="276"/>
      <c r="M288" s="344" t="s">
        <v>18</v>
      </c>
      <c r="N288" s="275" t="s">
        <v>359</v>
      </c>
      <c r="O288" s="336"/>
      <c r="P288" s="330"/>
      <c r="U288" s="278"/>
    </row>
    <row r="289" spans="1:21" s="287" customFormat="1" ht="24.95" customHeight="1">
      <c r="A289" s="286"/>
      <c r="B289" s="90"/>
      <c r="C289" s="90"/>
      <c r="D289" s="90"/>
      <c r="E289" s="90"/>
      <c r="F289" s="90"/>
      <c r="G289" s="90"/>
      <c r="H289" s="230"/>
      <c r="I289" s="91"/>
      <c r="J289" s="335">
        <f>SUBTOTAL(109,[COSTO TOTAL UNITARIO ESTIMADO])</f>
        <v>54135647.640000001</v>
      </c>
      <c r="K289" s="33">
        <f>SUM(K11:K288)</f>
        <v>54135647.640000001</v>
      </c>
      <c r="L289" s="275"/>
      <c r="M289" s="275"/>
      <c r="N289" s="275"/>
      <c r="O289" s="336"/>
      <c r="P289" s="331"/>
      <c r="U289" s="278" t="s">
        <v>284</v>
      </c>
    </row>
    <row r="290" spans="1:21">
      <c r="P290" s="1"/>
      <c r="U290" s="4" t="s">
        <v>285</v>
      </c>
    </row>
    <row r="291" spans="1:21">
      <c r="P291" s="1"/>
      <c r="U291" s="4" t="s">
        <v>286</v>
      </c>
    </row>
    <row r="292" spans="1:21">
      <c r="A292" s="100"/>
      <c r="B292" s="34"/>
      <c r="P292" s="1"/>
      <c r="U292" s="4" t="s">
        <v>287</v>
      </c>
    </row>
    <row r="293" spans="1:21">
      <c r="I293" s="20" t="s">
        <v>596</v>
      </c>
      <c r="P293" s="1"/>
      <c r="U293" s="4" t="s">
        <v>288</v>
      </c>
    </row>
    <row r="294" spans="1:21">
      <c r="P294" s="1"/>
      <c r="U294" s="4" t="s">
        <v>289</v>
      </c>
    </row>
    <row r="295" spans="1:21">
      <c r="P295" s="1"/>
      <c r="U295" s="4" t="s">
        <v>290</v>
      </c>
    </row>
    <row r="296" spans="1:21">
      <c r="P296" s="1"/>
      <c r="U296" s="4" t="s">
        <v>291</v>
      </c>
    </row>
    <row r="297" spans="1:21">
      <c r="P297" s="1"/>
      <c r="U297" s="4" t="s">
        <v>292</v>
      </c>
    </row>
    <row r="298" spans="1:21">
      <c r="P298" s="1"/>
      <c r="U298" s="4" t="s">
        <v>293</v>
      </c>
    </row>
    <row r="299" spans="1:21">
      <c r="P299" s="1"/>
      <c r="U299" s="4" t="s">
        <v>294</v>
      </c>
    </row>
    <row r="300" spans="1:21">
      <c r="P300" s="1"/>
      <c r="U300" s="4" t="s">
        <v>295</v>
      </c>
    </row>
    <row r="301" spans="1:21">
      <c r="P301" s="1"/>
      <c r="U301" s="4" t="s">
        <v>296</v>
      </c>
    </row>
    <row r="302" spans="1:21">
      <c r="P302" s="1"/>
      <c r="U302" s="4" t="s">
        <v>297</v>
      </c>
    </row>
    <row r="303" spans="1:21">
      <c r="P303" s="1"/>
      <c r="U303" s="4" t="s">
        <v>298</v>
      </c>
    </row>
    <row r="304" spans="1:21">
      <c r="P304" s="1"/>
      <c r="U304" s="4" t="s">
        <v>299</v>
      </c>
    </row>
    <row r="305" spans="16:21">
      <c r="P305" s="1"/>
      <c r="U305" s="4" t="s">
        <v>300</v>
      </c>
    </row>
    <row r="306" spans="16:21">
      <c r="P306" s="1"/>
      <c r="U306" s="4" t="s">
        <v>301</v>
      </c>
    </row>
    <row r="307" spans="16:21">
      <c r="P307" s="1"/>
      <c r="U307" s="4" t="s">
        <v>302</v>
      </c>
    </row>
    <row r="308" spans="16:21">
      <c r="P308" s="1"/>
      <c r="U308" s="4" t="s">
        <v>303</v>
      </c>
    </row>
    <row r="309" spans="16:21">
      <c r="P309" s="1"/>
      <c r="U309" s="4" t="s">
        <v>304</v>
      </c>
    </row>
    <row r="310" spans="16:21">
      <c r="P310" s="1"/>
      <c r="U310" s="4" t="s">
        <v>305</v>
      </c>
    </row>
    <row r="311" spans="16:21">
      <c r="P311" s="1"/>
      <c r="U311" s="4" t="s">
        <v>306</v>
      </c>
    </row>
    <row r="312" spans="16:21">
      <c r="P312" s="1"/>
      <c r="U312" s="4" t="s">
        <v>307</v>
      </c>
    </row>
    <row r="313" spans="16:21">
      <c r="P313" s="1"/>
      <c r="U313" s="4" t="s">
        <v>308</v>
      </c>
    </row>
    <row r="314" spans="16:21">
      <c r="P314" s="1"/>
      <c r="U314" s="4" t="s">
        <v>309</v>
      </c>
    </row>
    <row r="315" spans="16:21">
      <c r="P315" s="1"/>
      <c r="U315" s="4" t="s">
        <v>310</v>
      </c>
    </row>
    <row r="316" spans="16:21">
      <c r="P316" s="1"/>
      <c r="U316" s="4" t="s">
        <v>311</v>
      </c>
    </row>
    <row r="317" spans="16:21">
      <c r="P317" s="1"/>
      <c r="U317" s="4" t="s">
        <v>312</v>
      </c>
    </row>
    <row r="318" spans="16:21">
      <c r="P318" s="1"/>
      <c r="U318" s="4" t="s">
        <v>313</v>
      </c>
    </row>
    <row r="319" spans="16:21">
      <c r="P319" s="1"/>
      <c r="U319" s="4" t="s">
        <v>314</v>
      </c>
    </row>
    <row r="320" spans="16:21">
      <c r="P320" s="1"/>
      <c r="U320" s="4" t="s">
        <v>315</v>
      </c>
    </row>
    <row r="321" spans="16:21">
      <c r="P321" s="1"/>
      <c r="U321" s="4" t="s">
        <v>316</v>
      </c>
    </row>
    <row r="322" spans="16:21">
      <c r="P322" s="1"/>
      <c r="U322" s="4" t="s">
        <v>317</v>
      </c>
    </row>
    <row r="323" spans="16:21">
      <c r="P323" s="1"/>
      <c r="U323" s="4" t="s">
        <v>318</v>
      </c>
    </row>
    <row r="324" spans="16:21">
      <c r="P324" s="1"/>
      <c r="U324" s="4" t="s">
        <v>319</v>
      </c>
    </row>
    <row r="325" spans="16:21">
      <c r="P325" s="1"/>
      <c r="U325" s="4" t="s">
        <v>320</v>
      </c>
    </row>
    <row r="326" spans="16:21">
      <c r="P326" s="1"/>
      <c r="U326" s="4" t="s">
        <v>321</v>
      </c>
    </row>
    <row r="327" spans="16:21">
      <c r="P327" s="1"/>
      <c r="U327" s="4" t="s">
        <v>322</v>
      </c>
    </row>
    <row r="328" spans="16:21">
      <c r="P328" s="1"/>
      <c r="U328" s="4" t="s">
        <v>323</v>
      </c>
    </row>
    <row r="329" spans="16:21">
      <c r="P329" s="1"/>
      <c r="U329" s="4" t="s">
        <v>324</v>
      </c>
    </row>
    <row r="330" spans="16:21">
      <c r="P330" s="1"/>
      <c r="U330" s="4" t="s">
        <v>325</v>
      </c>
    </row>
    <row r="331" spans="16:21">
      <c r="P331" s="1"/>
      <c r="U331" s="4" t="s">
        <v>326</v>
      </c>
    </row>
    <row r="332" spans="16:21">
      <c r="P332" s="1"/>
      <c r="U332" s="4" t="s">
        <v>327</v>
      </c>
    </row>
    <row r="333" spans="16:21">
      <c r="P333" s="1"/>
      <c r="U333" s="4" t="s">
        <v>328</v>
      </c>
    </row>
    <row r="334" spans="16:21">
      <c r="P334" s="1"/>
      <c r="U334" s="4" t="s">
        <v>329</v>
      </c>
    </row>
    <row r="335" spans="16:21">
      <c r="P335" s="1"/>
      <c r="U335" s="4" t="s">
        <v>330</v>
      </c>
    </row>
    <row r="336" spans="16:21">
      <c r="P336" s="1"/>
      <c r="U336" s="4" t="s">
        <v>331</v>
      </c>
    </row>
    <row r="337" spans="16:21">
      <c r="P337" s="1"/>
      <c r="U337" s="4" t="s">
        <v>332</v>
      </c>
    </row>
    <row r="338" spans="16:21">
      <c r="P338" s="1"/>
      <c r="U338" s="4" t="s">
        <v>333</v>
      </c>
    </row>
    <row r="339" spans="16:21">
      <c r="P339" s="1"/>
      <c r="U339" s="4" t="s">
        <v>334</v>
      </c>
    </row>
    <row r="340" spans="16:21">
      <c r="P340" s="1"/>
      <c r="U340" s="4" t="s">
        <v>335</v>
      </c>
    </row>
    <row r="341" spans="16:21">
      <c r="P341" s="1"/>
      <c r="U341" s="4" t="s">
        <v>336</v>
      </c>
    </row>
    <row r="342" spans="16:21">
      <c r="P342" s="1"/>
      <c r="U342" s="4" t="s">
        <v>337</v>
      </c>
    </row>
    <row r="343" spans="16:21">
      <c r="P343" s="1"/>
      <c r="U343" s="4" t="s">
        <v>338</v>
      </c>
    </row>
    <row r="344" spans="16:21">
      <c r="P344" s="1"/>
      <c r="U344" s="4" t="s">
        <v>339</v>
      </c>
    </row>
    <row r="345" spans="16:21">
      <c r="P345" s="1"/>
      <c r="U345" s="4" t="s">
        <v>340</v>
      </c>
    </row>
    <row r="346" spans="16:21">
      <c r="P346" s="1"/>
      <c r="U346" s="4" t="s">
        <v>341</v>
      </c>
    </row>
    <row r="347" spans="16:21">
      <c r="P347" s="1"/>
      <c r="U347" s="4" t="s">
        <v>342</v>
      </c>
    </row>
    <row r="348" spans="16:21">
      <c r="P348" s="1"/>
      <c r="U348" s="4" t="s">
        <v>343</v>
      </c>
    </row>
    <row r="349" spans="16:21">
      <c r="P349" s="1"/>
      <c r="U349" s="4" t="s">
        <v>344</v>
      </c>
    </row>
    <row r="350" spans="16:21">
      <c r="P350" s="1"/>
      <c r="U350" s="4" t="s">
        <v>345</v>
      </c>
    </row>
    <row r="351" spans="16:21">
      <c r="P351" s="1"/>
      <c r="U351" s="4" t="s">
        <v>346</v>
      </c>
    </row>
    <row r="352" spans="16:21">
      <c r="P352" s="1"/>
      <c r="U352" s="4" t="s">
        <v>347</v>
      </c>
    </row>
    <row r="353" spans="16:21">
      <c r="P353" s="1"/>
      <c r="U353" s="4" t="s">
        <v>348</v>
      </c>
    </row>
    <row r="354" spans="16:21">
      <c r="P354" s="1"/>
      <c r="U354" s="4" t="s">
        <v>349</v>
      </c>
    </row>
    <row r="355" spans="16:21">
      <c r="P355" s="1"/>
      <c r="U355" s="4" t="s">
        <v>350</v>
      </c>
    </row>
    <row r="356" spans="16:21">
      <c r="P356" s="1"/>
      <c r="U356" s="4" t="s">
        <v>351</v>
      </c>
    </row>
    <row r="357" spans="16:21">
      <c r="P357" s="1"/>
      <c r="U357" s="4" t="s">
        <v>352</v>
      </c>
    </row>
    <row r="358" spans="16:21">
      <c r="P358" s="1"/>
      <c r="U358" s="4" t="s">
        <v>353</v>
      </c>
    </row>
    <row r="359" spans="16:21">
      <c r="P359" s="1"/>
      <c r="U359" s="4" t="s">
        <v>354</v>
      </c>
    </row>
    <row r="360" spans="16:21">
      <c r="P360" s="1"/>
      <c r="U360" s="4" t="s">
        <v>355</v>
      </c>
    </row>
    <row r="361" spans="16:21">
      <c r="P361" s="1"/>
    </row>
    <row r="362" spans="16:21">
      <c r="P362" s="1"/>
    </row>
    <row r="363" spans="16:21">
      <c r="P363" s="1"/>
    </row>
    <row r="364" spans="16:21">
      <c r="P364" s="1"/>
    </row>
    <row r="365" spans="16:21">
      <c r="P365" s="1"/>
    </row>
    <row r="366" spans="16:21">
      <c r="P366" s="1"/>
    </row>
    <row r="367" spans="16:21">
      <c r="P367" s="1"/>
    </row>
    <row r="368" spans="16:21">
      <c r="P368" s="1"/>
    </row>
    <row r="369" spans="16:16">
      <c r="P369" s="1"/>
    </row>
    <row r="370" spans="16:16">
      <c r="P370" s="1"/>
    </row>
    <row r="371" spans="16:16">
      <c r="P371" s="1"/>
    </row>
    <row r="372" spans="16:16">
      <c r="P372" s="1"/>
    </row>
    <row r="373" spans="16:16">
      <c r="P373" s="1"/>
    </row>
    <row r="374" spans="16:16">
      <c r="P374" s="1"/>
    </row>
    <row r="375" spans="16:16">
      <c r="P375" s="1"/>
    </row>
    <row r="376" spans="16:16">
      <c r="P376" s="1"/>
    </row>
    <row r="377" spans="16:16">
      <c r="P377" s="1"/>
    </row>
    <row r="378" spans="16:16">
      <c r="P378" s="1"/>
    </row>
    <row r="379" spans="16:16">
      <c r="P379" s="1"/>
    </row>
    <row r="380" spans="16:16">
      <c r="P380" s="1"/>
    </row>
    <row r="381" spans="16:16">
      <c r="P381" s="1"/>
    </row>
    <row r="382" spans="16:16">
      <c r="P382" s="1"/>
    </row>
    <row r="383" spans="16:16">
      <c r="P383" s="1"/>
    </row>
    <row r="384" spans="16:16">
      <c r="P384" s="1"/>
    </row>
    <row r="385" spans="16:16">
      <c r="P385" s="1"/>
    </row>
    <row r="386" spans="16:16">
      <c r="P386" s="1"/>
    </row>
    <row r="387" spans="16:16">
      <c r="P387" s="1"/>
    </row>
    <row r="388" spans="16:16">
      <c r="P388" s="1"/>
    </row>
    <row r="389" spans="16:16">
      <c r="P389" s="1"/>
    </row>
    <row r="390" spans="16:16">
      <c r="P390" s="1"/>
    </row>
    <row r="391" spans="16:16">
      <c r="P391" s="1"/>
    </row>
    <row r="392" spans="16:16">
      <c r="P392" s="1"/>
    </row>
    <row r="393" spans="16:16">
      <c r="P393" s="1"/>
    </row>
    <row r="394" spans="16:16">
      <c r="P394" s="1"/>
    </row>
    <row r="395" spans="16:16">
      <c r="P395" s="1"/>
    </row>
    <row r="396" spans="16:16">
      <c r="P396" s="1"/>
    </row>
    <row r="397" spans="16:16">
      <c r="P397" s="1"/>
    </row>
    <row r="398" spans="16:16">
      <c r="P398" s="1"/>
    </row>
    <row r="399" spans="16:16">
      <c r="P399" s="1"/>
    </row>
    <row r="400" spans="16:16">
      <c r="P400" s="1"/>
    </row>
    <row r="401" spans="16:16">
      <c r="P401" s="1"/>
    </row>
    <row r="402" spans="16:16">
      <c r="P402" s="1"/>
    </row>
    <row r="403" spans="16:16">
      <c r="P403" s="1"/>
    </row>
    <row r="404" spans="16:16">
      <c r="P404" s="1"/>
    </row>
    <row r="405" spans="16:16">
      <c r="P405" s="1"/>
    </row>
    <row r="406" spans="16:16">
      <c r="P406" s="1"/>
    </row>
    <row r="407" spans="16:16">
      <c r="P407" s="1"/>
    </row>
    <row r="408" spans="16:16">
      <c r="P408" s="1"/>
    </row>
    <row r="409" spans="16:16">
      <c r="P409" s="1"/>
    </row>
    <row r="410" spans="16:16">
      <c r="P410" s="1"/>
    </row>
    <row r="411" spans="16:16">
      <c r="P411" s="1"/>
    </row>
    <row r="412" spans="16:16">
      <c r="P412" s="1"/>
    </row>
    <row r="413" spans="16:16">
      <c r="P413" s="1"/>
    </row>
    <row r="414" spans="16:16">
      <c r="P414" s="1"/>
    </row>
    <row r="415" spans="16:16">
      <c r="P415" s="1"/>
    </row>
    <row r="416" spans="16:16">
      <c r="P416" s="1"/>
    </row>
    <row r="417" spans="16:16">
      <c r="P417" s="1"/>
    </row>
    <row r="418" spans="16:16">
      <c r="P418" s="1"/>
    </row>
    <row r="419" spans="16:16">
      <c r="P419" s="1"/>
    </row>
    <row r="420" spans="16:16">
      <c r="P420" s="1"/>
    </row>
    <row r="421" spans="16:16">
      <c r="P421" s="1"/>
    </row>
    <row r="422" spans="16:16">
      <c r="P422" s="1"/>
    </row>
    <row r="423" spans="16:16">
      <c r="P423" s="1"/>
    </row>
    <row r="424" spans="16:16">
      <c r="P424" s="1"/>
    </row>
    <row r="425" spans="16:16">
      <c r="P425" s="1"/>
    </row>
    <row r="426" spans="16:16">
      <c r="P426" s="1"/>
    </row>
    <row r="427" spans="16:16">
      <c r="P427" s="1"/>
    </row>
    <row r="428" spans="16:16">
      <c r="P428" s="1"/>
    </row>
    <row r="429" spans="16:16">
      <c r="P429" s="1"/>
    </row>
    <row r="430" spans="16:16">
      <c r="P430" s="1"/>
    </row>
    <row r="431" spans="16:16">
      <c r="P431" s="1"/>
    </row>
    <row r="432" spans="16:16">
      <c r="P432" s="1"/>
    </row>
    <row r="433" spans="16:16">
      <c r="P433" s="1"/>
    </row>
    <row r="434" spans="16:16">
      <c r="P434" s="1"/>
    </row>
    <row r="435" spans="16:16">
      <c r="P435" s="1"/>
    </row>
    <row r="436" spans="16:16">
      <c r="P436" s="1"/>
    </row>
    <row r="437" spans="16:16">
      <c r="P437" s="1"/>
    </row>
    <row r="438" spans="16:16">
      <c r="P438" s="1"/>
    </row>
    <row r="439" spans="16:16">
      <c r="P439" s="1"/>
    </row>
    <row r="440" spans="16:16">
      <c r="P440" s="1"/>
    </row>
    <row r="441" spans="16:16">
      <c r="P441" s="1"/>
    </row>
    <row r="442" spans="16:16">
      <c r="P442" s="1"/>
    </row>
    <row r="443" spans="16:16">
      <c r="P443" s="1"/>
    </row>
    <row r="444" spans="16:16">
      <c r="P444" s="1"/>
    </row>
    <row r="445" spans="16:16">
      <c r="P445" s="1"/>
    </row>
    <row r="446" spans="16:16">
      <c r="P446" s="1"/>
    </row>
    <row r="447" spans="16:16">
      <c r="P447" s="1"/>
    </row>
    <row r="448" spans="16:16">
      <c r="P448" s="1"/>
    </row>
    <row r="449" spans="16:16">
      <c r="P449" s="1"/>
    </row>
    <row r="450" spans="16:16">
      <c r="P450" s="1"/>
    </row>
    <row r="451" spans="16:16">
      <c r="P451" s="1"/>
    </row>
    <row r="452" spans="16:16">
      <c r="P452" s="1"/>
    </row>
    <row r="453" spans="16:16">
      <c r="P453" s="1"/>
    </row>
    <row r="454" spans="16:16">
      <c r="P454" s="1"/>
    </row>
    <row r="455" spans="16:16">
      <c r="P455" s="1"/>
    </row>
    <row r="456" spans="16:16">
      <c r="P456" s="1"/>
    </row>
    <row r="457" spans="16:16">
      <c r="P457" s="1"/>
    </row>
    <row r="458" spans="16:16">
      <c r="P458" s="1"/>
    </row>
    <row r="459" spans="16:16">
      <c r="P459" s="1"/>
    </row>
    <row r="460" spans="16:16">
      <c r="P460" s="1"/>
    </row>
    <row r="461" spans="16:16">
      <c r="P461" s="1"/>
    </row>
    <row r="462" spans="16:16">
      <c r="P462" s="1"/>
    </row>
    <row r="463" spans="16:16">
      <c r="P463" s="1"/>
    </row>
    <row r="464" spans="16:16">
      <c r="P464" s="1"/>
    </row>
    <row r="465" spans="16:16">
      <c r="P465" s="1"/>
    </row>
    <row r="466" spans="16:16">
      <c r="P466" s="1"/>
    </row>
    <row r="467" spans="16:16">
      <c r="P467" s="1"/>
    </row>
    <row r="468" spans="16:16">
      <c r="P468" s="1"/>
    </row>
    <row r="469" spans="16:16">
      <c r="P469" s="1"/>
    </row>
    <row r="470" spans="16:16">
      <c r="P470" s="1"/>
    </row>
    <row r="471" spans="16:16">
      <c r="P471" s="1"/>
    </row>
    <row r="472" spans="16:16">
      <c r="P472" s="1"/>
    </row>
    <row r="473" spans="16:16">
      <c r="P473" s="1"/>
    </row>
    <row r="474" spans="16:16">
      <c r="P474" s="1"/>
    </row>
    <row r="475" spans="16:16">
      <c r="P475" s="1"/>
    </row>
    <row r="476" spans="16:16">
      <c r="P476" s="1"/>
    </row>
    <row r="477" spans="16:16">
      <c r="P477" s="1"/>
    </row>
  </sheetData>
  <mergeCells count="5">
    <mergeCell ref="A6:P6"/>
    <mergeCell ref="D9:G9"/>
    <mergeCell ref="A7:P7"/>
    <mergeCell ref="A2:A5"/>
    <mergeCell ref="C4:H4"/>
  </mergeCells>
  <dataValidations xWindow="1470" yWindow="230" count="14">
    <dataValidation type="list" allowBlank="1" showInputMessage="1" showErrorMessage="1" promptTitle="PACC" prompt="Seleccione el Código de Bienes y Servicios._x000a_" sqref="A286:A287 A166:A256 A274 A279:A283 A270:A272 A11:A164">
      <formula1>$U$11:$U$360</formula1>
    </dataValidation>
    <dataValidation allowBlank="1" showInputMessage="1" showErrorMessage="1" promptTitle="PACC" prompt="Digite la unidad de medida._x000a__x000a_" sqref="C280:C288 C230:C232 C234 C220:C225 C214 C254:C267 C251:C252 C239 C241:C243 C248 C273:C276 C270:C271 C119:C145 C162:C182 C53:C117 C41:C42 C11:C14 C16:C29 C31:C39 C44:C49 C203:C205 C200:C201 C207 C196:C198 C184 C187:C194 C210:C212"/>
    <dataValidation allowBlank="1" showInputMessage="1" showErrorMessage="1" promptTitle="PACC" prompt="Digite la descripción de la compra o contratación." sqref="B280:B286 B292 B220:B225 B227:B239 B214 B254:B267 B251:B252 B241:B243 B248 B245 B270:B276 B288 B160 B162:B164 B53:B145 B11:B29 B31:B42 B44:B49 B196:B205 B209:B212 B207 B166:B182 B184:B185 B187:B194"/>
    <dataValidation type="list" allowBlank="1" showInputMessage="1" showErrorMessage="1" promptTitle="PACC" prompt="Seleccione el procedimiento de selección." sqref="M212 M214:M225 M227:M229 M231 M239:M242 M244:M247 M249 M251 M255 M258 M209:M210 M262:M263 M269 M271:M285 M287 L11:L288 M154:M160 M11:M13 M15:M56 M58:M152 M162:M167 M169:M171 M173:M191 M193:M207">
      <formula1>$X$11:$X$16</formula1>
    </dataValidation>
    <dataValidation type="list" allowBlank="1" showInputMessage="1" showErrorMessage="1" promptTitle="PACC" prompt="Seleccione el Código de Bienes y Servicios._x000a_" sqref="A257:A269 A288 A284:A285 A273 A275:A278">
      <formula1>$U$11:$U$402</formula1>
    </dataValidation>
    <dataValidation type="list" allowBlank="1" showInputMessage="1" showErrorMessage="1" promptTitle="PACC" prompt="Seleccione el procedimiento de selección." sqref="M211 M213 M226 M230 M232:M238 M243 M248 M250 M252:M254 M256:M257 M259:M261 M264:M268 M270 M288 M286 M14 M57 M153 M168 M172 M192 M208">
      <formula1>$W$11:$W$17</formula1>
    </dataValidation>
    <dataValidation allowBlank="1" showInputMessage="1" showErrorMessage="1" promptTitle="PACC" prompt="Digite las observaciones que considere." sqref="P11:P164 P166:P288"/>
    <dataValidation allowBlank="1" showInputMessage="1" showErrorMessage="1" promptTitle="PACC" prompt="Digite el valor adquirido." sqref="O11:O164 O166:O288"/>
    <dataValidation allowBlank="1" showInputMessage="1" showErrorMessage="1" promptTitle="PACC" prompt="Este valor se calculará sumando los costos totales que posean el mismo Código de Catálogo de Bienes y Servicios." sqref="K16:K164 K11:K14 K166:K288"/>
    <dataValidation allowBlank="1" showInputMessage="1" showErrorMessage="1" promptTitle="PACC" prompt="La cantidad total resultará de la suma de las cantidades requeridas en cada trimestre. " sqref="H11:H288"/>
    <dataValidation allowBlank="1" showInputMessage="1" showErrorMessage="1" promptTitle="PACC" prompt="Este valor se calculará automáticamente, resultado de la multiplicación de la cantidad total por el precio unitario estimado." sqref="J11:J164 J166:J276"/>
    <dataValidation allowBlank="1" showInputMessage="1" showErrorMessage="1" promptTitle="PACC" prompt="Digite la fuente de financiamiento del procedimiento de referencia." sqref="N11:N164 N166:N288"/>
    <dataValidation allowBlank="1" showInputMessage="1" showErrorMessage="1" promptTitle="PACC" prompt="Digite la cantidad requerida en este período._x000a_" sqref="D207:G207 D11:G11 D16:G16 D200:G200 D197:G198 D192:G194"/>
    <dataValidation allowBlank="1" showInputMessage="1" showErrorMessage="1" promptTitle="PACC" prompt="Digite el precio unitario estimado._x000a_" sqref="I167:I170 I172:I219 I11:I98 I100:I164"/>
  </dataValidations>
  <printOptions horizontalCentered="1"/>
  <pageMargins left="0.19685039370078741" right="0.23622047244094491" top="0.35433070866141736" bottom="0.35433070866141736" header="0.31496062992125984" footer="0.11811023622047245"/>
  <pageSetup paperSize="5" scale="50" orientation="landscape" r:id="rId1"/>
  <headerFooter>
    <oddFooter>&amp;R&amp;P de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256"/>
  <sheetViews>
    <sheetView topLeftCell="A220" workbookViewId="0">
      <selection activeCell="J1" sqref="J1:J256"/>
    </sheetView>
  </sheetViews>
  <sheetFormatPr baseColWidth="10" defaultColWidth="11.42578125" defaultRowHeight="15"/>
  <sheetData>
    <row r="1" spans="1:10">
      <c r="A1">
        <v>6835906</v>
      </c>
      <c r="J1">
        <v>30000</v>
      </c>
    </row>
    <row r="2" spans="1:10">
      <c r="A2" t="e">
        <f>-'PACC - SNCC.F.053 (3)'!J292=Hoja1!E11=Hoja1!C42715084.18</f>
        <v>#NAME?</v>
      </c>
      <c r="J2">
        <v>67320.000000000015</v>
      </c>
    </row>
    <row r="3" spans="1:10">
      <c r="J3">
        <v>7680</v>
      </c>
    </row>
    <row r="4" spans="1:10">
      <c r="J4">
        <v>17280</v>
      </c>
    </row>
    <row r="5" spans="1:10">
      <c r="J5">
        <v>9599.9999999999982</v>
      </c>
    </row>
    <row r="6" spans="1:10">
      <c r="J6">
        <v>109.0125</v>
      </c>
    </row>
    <row r="7" spans="1:10">
      <c r="J7">
        <v>180</v>
      </c>
    </row>
    <row r="8" spans="1:10">
      <c r="J8">
        <v>28080</v>
      </c>
    </row>
    <row r="9" spans="1:10">
      <c r="E9">
        <v>124299746</v>
      </c>
      <c r="J9">
        <v>72000</v>
      </c>
    </row>
    <row r="10" spans="1:10">
      <c r="E10">
        <v>118990173.22</v>
      </c>
      <c r="G10">
        <f>E9-E10</f>
        <v>5309572.7800000012</v>
      </c>
      <c r="J10">
        <v>31200</v>
      </c>
    </row>
    <row r="11" spans="1:10">
      <c r="J11">
        <v>63000</v>
      </c>
    </row>
    <row r="12" spans="1:10">
      <c r="J12">
        <v>147000</v>
      </c>
    </row>
    <row r="13" spans="1:10">
      <c r="J13">
        <v>31680</v>
      </c>
    </row>
    <row r="14" spans="1:10">
      <c r="J14">
        <v>24960</v>
      </c>
    </row>
    <row r="15" spans="1:10">
      <c r="J15">
        <v>75900</v>
      </c>
    </row>
    <row r="16" spans="1:10">
      <c r="J16">
        <v>31800</v>
      </c>
    </row>
    <row r="17" spans="10:10">
      <c r="J17">
        <v>111000</v>
      </c>
    </row>
    <row r="18" spans="10:10">
      <c r="J18">
        <v>127440</v>
      </c>
    </row>
    <row r="19" spans="10:10">
      <c r="J19">
        <v>604800</v>
      </c>
    </row>
    <row r="20" spans="10:10">
      <c r="J20">
        <v>227520</v>
      </c>
    </row>
    <row r="21" spans="10:10">
      <c r="J21">
        <v>26040</v>
      </c>
    </row>
    <row r="22" spans="10:10">
      <c r="J22">
        <v>96000</v>
      </c>
    </row>
    <row r="23" spans="10:10">
      <c r="J23">
        <v>417120</v>
      </c>
    </row>
    <row r="24" spans="10:10">
      <c r="J24">
        <v>80640</v>
      </c>
    </row>
    <row r="25" spans="10:10">
      <c r="J25">
        <v>89760</v>
      </c>
    </row>
    <row r="26" spans="10:10">
      <c r="J26">
        <v>1530</v>
      </c>
    </row>
    <row r="27" spans="10:10">
      <c r="J27">
        <v>600</v>
      </c>
    </row>
    <row r="28" spans="10:10">
      <c r="J28">
        <v>48384</v>
      </c>
    </row>
    <row r="29" spans="10:10">
      <c r="J29">
        <v>1284</v>
      </c>
    </row>
    <row r="30" spans="10:10">
      <c r="J30">
        <v>19500</v>
      </c>
    </row>
    <row r="31" spans="10:10">
      <c r="J31">
        <v>64800</v>
      </c>
    </row>
    <row r="32" spans="10:10">
      <c r="J32">
        <v>60000</v>
      </c>
    </row>
    <row r="33" spans="10:10">
      <c r="J33">
        <v>3240</v>
      </c>
    </row>
    <row r="34" spans="10:10">
      <c r="J34">
        <v>1200</v>
      </c>
    </row>
    <row r="35" spans="10:10">
      <c r="J35">
        <v>24288</v>
      </c>
    </row>
    <row r="36" spans="10:10">
      <c r="J36">
        <v>6720</v>
      </c>
    </row>
    <row r="37" spans="10:10">
      <c r="J37">
        <v>8640</v>
      </c>
    </row>
    <row r="38" spans="10:10">
      <c r="J38">
        <v>14400</v>
      </c>
    </row>
    <row r="39" spans="10:10">
      <c r="J39">
        <v>4500</v>
      </c>
    </row>
    <row r="40" spans="10:10">
      <c r="J40">
        <v>4000</v>
      </c>
    </row>
    <row r="41" spans="10:10">
      <c r="J41">
        <v>3000</v>
      </c>
    </row>
    <row r="42" spans="10:10">
      <c r="J42">
        <v>1845.8333333333335</v>
      </c>
    </row>
    <row r="43" spans="10:10">
      <c r="J43">
        <v>923.33333333333348</v>
      </c>
    </row>
    <row r="44" spans="10:10">
      <c r="J44">
        <v>22320</v>
      </c>
    </row>
    <row r="45" spans="10:10">
      <c r="J45">
        <v>12600</v>
      </c>
    </row>
    <row r="46" spans="10:10">
      <c r="J46">
        <v>6041500</v>
      </c>
    </row>
    <row r="47" spans="10:10">
      <c r="J47">
        <v>5676000</v>
      </c>
    </row>
    <row r="48" spans="10:10">
      <c r="J48">
        <v>3360000</v>
      </c>
    </row>
    <row r="49" spans="10:10">
      <c r="J49">
        <v>147000</v>
      </c>
    </row>
    <row r="50" spans="10:10">
      <c r="J50">
        <v>30000</v>
      </c>
    </row>
    <row r="51" spans="10:10">
      <c r="J51">
        <v>1160250</v>
      </c>
    </row>
    <row r="52" spans="10:10">
      <c r="J52">
        <v>94000</v>
      </c>
    </row>
    <row r="53" spans="10:10">
      <c r="J53">
        <v>15950</v>
      </c>
    </row>
    <row r="54" spans="10:10">
      <c r="J54">
        <v>20000</v>
      </c>
    </row>
    <row r="55" spans="10:10">
      <c r="J55">
        <v>14750</v>
      </c>
    </row>
    <row r="56" spans="10:10">
      <c r="J56">
        <v>11800</v>
      </c>
    </row>
    <row r="57" spans="10:10">
      <c r="J57">
        <v>637.20000000000005</v>
      </c>
    </row>
    <row r="58" spans="10:10">
      <c r="J58">
        <v>10525</v>
      </c>
    </row>
    <row r="59" spans="10:10">
      <c r="J59">
        <v>550000</v>
      </c>
    </row>
    <row r="60" spans="10:10">
      <c r="J60">
        <v>795600</v>
      </c>
    </row>
    <row r="61" spans="10:10">
      <c r="J61">
        <v>11040</v>
      </c>
    </row>
    <row r="62" spans="10:10">
      <c r="J62">
        <v>6435</v>
      </c>
    </row>
    <row r="63" spans="10:10">
      <c r="J63">
        <v>22750</v>
      </c>
    </row>
    <row r="64" spans="10:10">
      <c r="J64">
        <v>10000</v>
      </c>
    </row>
    <row r="65" spans="10:10">
      <c r="J65">
        <v>17500</v>
      </c>
    </row>
    <row r="66" spans="10:10">
      <c r="J66">
        <v>63000</v>
      </c>
    </row>
    <row r="67" spans="10:10">
      <c r="J67">
        <v>90000</v>
      </c>
    </row>
    <row r="68" spans="10:10">
      <c r="J68">
        <v>19000</v>
      </c>
    </row>
    <row r="69" spans="10:10">
      <c r="J69">
        <v>174000</v>
      </c>
    </row>
    <row r="70" spans="10:10">
      <c r="J70">
        <v>14625</v>
      </c>
    </row>
    <row r="71" spans="10:10">
      <c r="J71">
        <v>3150</v>
      </c>
    </row>
    <row r="72" spans="10:10">
      <c r="J72">
        <v>270000</v>
      </c>
    </row>
    <row r="73" spans="10:10">
      <c r="J73">
        <v>126000</v>
      </c>
    </row>
    <row r="74" spans="10:10">
      <c r="J74">
        <v>20020</v>
      </c>
    </row>
    <row r="75" spans="10:10">
      <c r="J75">
        <v>18000</v>
      </c>
    </row>
    <row r="76" spans="10:10">
      <c r="J76">
        <v>25160</v>
      </c>
    </row>
    <row r="77" spans="10:10">
      <c r="J77">
        <v>990</v>
      </c>
    </row>
    <row r="78" spans="10:10">
      <c r="J78">
        <v>12899.999999999998</v>
      </c>
    </row>
    <row r="79" spans="10:10">
      <c r="J79">
        <v>4350</v>
      </c>
    </row>
    <row r="80" spans="10:10">
      <c r="J80">
        <v>16000</v>
      </c>
    </row>
    <row r="81" spans="10:10">
      <c r="J81">
        <v>18000</v>
      </c>
    </row>
    <row r="82" spans="10:10">
      <c r="J82">
        <v>9020</v>
      </c>
    </row>
    <row r="83" spans="10:10">
      <c r="J83">
        <v>16320</v>
      </c>
    </row>
    <row r="84" spans="10:10">
      <c r="J84">
        <v>42000</v>
      </c>
    </row>
    <row r="85" spans="10:10">
      <c r="J85">
        <v>3430</v>
      </c>
    </row>
    <row r="86" spans="10:10">
      <c r="J86">
        <v>28500</v>
      </c>
    </row>
    <row r="87" spans="10:10">
      <c r="J87">
        <v>8580</v>
      </c>
    </row>
    <row r="88" spans="10:10">
      <c r="J88">
        <v>1050</v>
      </c>
    </row>
    <row r="89" spans="10:10">
      <c r="J89">
        <v>24375</v>
      </c>
    </row>
    <row r="90" spans="10:10">
      <c r="J90">
        <v>12470</v>
      </c>
    </row>
    <row r="91" spans="10:10">
      <c r="J91">
        <v>2970</v>
      </c>
    </row>
    <row r="92" spans="10:10">
      <c r="J92">
        <v>14850</v>
      </c>
    </row>
    <row r="93" spans="10:10">
      <c r="J93">
        <v>7700</v>
      </c>
    </row>
    <row r="94" spans="10:10">
      <c r="J94">
        <v>2800</v>
      </c>
    </row>
    <row r="95" spans="10:10">
      <c r="J95">
        <v>21000</v>
      </c>
    </row>
    <row r="96" spans="10:10">
      <c r="J96">
        <v>192500</v>
      </c>
    </row>
    <row r="97" spans="10:10">
      <c r="J97">
        <v>6000</v>
      </c>
    </row>
    <row r="98" spans="10:10">
      <c r="J98">
        <v>18000</v>
      </c>
    </row>
    <row r="99" spans="10:10">
      <c r="J99">
        <v>3130</v>
      </c>
    </row>
    <row r="100" spans="10:10">
      <c r="J100">
        <v>349999.99999999994</v>
      </c>
    </row>
    <row r="101" spans="10:10">
      <c r="J101">
        <v>9000</v>
      </c>
    </row>
    <row r="102" spans="10:10">
      <c r="J102">
        <v>45000</v>
      </c>
    </row>
    <row r="103" spans="10:10">
      <c r="J103">
        <v>86250</v>
      </c>
    </row>
    <row r="104" spans="10:10">
      <c r="J104">
        <v>10800</v>
      </c>
    </row>
    <row r="105" spans="10:10">
      <c r="J105">
        <v>133000</v>
      </c>
    </row>
    <row r="106" spans="10:10">
      <c r="J106">
        <v>8140</v>
      </c>
    </row>
    <row r="107" spans="10:10">
      <c r="J107">
        <v>27200</v>
      </c>
    </row>
    <row r="108" spans="10:10">
      <c r="J108">
        <v>22500</v>
      </c>
    </row>
    <row r="109" spans="10:10">
      <c r="J109">
        <v>18135</v>
      </c>
    </row>
    <row r="110" spans="10:10">
      <c r="J110">
        <v>7695</v>
      </c>
    </row>
    <row r="111" spans="10:10">
      <c r="J111">
        <v>5250</v>
      </c>
    </row>
    <row r="112" spans="10:10">
      <c r="J112">
        <v>405</v>
      </c>
    </row>
    <row r="113" spans="10:10">
      <c r="J113">
        <v>12000</v>
      </c>
    </row>
    <row r="114" spans="10:10">
      <c r="J114">
        <v>2125</v>
      </c>
    </row>
    <row r="115" spans="10:10">
      <c r="J115">
        <v>6160</v>
      </c>
    </row>
    <row r="116" spans="10:10">
      <c r="J116">
        <v>53460</v>
      </c>
    </row>
    <row r="117" spans="10:10">
      <c r="J117">
        <v>660</v>
      </c>
    </row>
    <row r="118" spans="10:10">
      <c r="J118">
        <v>7500</v>
      </c>
    </row>
    <row r="119" spans="10:10">
      <c r="J119">
        <v>300</v>
      </c>
    </row>
    <row r="120" spans="10:10">
      <c r="J120">
        <v>875</v>
      </c>
    </row>
    <row r="121" spans="10:10">
      <c r="J121">
        <v>9730</v>
      </c>
    </row>
    <row r="122" spans="10:10">
      <c r="J122">
        <v>18300</v>
      </c>
    </row>
    <row r="123" spans="10:10">
      <c r="J123">
        <v>1650</v>
      </c>
    </row>
    <row r="124" spans="10:10">
      <c r="J124">
        <v>850000</v>
      </c>
    </row>
    <row r="125" spans="10:10">
      <c r="J125">
        <v>68904</v>
      </c>
    </row>
    <row r="126" spans="10:10">
      <c r="J126">
        <v>2400</v>
      </c>
    </row>
    <row r="127" spans="10:10">
      <c r="J127">
        <v>560</v>
      </c>
    </row>
    <row r="128" spans="10:10">
      <c r="J128">
        <v>1495</v>
      </c>
    </row>
    <row r="129" spans="10:10">
      <c r="J129">
        <v>690</v>
      </c>
    </row>
    <row r="130" spans="10:10">
      <c r="J130">
        <v>9100</v>
      </c>
    </row>
    <row r="131" spans="10:10">
      <c r="J131">
        <v>2645</v>
      </c>
    </row>
    <row r="132" spans="10:10">
      <c r="J132">
        <v>3120</v>
      </c>
    </row>
    <row r="133" spans="10:10">
      <c r="J133">
        <v>850</v>
      </c>
    </row>
    <row r="134" spans="10:10">
      <c r="J134">
        <v>640</v>
      </c>
    </row>
    <row r="135" spans="10:10">
      <c r="J135">
        <v>10906</v>
      </c>
    </row>
    <row r="136" spans="10:10">
      <c r="J136">
        <v>14720</v>
      </c>
    </row>
    <row r="137" spans="10:10">
      <c r="J137">
        <v>160</v>
      </c>
    </row>
    <row r="138" spans="10:10">
      <c r="J138">
        <v>23520</v>
      </c>
    </row>
    <row r="139" spans="10:10">
      <c r="J139">
        <v>38400</v>
      </c>
    </row>
    <row r="140" spans="10:10">
      <c r="J140">
        <v>1000</v>
      </c>
    </row>
    <row r="141" spans="10:10">
      <c r="J141">
        <v>1560</v>
      </c>
    </row>
    <row r="142" spans="10:10">
      <c r="J142">
        <v>22000</v>
      </c>
    </row>
    <row r="143" spans="10:10">
      <c r="J143">
        <v>600</v>
      </c>
    </row>
    <row r="144" spans="10:10">
      <c r="J144">
        <v>495</v>
      </c>
    </row>
    <row r="145" spans="10:10">
      <c r="J145">
        <v>1000</v>
      </c>
    </row>
    <row r="146" spans="10:10">
      <c r="J146">
        <v>18000</v>
      </c>
    </row>
    <row r="147" spans="10:10">
      <c r="J147">
        <v>97200</v>
      </c>
    </row>
    <row r="148" spans="10:10">
      <c r="J148">
        <v>300</v>
      </c>
    </row>
    <row r="149" spans="10:10">
      <c r="J149">
        <v>490</v>
      </c>
    </row>
    <row r="150" spans="10:10">
      <c r="J150">
        <v>222</v>
      </c>
    </row>
    <row r="151" spans="10:10">
      <c r="J151">
        <v>2100</v>
      </c>
    </row>
    <row r="152" spans="10:10">
      <c r="J152">
        <v>180</v>
      </c>
    </row>
    <row r="153" spans="10:10">
      <c r="J153">
        <v>975</v>
      </c>
    </row>
    <row r="154" spans="10:10">
      <c r="J154">
        <v>180</v>
      </c>
    </row>
    <row r="155" spans="10:10">
      <c r="J155">
        <v>2262</v>
      </c>
    </row>
    <row r="156" spans="10:10">
      <c r="J156">
        <v>4560</v>
      </c>
    </row>
    <row r="157" spans="10:10">
      <c r="J157">
        <v>4560</v>
      </c>
    </row>
    <row r="158" spans="10:10">
      <c r="J158">
        <v>7500</v>
      </c>
    </row>
    <row r="159" spans="10:10">
      <c r="J159">
        <v>8000</v>
      </c>
    </row>
    <row r="160" spans="10:10">
      <c r="J160">
        <v>4000</v>
      </c>
    </row>
    <row r="161" spans="10:10">
      <c r="J161">
        <v>0</v>
      </c>
    </row>
    <row r="162" spans="10:10">
      <c r="J162">
        <v>35000</v>
      </c>
    </row>
    <row r="163" spans="10:10">
      <c r="J163">
        <v>15000</v>
      </c>
    </row>
    <row r="164" spans="10:10">
      <c r="J164">
        <v>7260</v>
      </c>
    </row>
    <row r="165" spans="10:10">
      <c r="J165">
        <v>9240</v>
      </c>
    </row>
    <row r="166" spans="10:10">
      <c r="J166">
        <v>182400</v>
      </c>
    </row>
    <row r="167" spans="10:10">
      <c r="J167">
        <v>0</v>
      </c>
    </row>
    <row r="168" spans="10:10">
      <c r="J168">
        <v>279000</v>
      </c>
    </row>
    <row r="169" spans="10:10">
      <c r="J169">
        <v>140000</v>
      </c>
    </row>
    <row r="170" spans="10:10">
      <c r="J170">
        <v>88000</v>
      </c>
    </row>
    <row r="171" spans="10:10">
      <c r="J171">
        <v>253000</v>
      </c>
    </row>
    <row r="172" spans="10:10">
      <c r="J172">
        <v>64800</v>
      </c>
    </row>
    <row r="173" spans="10:10">
      <c r="J173">
        <v>60000</v>
      </c>
    </row>
    <row r="174" spans="10:10">
      <c r="J174">
        <v>64000</v>
      </c>
    </row>
    <row r="175" spans="10:10">
      <c r="J175">
        <v>6300</v>
      </c>
    </row>
    <row r="176" spans="10:10">
      <c r="J176">
        <v>6300</v>
      </c>
    </row>
    <row r="177" spans="10:10">
      <c r="J177">
        <v>6250</v>
      </c>
    </row>
    <row r="178" spans="10:10">
      <c r="J178">
        <v>162500</v>
      </c>
    </row>
    <row r="179" spans="10:10">
      <c r="J179">
        <v>133200</v>
      </c>
    </row>
    <row r="180" spans="10:10">
      <c r="J180">
        <v>424800</v>
      </c>
    </row>
    <row r="181" spans="10:10">
      <c r="J181">
        <v>200000</v>
      </c>
    </row>
    <row r="182" spans="10:10">
      <c r="J182">
        <v>20800</v>
      </c>
    </row>
    <row r="183" spans="10:10">
      <c r="J183">
        <v>45900</v>
      </c>
    </row>
    <row r="184" spans="10:10">
      <c r="J184">
        <v>26460</v>
      </c>
    </row>
    <row r="185" spans="10:10">
      <c r="J185">
        <v>27600</v>
      </c>
    </row>
    <row r="186" spans="10:10">
      <c r="J186">
        <v>15100</v>
      </c>
    </row>
    <row r="187" spans="10:10">
      <c r="J187">
        <v>17400</v>
      </c>
    </row>
    <row r="188" spans="10:10">
      <c r="J188">
        <v>62400</v>
      </c>
    </row>
    <row r="189" spans="10:10">
      <c r="J189">
        <v>23480</v>
      </c>
    </row>
    <row r="190" spans="10:10">
      <c r="J190">
        <v>24600</v>
      </c>
    </row>
    <row r="191" spans="10:10">
      <c r="J191">
        <v>24600</v>
      </c>
    </row>
    <row r="192" spans="10:10">
      <c r="J192">
        <v>24600</v>
      </c>
    </row>
    <row r="193" spans="10:10">
      <c r="J193">
        <v>72000</v>
      </c>
    </row>
    <row r="194" spans="10:10">
      <c r="J194">
        <v>259200</v>
      </c>
    </row>
    <row r="195" spans="10:10">
      <c r="J195">
        <v>9200</v>
      </c>
    </row>
    <row r="196" spans="10:10">
      <c r="J196">
        <v>25700</v>
      </c>
    </row>
    <row r="197" spans="10:10">
      <c r="J197">
        <v>25700</v>
      </c>
    </row>
    <row r="198" spans="10:10">
      <c r="J198">
        <v>88400</v>
      </c>
    </row>
    <row r="199" spans="10:10">
      <c r="J199">
        <v>28000</v>
      </c>
    </row>
    <row r="200" spans="10:10">
      <c r="J200">
        <v>3920</v>
      </c>
    </row>
    <row r="201" spans="10:10">
      <c r="J201">
        <v>36000</v>
      </c>
    </row>
    <row r="202" spans="10:10">
      <c r="J202">
        <v>54000</v>
      </c>
    </row>
    <row r="203" spans="10:10">
      <c r="J203">
        <v>42000</v>
      </c>
    </row>
    <row r="204" spans="10:10">
      <c r="J204">
        <v>64800</v>
      </c>
    </row>
    <row r="205" spans="10:10">
      <c r="J205">
        <v>15600</v>
      </c>
    </row>
    <row r="206" spans="10:10">
      <c r="J206">
        <v>18000</v>
      </c>
    </row>
    <row r="207" spans="10:10">
      <c r="J207">
        <v>480000</v>
      </c>
    </row>
    <row r="208" spans="10:10">
      <c r="J208">
        <v>30000</v>
      </c>
    </row>
    <row r="209" spans="10:10">
      <c r="J209">
        <v>8000</v>
      </c>
    </row>
    <row r="210" spans="10:10">
      <c r="J210">
        <v>5640000</v>
      </c>
    </row>
    <row r="211" spans="10:10">
      <c r="J211">
        <v>1000</v>
      </c>
    </row>
    <row r="212" spans="10:10">
      <c r="J212">
        <v>1500</v>
      </c>
    </row>
    <row r="213" spans="10:10">
      <c r="J213">
        <v>20000</v>
      </c>
    </row>
    <row r="214" spans="10:10">
      <c r="J214">
        <v>2700</v>
      </c>
    </row>
    <row r="215" spans="10:10">
      <c r="J215">
        <v>4000</v>
      </c>
    </row>
    <row r="216" spans="10:10">
      <c r="J216">
        <v>4000</v>
      </c>
    </row>
    <row r="217" spans="10:10">
      <c r="J217">
        <v>4000</v>
      </c>
    </row>
    <row r="218" spans="10:10">
      <c r="J218">
        <v>280000</v>
      </c>
    </row>
    <row r="219" spans="10:10">
      <c r="J219">
        <v>240000</v>
      </c>
    </row>
    <row r="220" spans="10:10">
      <c r="J220">
        <v>122500</v>
      </c>
    </row>
    <row r="221" spans="10:10">
      <c r="J221">
        <v>5000</v>
      </c>
    </row>
    <row r="222" spans="10:10">
      <c r="J222">
        <v>19500</v>
      </c>
    </row>
    <row r="223" spans="10:10">
      <c r="J223">
        <v>10000</v>
      </c>
    </row>
    <row r="224" spans="10:10">
      <c r="J224">
        <v>2720</v>
      </c>
    </row>
    <row r="225" spans="10:10">
      <c r="J225">
        <v>1806</v>
      </c>
    </row>
    <row r="226" spans="10:10">
      <c r="J226">
        <v>1103</v>
      </c>
    </row>
    <row r="227" spans="10:10">
      <c r="J227">
        <v>7000000</v>
      </c>
    </row>
    <row r="228" spans="10:10">
      <c r="J228">
        <v>4743000</v>
      </c>
    </row>
    <row r="229" spans="10:10">
      <c r="J229">
        <v>1674000</v>
      </c>
    </row>
    <row r="230" spans="10:10">
      <c r="J230">
        <v>2180000</v>
      </c>
    </row>
    <row r="231" spans="10:10">
      <c r="J231">
        <v>408000</v>
      </c>
    </row>
    <row r="232" spans="10:10">
      <c r="J232">
        <v>72000</v>
      </c>
    </row>
    <row r="233" spans="10:10">
      <c r="J233">
        <v>1400000</v>
      </c>
    </row>
    <row r="234" spans="10:10">
      <c r="J234">
        <v>900000</v>
      </c>
    </row>
    <row r="235" spans="10:10">
      <c r="J235">
        <v>2880000</v>
      </c>
    </row>
    <row r="236" spans="10:10">
      <c r="J236">
        <v>1600000</v>
      </c>
    </row>
    <row r="237" spans="10:10">
      <c r="J237">
        <v>8000000</v>
      </c>
    </row>
    <row r="238" spans="10:10">
      <c r="J238">
        <v>7600000</v>
      </c>
    </row>
    <row r="239" spans="10:10">
      <c r="J239">
        <v>6000000</v>
      </c>
    </row>
    <row r="240" spans="10:10">
      <c r="J240">
        <v>11000000</v>
      </c>
    </row>
    <row r="241" spans="10:10">
      <c r="J241">
        <v>2600000</v>
      </c>
    </row>
    <row r="242" spans="10:10">
      <c r="J242">
        <v>3600000</v>
      </c>
    </row>
    <row r="243" spans="10:10">
      <c r="J243">
        <v>1200000</v>
      </c>
    </row>
    <row r="244" spans="10:10">
      <c r="J244">
        <v>3500000</v>
      </c>
    </row>
    <row r="245" spans="10:10">
      <c r="J245">
        <v>3000000</v>
      </c>
    </row>
    <row r="246" spans="10:10">
      <c r="J246">
        <v>1600000</v>
      </c>
    </row>
    <row r="247" spans="10:10">
      <c r="J247">
        <v>6060296.0000000009</v>
      </c>
    </row>
    <row r="248" spans="10:10">
      <c r="J248">
        <v>1294666.67</v>
      </c>
    </row>
    <row r="249" spans="10:10">
      <c r="J249">
        <v>5705333.3399999999</v>
      </c>
    </row>
    <row r="250" spans="10:10">
      <c r="J250">
        <v>600000</v>
      </c>
    </row>
    <row r="251" spans="10:10">
      <c r="J251">
        <v>2400000</v>
      </c>
    </row>
    <row r="252" spans="10:10">
      <c r="J252">
        <v>1000000.5</v>
      </c>
    </row>
    <row r="253" spans="10:10">
      <c r="J253">
        <v>0</v>
      </c>
    </row>
    <row r="254" spans="10:10">
      <c r="J254">
        <v>0</v>
      </c>
    </row>
    <row r="255" spans="10:10">
      <c r="J255">
        <v>0</v>
      </c>
    </row>
    <row r="256" spans="10:10">
      <c r="J256">
        <f>SUM(J1:J255)</f>
        <v>122136575.88916667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97"/>
  <sheetViews>
    <sheetView topLeftCell="A121" workbookViewId="0">
      <selection activeCell="B10" sqref="B10"/>
    </sheetView>
  </sheetViews>
  <sheetFormatPr baseColWidth="10" defaultColWidth="11.42578125" defaultRowHeight="18"/>
  <cols>
    <col min="1" max="1" width="56.42578125" style="101" customWidth="1"/>
    <col min="2" max="2" width="42.42578125" style="101" customWidth="1"/>
    <col min="3" max="3" width="21.140625" style="101" customWidth="1"/>
    <col min="4" max="4" width="7.5703125" style="101" customWidth="1"/>
    <col min="5" max="5" width="8" style="101" customWidth="1"/>
    <col min="6" max="7" width="7.42578125" style="101" customWidth="1"/>
    <col min="8" max="8" width="13.5703125" style="101" customWidth="1"/>
    <col min="9" max="9" width="20.140625" style="101" customWidth="1"/>
    <col min="10" max="10" width="19.7109375" style="101" customWidth="1"/>
    <col min="11" max="11" width="25" style="101" customWidth="1"/>
    <col min="12" max="12" width="23" style="101" customWidth="1"/>
    <col min="13" max="13" width="20.5703125" style="101" customWidth="1"/>
    <col min="14" max="14" width="27.28515625" style="101" customWidth="1"/>
    <col min="15" max="15" width="37.7109375" style="101" customWidth="1"/>
    <col min="16" max="16" width="19.42578125" style="101" customWidth="1"/>
    <col min="17" max="17" width="18.85546875" style="101" customWidth="1"/>
    <col min="18" max="18" width="17.140625" style="101" customWidth="1"/>
    <col min="19" max="19" width="21.42578125" style="101" customWidth="1"/>
    <col min="20" max="20" width="64.5703125" style="101" hidden="1" customWidth="1"/>
    <col min="21" max="21" width="20.85546875" style="101" customWidth="1"/>
    <col min="22" max="22" width="0" style="101" hidden="1" customWidth="1"/>
    <col min="23" max="23" width="52.28515625" style="101" hidden="1" customWidth="1"/>
    <col min="24" max="24" width="17.7109375" style="101" customWidth="1"/>
    <col min="25" max="16384" width="11.42578125" style="101"/>
  </cols>
  <sheetData>
    <row r="1" spans="1:23" ht="18.75" thickBot="1"/>
    <row r="2" spans="1:23">
      <c r="A2" s="6" t="s">
        <v>25</v>
      </c>
      <c r="N2" s="8" t="s">
        <v>2</v>
      </c>
      <c r="O2" s="17"/>
    </row>
    <row r="3" spans="1:23">
      <c r="A3" s="361"/>
      <c r="N3" s="9" t="s">
        <v>3</v>
      </c>
      <c r="O3" s="18"/>
    </row>
    <row r="4" spans="1:23" ht="20.25">
      <c r="A4" s="361"/>
      <c r="B4" s="102"/>
      <c r="C4" s="102"/>
      <c r="D4" s="102"/>
      <c r="E4" s="102"/>
      <c r="F4" s="102"/>
      <c r="G4" s="102"/>
      <c r="H4" s="102"/>
      <c r="I4" s="102"/>
      <c r="J4" s="102"/>
      <c r="K4" s="102"/>
      <c r="N4" s="9" t="s">
        <v>4</v>
      </c>
      <c r="O4" s="10"/>
    </row>
    <row r="5" spans="1:23" ht="18.75" thickBot="1">
      <c r="A5" s="361"/>
      <c r="B5" s="7"/>
      <c r="C5" s="7"/>
      <c r="D5" s="7"/>
      <c r="E5" s="7"/>
      <c r="F5" s="7"/>
      <c r="G5" s="7"/>
      <c r="H5" s="7"/>
      <c r="I5" s="7"/>
      <c r="J5" s="7"/>
      <c r="K5" s="7"/>
      <c r="N5" s="11" t="s">
        <v>12</v>
      </c>
      <c r="O5" s="12">
        <v>10</v>
      </c>
    </row>
    <row r="6" spans="1:23" ht="20.25">
      <c r="A6" s="362" t="s">
        <v>606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</row>
    <row r="7" spans="1:23">
      <c r="A7" s="363" t="s">
        <v>605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</row>
    <row r="8" spans="1:23" ht="18.75" thickBot="1"/>
    <row r="9" spans="1:23">
      <c r="C9" s="2"/>
      <c r="D9" s="355" t="s">
        <v>15</v>
      </c>
      <c r="E9" s="356"/>
      <c r="F9" s="356"/>
      <c r="G9" s="357"/>
      <c r="H9" s="2"/>
      <c r="I9" s="2"/>
      <c r="J9" s="2"/>
      <c r="K9" s="2"/>
    </row>
    <row r="10" spans="1:23" ht="136.5" thickBot="1">
      <c r="A10" s="13" t="s">
        <v>11</v>
      </c>
      <c r="B10" s="14" t="s">
        <v>357</v>
      </c>
      <c r="C10" s="14" t="s">
        <v>0</v>
      </c>
      <c r="D10" s="15" t="s">
        <v>7</v>
      </c>
      <c r="E10" s="15" t="s">
        <v>8</v>
      </c>
      <c r="F10" s="15" t="s">
        <v>9</v>
      </c>
      <c r="G10" s="15" t="s">
        <v>10</v>
      </c>
      <c r="H10" s="14" t="s">
        <v>5</v>
      </c>
      <c r="I10" s="14" t="s">
        <v>16</v>
      </c>
      <c r="J10" s="14" t="s">
        <v>437</v>
      </c>
      <c r="K10" s="14" t="s">
        <v>356</v>
      </c>
      <c r="L10" s="14" t="s">
        <v>19</v>
      </c>
      <c r="M10" s="14" t="s">
        <v>6</v>
      </c>
      <c r="N10" s="14" t="s">
        <v>1</v>
      </c>
      <c r="O10" s="16" t="s">
        <v>13</v>
      </c>
      <c r="Q10" s="5"/>
      <c r="R10" s="5"/>
      <c r="S10" s="5"/>
      <c r="T10" s="5"/>
      <c r="U10" s="5"/>
    </row>
    <row r="11" spans="1:23" s="36" customFormat="1" ht="19.5" thickBot="1">
      <c r="A11" s="39" t="s">
        <v>54</v>
      </c>
      <c r="B11" s="47" t="s">
        <v>598</v>
      </c>
      <c r="C11" s="48" t="s">
        <v>482</v>
      </c>
      <c r="D11" s="30"/>
      <c r="E11" s="31"/>
      <c r="F11" s="31"/>
      <c r="G11" s="29"/>
      <c r="H11" s="32">
        <f>SUM(Tabla134[[#This Row],[PRIMER TRIMESTRE]:[CUARTO TRIMESTRE]])</f>
        <v>0</v>
      </c>
      <c r="I11" s="33">
        <v>1225</v>
      </c>
      <c r="J11" s="41">
        <f>+H11*I11</f>
        <v>0</v>
      </c>
      <c r="K11" s="84" t="e">
        <f>K10+J12</f>
        <v>#VALUE!</v>
      </c>
      <c r="L11" s="31"/>
      <c r="M11" s="43" t="s">
        <v>359</v>
      </c>
      <c r="N11" s="44"/>
      <c r="O11" s="162"/>
      <c r="T11" s="27" t="s">
        <v>26</v>
      </c>
      <c r="W11" s="37" t="s">
        <v>23</v>
      </c>
    </row>
    <row r="12" spans="1:23" s="36" customFormat="1" ht="18.75" thickBot="1">
      <c r="A12" s="39" t="s">
        <v>79</v>
      </c>
      <c r="B12" s="52" t="s">
        <v>600</v>
      </c>
      <c r="C12" s="62" t="s">
        <v>441</v>
      </c>
      <c r="D12" s="31">
        <v>0</v>
      </c>
      <c r="E12" s="31">
        <v>1</v>
      </c>
      <c r="F12" s="31">
        <v>0</v>
      </c>
      <c r="G12" s="31">
        <v>0</v>
      </c>
      <c r="H12" s="32">
        <v>1</v>
      </c>
      <c r="I12" s="33"/>
      <c r="J12" s="42"/>
      <c r="K12" s="84" t="e">
        <f>SUM(J12:J17)</f>
        <v>#REF!</v>
      </c>
      <c r="L12" s="31"/>
      <c r="M12" s="43" t="s">
        <v>359</v>
      </c>
      <c r="N12" s="45"/>
      <c r="O12" s="125"/>
      <c r="T12" s="27" t="s">
        <v>27</v>
      </c>
      <c r="W12" s="37" t="s">
        <v>24</v>
      </c>
    </row>
    <row r="13" spans="1:23" s="120" customFormat="1" ht="18.75" thickBot="1">
      <c r="A13" s="39" t="s">
        <v>79</v>
      </c>
      <c r="B13" s="52" t="s">
        <v>600</v>
      </c>
      <c r="C13" s="62" t="s">
        <v>441</v>
      </c>
      <c r="D13" s="31">
        <v>0</v>
      </c>
      <c r="E13" s="31"/>
      <c r="F13" s="31"/>
      <c r="G13" s="29"/>
      <c r="H13" s="151" t="e">
        <f>SUM('PACC - SNCC.F.053 (3)'!#REF!)</f>
        <v>#REF!</v>
      </c>
      <c r="I13" s="33"/>
      <c r="J13" s="41"/>
      <c r="K13" s="84">
        <v>7000000</v>
      </c>
      <c r="L13" s="31" t="s">
        <v>24</v>
      </c>
      <c r="M13" s="43" t="s">
        <v>359</v>
      </c>
      <c r="N13" s="44"/>
      <c r="O13" s="164"/>
      <c r="T13" s="121" t="s">
        <v>28</v>
      </c>
      <c r="W13" s="122" t="s">
        <v>22</v>
      </c>
    </row>
    <row r="14" spans="1:23" s="36" customFormat="1" ht="18.75" thickBot="1">
      <c r="A14" s="40"/>
      <c r="B14" s="31" t="s">
        <v>620</v>
      </c>
      <c r="C14" s="71" t="s">
        <v>441</v>
      </c>
      <c r="D14" s="38">
        <v>12</v>
      </c>
      <c r="E14" s="38"/>
      <c r="F14" s="38"/>
      <c r="G14" s="38"/>
      <c r="H14" s="151">
        <f>SUM('PACC - SNCC.F.053 (3)'!$D189:$G189)</f>
        <v>7</v>
      </c>
      <c r="I14" s="33"/>
      <c r="J14" s="42">
        <f>+H14*I14</f>
        <v>0</v>
      </c>
      <c r="K14" s="84" t="e">
        <f>SUM(J14:J18)</f>
        <v>#REF!</v>
      </c>
      <c r="L14" s="70"/>
      <c r="M14" s="43"/>
      <c r="N14" s="45"/>
      <c r="O14" s="54"/>
      <c r="T14" s="27" t="s">
        <v>29</v>
      </c>
      <c r="W14" s="37" t="s">
        <v>21</v>
      </c>
    </row>
    <row r="15" spans="1:23" s="36" customFormat="1" ht="18.75" thickBot="1">
      <c r="A15" s="39" t="s">
        <v>333</v>
      </c>
      <c r="B15" s="52" t="s">
        <v>593</v>
      </c>
      <c r="C15" s="62" t="s">
        <v>441</v>
      </c>
      <c r="D15" s="38">
        <v>12</v>
      </c>
      <c r="E15" s="38">
        <v>12</v>
      </c>
      <c r="F15" s="38">
        <v>12</v>
      </c>
      <c r="G15" s="38">
        <v>12</v>
      </c>
      <c r="H15" s="32" t="e">
        <f>SUM('PACC - SNCC.F.053 (3)'!#REF!)</f>
        <v>#REF!</v>
      </c>
      <c r="I15" s="33">
        <v>170</v>
      </c>
      <c r="J15" s="41" t="e">
        <f>+H15*I15</f>
        <v>#REF!</v>
      </c>
      <c r="K15" s="84" t="e">
        <f>Tabla134[[#This Row],[COSTO TOTAL UNITARIO ESTIMADO]]</f>
        <v>#REF!</v>
      </c>
      <c r="L15" s="31" t="s">
        <v>24</v>
      </c>
      <c r="M15" s="43" t="s">
        <v>359</v>
      </c>
      <c r="N15" s="44"/>
      <c r="O15" s="164"/>
      <c r="T15" s="27" t="s">
        <v>30</v>
      </c>
      <c r="W15" s="37" t="s">
        <v>20</v>
      </c>
    </row>
    <row r="16" spans="1:23" s="36" customFormat="1" ht="18.75" thickBot="1">
      <c r="A16" s="123" t="s">
        <v>193</v>
      </c>
      <c r="B16" s="109" t="s">
        <v>468</v>
      </c>
      <c r="C16" s="110" t="s">
        <v>441</v>
      </c>
      <c r="D16" s="111">
        <v>6</v>
      </c>
      <c r="E16" s="111">
        <v>6</v>
      </c>
      <c r="F16" s="111">
        <v>6</v>
      </c>
      <c r="G16" s="111">
        <v>6</v>
      </c>
      <c r="H16" s="112">
        <f>SUM(Tabla134[[#This Row],[PRIMER TRIMESTRE]:[CUARTO TRIMESTRE]])</f>
        <v>24</v>
      </c>
      <c r="I16" s="113">
        <v>200</v>
      </c>
      <c r="J16" s="114">
        <f>+H16*I16</f>
        <v>4800</v>
      </c>
      <c r="K16" s="115">
        <f>K49+J50</f>
        <v>0</v>
      </c>
      <c r="L16" s="116"/>
      <c r="M16" s="117" t="s">
        <v>359</v>
      </c>
      <c r="N16" s="118"/>
      <c r="O16" s="119"/>
      <c r="T16" s="27" t="s">
        <v>31</v>
      </c>
      <c r="W16" s="37" t="s">
        <v>17</v>
      </c>
    </row>
    <row r="17" spans="1:23" s="36" customFormat="1" ht="18.75" thickBot="1">
      <c r="A17" s="39" t="s">
        <v>153</v>
      </c>
      <c r="B17" s="47" t="s">
        <v>572</v>
      </c>
      <c r="C17" s="49" t="s">
        <v>441</v>
      </c>
      <c r="D17" s="31"/>
      <c r="E17" s="31"/>
      <c r="F17" s="31"/>
      <c r="G17" s="31"/>
      <c r="H17" s="32">
        <f>SUM(Tabla134[[#This Row],[PRIMER TRIMESTRE]:[CUARTO TRIMESTRE]])</f>
        <v>0</v>
      </c>
      <c r="I17" s="33"/>
      <c r="J17" s="33"/>
      <c r="K17" s="84">
        <v>5629</v>
      </c>
      <c r="L17" s="31" t="s">
        <v>18</v>
      </c>
      <c r="M17" s="43" t="s">
        <v>359</v>
      </c>
      <c r="N17" s="35"/>
      <c r="O17" s="24"/>
      <c r="T17" s="27" t="s">
        <v>32</v>
      </c>
      <c r="W17" s="37" t="s">
        <v>18</v>
      </c>
    </row>
    <row r="18" spans="1:23" s="36" customFormat="1" ht="18.75" thickBot="1">
      <c r="A18" s="40" t="s">
        <v>212</v>
      </c>
      <c r="B18" s="47" t="s">
        <v>459</v>
      </c>
      <c r="C18" s="48" t="s">
        <v>441</v>
      </c>
      <c r="D18" s="53">
        <v>15</v>
      </c>
      <c r="E18" s="53">
        <v>15</v>
      </c>
      <c r="F18" s="53">
        <v>15</v>
      </c>
      <c r="G18" s="53">
        <v>15</v>
      </c>
      <c r="H18" s="32">
        <f>SUM(Tabla134[[#This Row],[PRIMER TRIMESTRE]:[CUARTO TRIMESTRE]])</f>
        <v>60</v>
      </c>
      <c r="I18" s="72">
        <v>120</v>
      </c>
      <c r="J18" s="33">
        <f>+H18*I18</f>
        <v>7200</v>
      </c>
      <c r="K18" s="84" t="e">
        <f>K29+J19</f>
        <v>#REF!</v>
      </c>
      <c r="L18" s="31"/>
      <c r="M18" s="43" t="s">
        <v>359</v>
      </c>
      <c r="N18" s="57"/>
      <c r="O18" s="24"/>
      <c r="T18" s="27" t="s">
        <v>33</v>
      </c>
      <c r="W18" s="37"/>
    </row>
    <row r="19" spans="1:23" s="36" customFormat="1" ht="18.75" thickBot="1">
      <c r="A19" s="39" t="s">
        <v>212</v>
      </c>
      <c r="B19" s="47" t="s">
        <v>460</v>
      </c>
      <c r="C19" s="48" t="s">
        <v>461</v>
      </c>
      <c r="D19" s="53">
        <v>6</v>
      </c>
      <c r="E19" s="53">
        <v>6</v>
      </c>
      <c r="F19" s="53">
        <v>6</v>
      </c>
      <c r="G19" s="53">
        <v>6</v>
      </c>
      <c r="H19" s="32">
        <f>SUM(Tabla134[[#This Row],[PRIMER TRIMESTRE]:[CUARTO TRIMESTRE]])</f>
        <v>24</v>
      </c>
      <c r="I19" s="72">
        <v>70</v>
      </c>
      <c r="J19" s="33">
        <f>+H19*I19</f>
        <v>1680</v>
      </c>
      <c r="K19" s="84" t="e">
        <f>K18+J20</f>
        <v>#REF!</v>
      </c>
      <c r="L19" s="31"/>
      <c r="M19" s="43" t="s">
        <v>359</v>
      </c>
      <c r="N19" s="35"/>
      <c r="O19" s="24"/>
      <c r="T19" s="27" t="s">
        <v>34</v>
      </c>
      <c r="W19" s="37"/>
    </row>
    <row r="20" spans="1:23" s="36" customFormat="1" ht="18.75" thickBot="1">
      <c r="A20" s="40"/>
      <c r="B20" s="47" t="s">
        <v>612</v>
      </c>
      <c r="C20" s="71" t="s">
        <v>613</v>
      </c>
      <c r="D20" s="38">
        <v>30</v>
      </c>
      <c r="E20" s="38">
        <v>30</v>
      </c>
      <c r="F20" s="38">
        <v>30</v>
      </c>
      <c r="G20" s="38">
        <v>30</v>
      </c>
      <c r="H20" s="151">
        <f>SUM('PACC - SNCC.F.053 (3)'!$D47:$G47)</f>
        <v>4</v>
      </c>
      <c r="I20" s="76"/>
      <c r="J20" s="33">
        <f>+H20*I20</f>
        <v>0</v>
      </c>
      <c r="K20" s="84"/>
      <c r="L20" s="31"/>
      <c r="M20" s="43"/>
      <c r="N20" s="35"/>
      <c r="O20" s="24"/>
      <c r="T20" s="27" t="s">
        <v>35</v>
      </c>
      <c r="W20" s="37"/>
    </row>
    <row r="21" spans="1:23" s="36" customFormat="1" ht="18.75" thickBot="1">
      <c r="A21" s="127"/>
      <c r="B21" s="88" t="s">
        <v>644</v>
      </c>
      <c r="C21" s="48" t="s">
        <v>441</v>
      </c>
      <c r="D21" s="88">
        <v>3</v>
      </c>
      <c r="E21" s="88"/>
      <c r="F21" s="88"/>
      <c r="G21" s="88"/>
      <c r="H21" s="150"/>
      <c r="I21" s="88"/>
      <c r="J21" s="88"/>
      <c r="K21" s="155"/>
      <c r="L21" s="31"/>
      <c r="M21" s="159"/>
      <c r="O21" s="166"/>
      <c r="T21" s="27" t="s">
        <v>36</v>
      </c>
      <c r="W21" s="37"/>
    </row>
    <row r="22" spans="1:23" s="36" customFormat="1" ht="18.75" thickBot="1">
      <c r="A22" s="40" t="s">
        <v>181</v>
      </c>
      <c r="B22" s="50" t="s">
        <v>502</v>
      </c>
      <c r="C22" s="51" t="s">
        <v>441</v>
      </c>
      <c r="D22" s="53"/>
      <c r="E22" s="38"/>
      <c r="F22" s="38"/>
      <c r="G22" s="38"/>
      <c r="H22" s="32">
        <f>SUM(Tabla134[[#This Row],[PRIMER TRIMESTRE]:[CUARTO TRIMESTRE]])</f>
        <v>0</v>
      </c>
      <c r="I22" s="73">
        <v>350</v>
      </c>
      <c r="J22" s="33">
        <f>+H22*I22</f>
        <v>0</v>
      </c>
      <c r="K22" s="84" t="e">
        <f>SUM(J22:J26)</f>
        <v>#REF!</v>
      </c>
      <c r="L22" s="31"/>
      <c r="M22" s="43" t="s">
        <v>359</v>
      </c>
      <c r="N22" s="35"/>
      <c r="O22" s="55"/>
      <c r="T22" s="27" t="s">
        <v>37</v>
      </c>
      <c r="W22" s="37"/>
    </row>
    <row r="23" spans="1:23" s="36" customFormat="1" ht="18.75" thickBot="1">
      <c r="A23" s="39" t="s">
        <v>181</v>
      </c>
      <c r="B23" s="133" t="s">
        <v>413</v>
      </c>
      <c r="C23" s="144" t="s">
        <v>441</v>
      </c>
      <c r="D23" s="53"/>
      <c r="E23" s="38">
        <v>3</v>
      </c>
      <c r="F23" s="38">
        <v>3</v>
      </c>
      <c r="G23" s="38"/>
      <c r="H23" s="32">
        <f>SUM(Tabla134[[#This Row],[PRIMER TRIMESTRE]:[CUARTO TRIMESTRE]])</f>
        <v>6</v>
      </c>
      <c r="I23" s="73">
        <v>95</v>
      </c>
      <c r="J23" s="33">
        <f>+Tabla134[[#This Row],[CANTIDAD TOTAL]]*Tabla134[[#This Row],[PRECIO UNITARIO ESTIMADO]]</f>
        <v>570</v>
      </c>
      <c r="K23" s="84">
        <f>SUM(J23:J24)</f>
        <v>24570</v>
      </c>
      <c r="L23" s="31"/>
      <c r="M23" s="43" t="s">
        <v>359</v>
      </c>
      <c r="N23" s="35"/>
      <c r="O23" s="55"/>
      <c r="T23" s="27" t="s">
        <v>38</v>
      </c>
      <c r="W23" s="37"/>
    </row>
    <row r="24" spans="1:23" s="36" customFormat="1" ht="18.75" thickBot="1">
      <c r="A24" s="40" t="s">
        <v>181</v>
      </c>
      <c r="B24" s="50" t="s">
        <v>632</v>
      </c>
      <c r="C24" s="49" t="s">
        <v>441</v>
      </c>
      <c r="D24" s="38">
        <v>6</v>
      </c>
      <c r="E24" s="38">
        <v>6</v>
      </c>
      <c r="F24" s="38">
        <v>6</v>
      </c>
      <c r="G24" s="38">
        <v>6</v>
      </c>
      <c r="H24" s="32">
        <f>SUM(Tabla134[[#This Row],[PRIMER TRIMESTRE]:[CUARTO TRIMESTRE]])</f>
        <v>24</v>
      </c>
      <c r="I24" s="33">
        <v>1000</v>
      </c>
      <c r="J24" s="33">
        <f>+Tabla134[[#This Row],[CANTIDAD TOTAL]]*Tabla134[[#This Row],[PRECIO UNITARIO ESTIMADO]]</f>
        <v>24000</v>
      </c>
      <c r="K24" s="84">
        <v>6053556.2000000002</v>
      </c>
      <c r="L24" s="31" t="s">
        <v>24</v>
      </c>
      <c r="M24" s="43" t="s">
        <v>359</v>
      </c>
      <c r="N24" s="57"/>
      <c r="O24" s="55"/>
      <c r="T24" s="27" t="s">
        <v>39</v>
      </c>
      <c r="W24" s="37"/>
    </row>
    <row r="25" spans="1:23" s="36" customFormat="1" ht="18.75" thickBot="1">
      <c r="A25" s="31"/>
      <c r="B25" s="50" t="s">
        <v>631</v>
      </c>
      <c r="C25" s="77"/>
      <c r="D25" s="38">
        <v>6</v>
      </c>
      <c r="E25" s="38">
        <v>6</v>
      </c>
      <c r="F25" s="38">
        <v>6</v>
      </c>
      <c r="G25" s="38">
        <v>6</v>
      </c>
      <c r="H25" s="70" t="e">
        <f>SUM('PACC - SNCC.F.053 (3)'!#REF!)</f>
        <v>#REF!</v>
      </c>
      <c r="I25" s="33"/>
      <c r="J25" s="33" t="e">
        <f>+H25*I25</f>
        <v>#REF!</v>
      </c>
      <c r="K25" s="33"/>
      <c r="L25" s="31"/>
      <c r="M25" s="43" t="s">
        <v>359</v>
      </c>
      <c r="N25" s="35"/>
      <c r="O25" s="55"/>
      <c r="T25" s="27" t="s">
        <v>40</v>
      </c>
      <c r="W25" s="37"/>
    </row>
    <row r="26" spans="1:23" s="36" customFormat="1" ht="18.75" thickBot="1">
      <c r="A26" s="39" t="s">
        <v>181</v>
      </c>
      <c r="B26" s="50" t="s">
        <v>520</v>
      </c>
      <c r="C26" s="49" t="s">
        <v>441</v>
      </c>
      <c r="D26" s="53"/>
      <c r="E26" s="53"/>
      <c r="F26" s="38"/>
      <c r="G26" s="31"/>
      <c r="H26" s="32">
        <f>SUM(Tabla134[[#This Row],[PRIMER TRIMESTRE]:[CUARTO TRIMESTRE]])</f>
        <v>0</v>
      </c>
      <c r="I26" s="33">
        <v>2000</v>
      </c>
      <c r="J26" s="33">
        <f>+Tabla134[[#This Row],[CANTIDAD TOTAL]]*Tabla134[[#This Row],[PRECIO UNITARIO ESTIMADO]]</f>
        <v>0</v>
      </c>
      <c r="K26" s="84">
        <f>SUM(J26:J27)</f>
        <v>0</v>
      </c>
      <c r="L26" s="31"/>
      <c r="M26" s="43" t="s">
        <v>359</v>
      </c>
      <c r="N26" s="57"/>
      <c r="O26" s="55"/>
      <c r="T26" s="27" t="s">
        <v>53</v>
      </c>
      <c r="W26" s="37"/>
    </row>
    <row r="27" spans="1:23" s="36" customFormat="1" ht="18.75" thickBot="1">
      <c r="A27" s="46" t="s">
        <v>181</v>
      </c>
      <c r="B27" s="50" t="s">
        <v>494</v>
      </c>
      <c r="C27" s="51" t="s">
        <v>441</v>
      </c>
      <c r="D27" s="53">
        <v>0</v>
      </c>
      <c r="E27" s="38"/>
      <c r="F27" s="38">
        <v>0</v>
      </c>
      <c r="G27" s="38">
        <v>0</v>
      </c>
      <c r="H27" s="32">
        <f>SUM(Tabla134[[#This Row],[PRIMER TRIMESTRE]:[CUARTO TRIMESTRE]])</f>
        <v>0</v>
      </c>
      <c r="I27" s="73">
        <v>780</v>
      </c>
      <c r="J27" s="33">
        <f>+H27*I27</f>
        <v>0</v>
      </c>
      <c r="K27" s="84">
        <f>SUM(J27:J31)</f>
        <v>5097.6000000000004</v>
      </c>
      <c r="L27" s="31"/>
      <c r="M27" s="43" t="s">
        <v>359</v>
      </c>
      <c r="N27" s="35"/>
      <c r="O27" s="55"/>
      <c r="T27" s="27" t="s">
        <v>54</v>
      </c>
      <c r="W27" s="37"/>
    </row>
    <row r="28" spans="1:23" s="36" customFormat="1" ht="19.5" thickBot="1">
      <c r="A28" s="46" t="s">
        <v>181</v>
      </c>
      <c r="B28" s="50" t="s">
        <v>363</v>
      </c>
      <c r="C28" s="99" t="s">
        <v>441</v>
      </c>
      <c r="D28" s="30">
        <v>180</v>
      </c>
      <c r="E28" s="30">
        <v>180</v>
      </c>
      <c r="F28" s="30">
        <v>180</v>
      </c>
      <c r="G28" s="30">
        <v>180</v>
      </c>
      <c r="H28" s="32">
        <f>SUM(Tabla134[[#This Row],[PRIMER TRIMESTRE]:[CUARTO TRIMESTRE]])</f>
        <v>720</v>
      </c>
      <c r="I28" s="33">
        <v>5.9</v>
      </c>
      <c r="J28" s="33">
        <f>+H28*I28</f>
        <v>4248</v>
      </c>
      <c r="K28" s="84" t="e">
        <f>SUM(J28:J32)</f>
        <v>#REF!</v>
      </c>
      <c r="L28" s="31"/>
      <c r="M28" s="43" t="s">
        <v>359</v>
      </c>
      <c r="N28" s="35"/>
      <c r="O28" s="24"/>
      <c r="T28" s="27" t="s">
        <v>56</v>
      </c>
      <c r="W28" s="37"/>
    </row>
    <row r="29" spans="1:23" s="120" customFormat="1" ht="19.5" thickBot="1">
      <c r="A29" s="46" t="s">
        <v>181</v>
      </c>
      <c r="B29" s="50" t="s">
        <v>364</v>
      </c>
      <c r="C29" s="99" t="s">
        <v>441</v>
      </c>
      <c r="D29" s="30">
        <v>24</v>
      </c>
      <c r="E29" s="38">
        <v>0</v>
      </c>
      <c r="F29" s="38">
        <v>24</v>
      </c>
      <c r="G29" s="149">
        <v>0</v>
      </c>
      <c r="H29" s="32">
        <f>SUM(Tabla134[[#This Row],[PRIMER TRIMESTRE]:[CUARTO TRIMESTRE]])</f>
        <v>48</v>
      </c>
      <c r="I29" s="33">
        <v>5.9</v>
      </c>
      <c r="J29" s="33">
        <f>+H29*I29</f>
        <v>283.20000000000005</v>
      </c>
      <c r="K29" s="84" t="e">
        <f>SUM(J29:J33)</f>
        <v>#REF!</v>
      </c>
      <c r="L29" s="31"/>
      <c r="M29" s="43" t="s">
        <v>359</v>
      </c>
      <c r="N29" s="35"/>
      <c r="O29" s="24"/>
      <c r="T29" s="121" t="s">
        <v>59</v>
      </c>
      <c r="W29" s="122"/>
    </row>
    <row r="30" spans="1:23" s="36" customFormat="1" ht="19.5" thickBot="1">
      <c r="A30" s="46" t="s">
        <v>181</v>
      </c>
      <c r="B30" s="50" t="s">
        <v>484</v>
      </c>
      <c r="C30" s="99" t="s">
        <v>441</v>
      </c>
      <c r="D30" s="30">
        <v>24</v>
      </c>
      <c r="E30" s="30">
        <v>24</v>
      </c>
      <c r="F30" s="30">
        <v>24</v>
      </c>
      <c r="G30" s="30">
        <v>24</v>
      </c>
      <c r="H30" s="32">
        <f>SUM(Tabla134[[#This Row],[PRIMER TRIMESTRE]:[CUARTO TRIMESTRE]])</f>
        <v>96</v>
      </c>
      <c r="I30" s="33">
        <v>5.9</v>
      </c>
      <c r="J30" s="33">
        <f>+H30*I30</f>
        <v>566.40000000000009</v>
      </c>
      <c r="K30" s="84" t="e">
        <f>SUM(J30:J34)</f>
        <v>#REF!</v>
      </c>
      <c r="L30" s="31"/>
      <c r="M30" s="43" t="s">
        <v>359</v>
      </c>
      <c r="N30" s="35"/>
      <c r="O30" s="24"/>
      <c r="T30" s="27" t="s">
        <v>61</v>
      </c>
      <c r="W30" s="37"/>
    </row>
    <row r="31" spans="1:23" s="36" customFormat="1" ht="18.75" thickBot="1">
      <c r="A31" s="46" t="s">
        <v>181</v>
      </c>
      <c r="B31" s="50" t="s">
        <v>405</v>
      </c>
      <c r="C31" s="51" t="s">
        <v>441</v>
      </c>
      <c r="D31" s="53"/>
      <c r="E31" s="38"/>
      <c r="F31" s="38"/>
      <c r="G31" s="38"/>
      <c r="H31" s="32">
        <f>SUM(Tabla134[[#This Row],[PRIMER TRIMESTRE]:[CUARTO TRIMESTRE]])</f>
        <v>0</v>
      </c>
      <c r="I31" s="73">
        <v>45</v>
      </c>
      <c r="J31" s="33">
        <f>+Tabla134[[#This Row],[CANTIDAD TOTAL]]*Tabla134[[#This Row],[PRECIO UNITARIO ESTIMADO]]</f>
        <v>0</v>
      </c>
      <c r="K31" s="84" t="e">
        <f>SUM(J31:J32)</f>
        <v>#REF!</v>
      </c>
      <c r="L31" s="31"/>
      <c r="M31" s="43" t="s">
        <v>359</v>
      </c>
      <c r="N31" s="35"/>
      <c r="O31" s="55"/>
      <c r="T31" s="27" t="s">
        <v>62</v>
      </c>
      <c r="W31" s="37"/>
    </row>
    <row r="32" spans="1:23" s="36" customFormat="1" ht="18.75" thickBot="1">
      <c r="A32" s="46"/>
      <c r="B32" s="130" t="s">
        <v>649</v>
      </c>
      <c r="C32" s="71"/>
      <c r="D32" s="31">
        <v>12</v>
      </c>
      <c r="E32" s="31">
        <v>12</v>
      </c>
      <c r="F32" s="31">
        <v>12</v>
      </c>
      <c r="G32" s="31">
        <v>12</v>
      </c>
      <c r="H32" s="151" t="e">
        <f>SUM('PACC - SNCC.F.053 (3)'!#REF!)</f>
        <v>#REF!</v>
      </c>
      <c r="I32" s="33"/>
      <c r="J32" s="33" t="e">
        <f>+H32*I32</f>
        <v>#REF!</v>
      </c>
      <c r="K32" s="84" t="e">
        <f>SUM(J32:J36)</f>
        <v>#REF!</v>
      </c>
      <c r="L32" s="70"/>
      <c r="M32" s="43"/>
      <c r="N32" s="35"/>
      <c r="O32" s="24"/>
      <c r="T32" s="27" t="s">
        <v>63</v>
      </c>
      <c r="W32" s="37"/>
    </row>
    <row r="33" spans="1:23" s="36" customFormat="1" ht="18.75" thickBot="1">
      <c r="A33" s="46" t="s">
        <v>216</v>
      </c>
      <c r="B33" s="47" t="s">
        <v>358</v>
      </c>
      <c r="C33" s="48" t="s">
        <v>446</v>
      </c>
      <c r="D33" s="53">
        <v>60</v>
      </c>
      <c r="E33" s="53">
        <v>60</v>
      </c>
      <c r="F33" s="53">
        <v>60</v>
      </c>
      <c r="G33" s="53">
        <v>60</v>
      </c>
      <c r="H33" s="32">
        <f>SUM(Tabla134[[#This Row],[PRIMER TRIMESTRE]:[CUARTO TRIMESTRE]])</f>
        <v>240</v>
      </c>
      <c r="I33" s="72">
        <v>220</v>
      </c>
      <c r="J33" s="33">
        <f>+H33*I33</f>
        <v>52800</v>
      </c>
      <c r="K33" s="84">
        <f>K27+J34</f>
        <v>5097.6000000000004</v>
      </c>
      <c r="L33" s="31"/>
      <c r="M33" s="43" t="s">
        <v>359</v>
      </c>
      <c r="N33" s="35"/>
      <c r="O33" s="24"/>
      <c r="T33" s="27" t="s">
        <v>64</v>
      </c>
      <c r="W33" s="37"/>
    </row>
    <row r="34" spans="1:23" s="36" customFormat="1" ht="18.75" thickBot="1">
      <c r="A34" s="46" t="s">
        <v>193</v>
      </c>
      <c r="B34" s="47" t="s">
        <v>442</v>
      </c>
      <c r="C34" s="48" t="s">
        <v>441</v>
      </c>
      <c r="D34" s="53">
        <v>0</v>
      </c>
      <c r="E34" s="53">
        <v>0</v>
      </c>
      <c r="F34" s="53">
        <v>0</v>
      </c>
      <c r="G34" s="53">
        <v>0</v>
      </c>
      <c r="H34" s="32">
        <f>SUM(Tabla134[[#This Row],[PRIMER TRIMESTRE]:[CUARTO TRIMESTRE]])</f>
        <v>0</v>
      </c>
      <c r="I34" s="72">
        <v>180</v>
      </c>
      <c r="J34" s="33">
        <f>+Tabla134[[#This Row],[CANTIDAD TOTAL]]*Tabla134[[#This Row],[PRECIO UNITARIO ESTIMADO]]</f>
        <v>0</v>
      </c>
      <c r="K34" s="84">
        <f>K33+J35</f>
        <v>6377.6</v>
      </c>
      <c r="L34" s="31"/>
      <c r="M34" s="43" t="s">
        <v>359</v>
      </c>
      <c r="N34" s="35"/>
      <c r="O34" s="55"/>
      <c r="T34" s="27" t="s">
        <v>67</v>
      </c>
      <c r="W34" s="37"/>
    </row>
    <row r="35" spans="1:23" s="36" customFormat="1" ht="18.75" thickBot="1">
      <c r="A35" s="108"/>
      <c r="B35" s="109" t="s">
        <v>440</v>
      </c>
      <c r="C35" s="110" t="s">
        <v>441</v>
      </c>
      <c r="D35" s="111">
        <v>3</v>
      </c>
      <c r="E35" s="111">
        <v>5</v>
      </c>
      <c r="F35" s="111">
        <v>3</v>
      </c>
      <c r="G35" s="111">
        <v>5</v>
      </c>
      <c r="H35" s="112">
        <f>SUM(Tabla134[[#This Row],[PRIMER TRIMESTRE]:[CUARTO TRIMESTRE]])</f>
        <v>16</v>
      </c>
      <c r="I35" s="113">
        <v>80</v>
      </c>
      <c r="J35" s="114">
        <f>+Tabla134[[#This Row],[CANTIDAD TOTAL]]*Tabla134[[#This Row],[PRECIO UNITARIO ESTIMADO]]</f>
        <v>1280</v>
      </c>
      <c r="K35" s="115">
        <f>K34+J36</f>
        <v>6377.6</v>
      </c>
      <c r="L35" s="116"/>
      <c r="M35" s="117" t="s">
        <v>359</v>
      </c>
      <c r="N35" s="118"/>
      <c r="O35" s="163"/>
      <c r="T35" s="27" t="s">
        <v>68</v>
      </c>
      <c r="W35" s="37"/>
    </row>
    <row r="36" spans="1:23" s="36" customFormat="1" ht="18.75" thickBot="1">
      <c r="A36" s="46" t="s">
        <v>175</v>
      </c>
      <c r="B36" s="131" t="s">
        <v>580</v>
      </c>
      <c r="C36" s="64" t="s">
        <v>441</v>
      </c>
      <c r="D36" s="31"/>
      <c r="E36" s="31"/>
      <c r="F36" s="31"/>
      <c r="G36" s="31"/>
      <c r="H36" s="32">
        <f>SUM(Tabla134[[#This Row],[PRIMER TRIMESTRE]:[CUARTO TRIMESTRE]])</f>
        <v>0</v>
      </c>
      <c r="I36" s="91"/>
      <c r="J36" s="42"/>
      <c r="K36" s="84">
        <f>Tabla134[[#This Row],[COSTO TOTAL UNITARIO ESTIMADO]]</f>
        <v>0</v>
      </c>
      <c r="L36" s="31" t="s">
        <v>17</v>
      </c>
      <c r="M36" s="43" t="s">
        <v>359</v>
      </c>
      <c r="N36" s="45"/>
      <c r="O36" s="125"/>
      <c r="T36" s="27" t="s">
        <v>60</v>
      </c>
      <c r="W36" s="37"/>
    </row>
    <row r="37" spans="1:23" s="36" customFormat="1" ht="18.75" thickBot="1">
      <c r="A37" s="46" t="s">
        <v>216</v>
      </c>
      <c r="B37" s="47" t="s">
        <v>458</v>
      </c>
      <c r="C37" s="48" t="s">
        <v>441</v>
      </c>
      <c r="D37" s="53">
        <v>66</v>
      </c>
      <c r="E37" s="53">
        <v>70</v>
      </c>
      <c r="F37" s="53">
        <v>66</v>
      </c>
      <c r="G37" s="53">
        <v>70</v>
      </c>
      <c r="H37" s="32">
        <f>SUM(Tabla134[[#This Row],[PRIMER TRIMESTRE]:[CUARTO TRIMESTRE]])</f>
        <v>272</v>
      </c>
      <c r="I37" s="72">
        <v>160</v>
      </c>
      <c r="J37" s="33">
        <f>+H37*I37</f>
        <v>43520</v>
      </c>
      <c r="K37" s="84">
        <v>1192320</v>
      </c>
      <c r="L37" s="31" t="s">
        <v>20</v>
      </c>
      <c r="M37" s="43" t="s">
        <v>359</v>
      </c>
      <c r="N37" s="35"/>
      <c r="O37" s="24"/>
      <c r="T37" s="27"/>
      <c r="W37" s="37"/>
    </row>
    <row r="38" spans="1:23" s="36" customFormat="1" ht="18.75" thickBot="1">
      <c r="A38" s="31" t="s">
        <v>181</v>
      </c>
      <c r="B38" s="50" t="s">
        <v>496</v>
      </c>
      <c r="C38" s="51" t="s">
        <v>441</v>
      </c>
      <c r="D38" s="53"/>
      <c r="E38" s="38"/>
      <c r="F38" s="38"/>
      <c r="G38" s="38"/>
      <c r="H38" s="38">
        <f>SUM(Tabla134[[#This Row],[PRIMER TRIMESTRE]:[CUARTO TRIMESTRE]])</f>
        <v>0</v>
      </c>
      <c r="I38" s="73">
        <v>55</v>
      </c>
      <c r="J38" s="33">
        <f>+H38*I38</f>
        <v>0</v>
      </c>
      <c r="K38" s="85">
        <f>SUM(J38:J42)</f>
        <v>96000</v>
      </c>
      <c r="L38" s="31"/>
      <c r="M38" s="43" t="s">
        <v>359</v>
      </c>
      <c r="N38" s="35"/>
      <c r="O38" s="55"/>
      <c r="T38" s="27" t="s">
        <v>41</v>
      </c>
      <c r="W38" s="37"/>
    </row>
    <row r="39" spans="1:23" s="36" customFormat="1" ht="18.75" thickBot="1">
      <c r="A39" s="39" t="s">
        <v>181</v>
      </c>
      <c r="B39" s="50" t="s">
        <v>623</v>
      </c>
      <c r="C39" s="51" t="s">
        <v>441</v>
      </c>
      <c r="D39" s="53"/>
      <c r="E39" s="38">
        <v>500</v>
      </c>
      <c r="F39" s="38"/>
      <c r="G39" s="38">
        <v>500</v>
      </c>
      <c r="H39" s="32">
        <f>SUM(Tabla134[[#This Row],[PRIMER TRIMESTRE]:[CUARTO TRIMESTRE]])</f>
        <v>1000</v>
      </c>
      <c r="I39" s="73">
        <v>55</v>
      </c>
      <c r="J39" s="33">
        <f>+H39*I39</f>
        <v>55000</v>
      </c>
      <c r="K39" s="84">
        <f>SUM(J39:J43)</f>
        <v>96000</v>
      </c>
      <c r="L39" s="31"/>
      <c r="M39" s="43" t="s">
        <v>359</v>
      </c>
      <c r="N39" s="35"/>
      <c r="O39" s="55"/>
      <c r="T39" s="27" t="s">
        <v>42</v>
      </c>
      <c r="W39" s="37"/>
    </row>
    <row r="40" spans="1:23" s="36" customFormat="1" ht="18.75" thickBot="1">
      <c r="A40" s="39" t="s">
        <v>181</v>
      </c>
      <c r="B40" s="63" t="s">
        <v>400</v>
      </c>
      <c r="C40" s="60" t="s">
        <v>441</v>
      </c>
      <c r="D40" s="53"/>
      <c r="E40" s="38">
        <v>100</v>
      </c>
      <c r="F40" s="38">
        <v>100</v>
      </c>
      <c r="G40" s="38"/>
      <c r="H40" s="32">
        <f>SUM(Tabla134[[#This Row],[PRIMER TRIMESTRE]:[CUARTO TRIMESTRE]])</f>
        <v>200</v>
      </c>
      <c r="I40" s="73">
        <v>175</v>
      </c>
      <c r="J40" s="33">
        <f>+Tabla134[[#This Row],[CANTIDAD TOTAL]]*Tabla134[[#This Row],[PRECIO UNITARIO ESTIMADO]]</f>
        <v>35000</v>
      </c>
      <c r="K40" s="84">
        <f>SUM(J40:J41)</f>
        <v>41000</v>
      </c>
      <c r="L40" s="31"/>
      <c r="M40" s="43" t="s">
        <v>359</v>
      </c>
      <c r="N40" s="35"/>
      <c r="O40" s="55"/>
      <c r="T40" s="27" t="s">
        <v>43</v>
      </c>
      <c r="W40" s="37"/>
    </row>
    <row r="41" spans="1:23" s="36" customFormat="1" ht="18.75" thickBot="1">
      <c r="A41" s="39" t="s">
        <v>180</v>
      </c>
      <c r="B41" s="61" t="s">
        <v>436</v>
      </c>
      <c r="C41" s="51" t="s">
        <v>441</v>
      </c>
      <c r="D41" s="53"/>
      <c r="E41" s="53">
        <v>2</v>
      </c>
      <c r="F41" s="53">
        <v>2</v>
      </c>
      <c r="G41" s="31"/>
      <c r="H41" s="32">
        <f>SUM(Tabla134[[#This Row],[PRIMER TRIMESTRE]:[CUARTO TRIMESTRE]])</f>
        <v>4</v>
      </c>
      <c r="I41" s="33">
        <v>1500</v>
      </c>
      <c r="J41" s="33">
        <f>+Tabla134[[#This Row],[CANTIDAD TOTAL]]*Tabla134[[#This Row],[PRECIO UNITARIO ESTIMADO]]</f>
        <v>6000</v>
      </c>
      <c r="K41" s="84">
        <f>SUM(J41:J41)</f>
        <v>6000</v>
      </c>
      <c r="L41" s="31"/>
      <c r="M41" s="43" t="s">
        <v>359</v>
      </c>
      <c r="N41" s="57"/>
      <c r="O41" s="55"/>
      <c r="T41" s="27" t="s">
        <v>65</v>
      </c>
      <c r="W41" s="37"/>
    </row>
    <row r="42" spans="1:23" s="36" customFormat="1" ht="18.75" thickBot="1">
      <c r="A42" s="46" t="s">
        <v>331</v>
      </c>
      <c r="B42" s="52" t="s">
        <v>581</v>
      </c>
      <c r="C42" s="62" t="s">
        <v>441</v>
      </c>
      <c r="D42" s="31"/>
      <c r="E42" s="31"/>
      <c r="F42" s="31"/>
      <c r="G42" s="31"/>
      <c r="H42" s="32">
        <f>SUM(Tabla134[[#This Row],[PRIMER TRIMESTRE]:[CUARTO TRIMESTRE]])</f>
        <v>0</v>
      </c>
      <c r="I42" s="33"/>
      <c r="J42" s="33"/>
      <c r="K42" s="157">
        <f>Tabla134[[#This Row],[COSTO TOTAL UNITARIO ESTIMADO]]</f>
        <v>0</v>
      </c>
      <c r="L42" s="87" t="s">
        <v>20</v>
      </c>
      <c r="M42" s="43" t="s">
        <v>359</v>
      </c>
      <c r="N42" s="56"/>
      <c r="O42" s="25"/>
      <c r="T42" s="27" t="s">
        <v>66</v>
      </c>
      <c r="W42" s="37"/>
    </row>
    <row r="43" spans="1:23" s="36" customFormat="1" ht="18.75" thickBot="1">
      <c r="A43" s="46" t="s">
        <v>181</v>
      </c>
      <c r="B43" s="50" t="s">
        <v>487</v>
      </c>
      <c r="C43" s="51" t="s">
        <v>441</v>
      </c>
      <c r="D43" s="53"/>
      <c r="E43" s="38"/>
      <c r="F43" s="38"/>
      <c r="G43" s="38"/>
      <c r="H43" s="32">
        <f>SUM(Tabla134[[#This Row],[PRIMER TRIMESTRE]:[CUARTO TRIMESTRE]])</f>
        <v>0</v>
      </c>
      <c r="I43" s="73">
        <v>350</v>
      </c>
      <c r="J43" s="33">
        <f>+Tabla134[[#This Row],[CANTIDAD TOTAL]]*Tabla134[[#This Row],[PRECIO UNITARIO ESTIMADO]]</f>
        <v>0</v>
      </c>
      <c r="K43" s="84">
        <f t="shared" ref="K43:K50" si="0">SUM(J43:J44)</f>
        <v>1320</v>
      </c>
      <c r="L43" s="31"/>
      <c r="M43" s="43" t="s">
        <v>359</v>
      </c>
      <c r="N43" s="35"/>
      <c r="O43" s="55"/>
      <c r="T43" s="27"/>
      <c r="W43" s="37"/>
    </row>
    <row r="44" spans="1:23" s="36" customFormat="1" ht="18.75" thickBot="1">
      <c r="A44" s="31" t="s">
        <v>181</v>
      </c>
      <c r="B44" s="50" t="s">
        <v>397</v>
      </c>
      <c r="C44" s="51" t="s">
        <v>441</v>
      </c>
      <c r="D44" s="53"/>
      <c r="E44" s="38">
        <v>12</v>
      </c>
      <c r="F44" s="38"/>
      <c r="G44" s="38"/>
      <c r="H44" s="38">
        <f>SUM(Tabla134[[#This Row],[PRIMER TRIMESTRE]:[CUARTO TRIMESTRE]])</f>
        <v>12</v>
      </c>
      <c r="I44" s="73">
        <v>110</v>
      </c>
      <c r="J44" s="33">
        <f>+Tabla134[[#This Row],[CANTIDAD TOTAL]]*Tabla134[[#This Row],[PRECIO UNITARIO ESTIMADO]]</f>
        <v>1320</v>
      </c>
      <c r="K44" s="85">
        <f t="shared" si="0"/>
        <v>1320</v>
      </c>
      <c r="L44" s="31"/>
      <c r="M44" s="43" t="s">
        <v>359</v>
      </c>
      <c r="N44" s="57"/>
      <c r="O44" s="55"/>
      <c r="T44" s="27" t="s">
        <v>44</v>
      </c>
      <c r="W44" s="37"/>
    </row>
    <row r="45" spans="1:23" s="36" customFormat="1" ht="18.75" thickBot="1">
      <c r="A45" s="39" t="s">
        <v>181</v>
      </c>
      <c r="B45" s="61" t="s">
        <v>396</v>
      </c>
      <c r="C45" s="51" t="s">
        <v>441</v>
      </c>
      <c r="D45" s="53"/>
      <c r="E45" s="38"/>
      <c r="F45" s="38"/>
      <c r="G45" s="38"/>
      <c r="H45" s="32">
        <f>SUM(Tabla134[[#This Row],[PRIMER TRIMESTRE]:[CUARTO TRIMESTRE]])</f>
        <v>0</v>
      </c>
      <c r="I45" s="73">
        <v>198</v>
      </c>
      <c r="J45" s="33">
        <f>+Tabla134[[#This Row],[CANTIDAD TOTAL]]*Tabla134[[#This Row],[PRECIO UNITARIO ESTIMADO]]</f>
        <v>0</v>
      </c>
      <c r="K45" s="84">
        <f t="shared" si="0"/>
        <v>0</v>
      </c>
      <c r="L45" s="31"/>
      <c r="M45" s="43" t="s">
        <v>359</v>
      </c>
      <c r="N45" s="35"/>
      <c r="O45" s="55"/>
      <c r="T45" s="27" t="s">
        <v>45</v>
      </c>
      <c r="W45" s="37"/>
    </row>
    <row r="46" spans="1:23" s="36" customFormat="1" ht="18.75" thickBot="1">
      <c r="A46" s="39" t="s">
        <v>181</v>
      </c>
      <c r="B46" s="50" t="s">
        <v>395</v>
      </c>
      <c r="C46" s="51" t="s">
        <v>441</v>
      </c>
      <c r="D46" s="53"/>
      <c r="E46" s="38"/>
      <c r="F46" s="38"/>
      <c r="G46" s="38"/>
      <c r="H46" s="32">
        <f>SUM(Tabla134[[#This Row],[PRIMER TRIMESTRE]:[CUARTO TRIMESTRE]])</f>
        <v>0</v>
      </c>
      <c r="I46" s="73">
        <v>110</v>
      </c>
      <c r="J46" s="33">
        <f>+Tabla134[[#This Row],[CANTIDAD TOTAL]]*Tabla134[[#This Row],[PRECIO UNITARIO ESTIMADO]]</f>
        <v>0</v>
      </c>
      <c r="K46" s="84">
        <f t="shared" si="0"/>
        <v>2580</v>
      </c>
      <c r="L46" s="31"/>
      <c r="M46" s="43" t="s">
        <v>359</v>
      </c>
      <c r="N46" s="57"/>
      <c r="O46" s="55"/>
      <c r="T46" s="27" t="s">
        <v>46</v>
      </c>
      <c r="W46" s="37"/>
    </row>
    <row r="47" spans="1:23" s="36" customFormat="1" ht="18.75" thickBot="1">
      <c r="A47" s="39" t="s">
        <v>181</v>
      </c>
      <c r="B47" s="50" t="s">
        <v>394</v>
      </c>
      <c r="C47" s="51" t="s">
        <v>441</v>
      </c>
      <c r="D47" s="53">
        <v>6</v>
      </c>
      <c r="E47" s="38"/>
      <c r="F47" s="38">
        <v>6</v>
      </c>
      <c r="G47" s="38"/>
      <c r="H47" s="32">
        <f>SUM(Tabla134[[#This Row],[PRIMER TRIMESTRE]:[CUARTO TRIMESTRE]])</f>
        <v>12</v>
      </c>
      <c r="I47" s="74">
        <v>215</v>
      </c>
      <c r="J47" s="33">
        <f>+Tabla134[[#This Row],[CANTIDAD TOTAL]]*Tabla134[[#This Row],[PRECIO UNITARIO ESTIMADO]]</f>
        <v>2580</v>
      </c>
      <c r="K47" s="84">
        <f t="shared" si="0"/>
        <v>2580</v>
      </c>
      <c r="L47" s="31"/>
      <c r="M47" s="43" t="s">
        <v>359</v>
      </c>
      <c r="N47" s="57"/>
      <c r="O47" s="55"/>
      <c r="T47" s="27" t="s">
        <v>47</v>
      </c>
      <c r="W47" s="37"/>
    </row>
    <row r="48" spans="1:23" s="36" customFormat="1" ht="18.75" thickBot="1">
      <c r="A48" s="39" t="s">
        <v>176</v>
      </c>
      <c r="B48" s="47" t="s">
        <v>566</v>
      </c>
      <c r="C48" s="49" t="s">
        <v>441</v>
      </c>
      <c r="D48" s="53"/>
      <c r="E48" s="53"/>
      <c r="F48" s="38"/>
      <c r="G48" s="38"/>
      <c r="H48" s="38">
        <f>SUM(Tabla134[[#This Row],[PRIMER TRIMESTRE]:[CUARTO TRIMESTRE]])</f>
        <v>0</v>
      </c>
      <c r="I48" s="33">
        <v>4500</v>
      </c>
      <c r="J48" s="33">
        <f>+Tabla134[[#This Row],[CANTIDAD TOTAL]]*Tabla134[[#This Row],[PRECIO UNITARIO ESTIMADO]]</f>
        <v>0</v>
      </c>
      <c r="K48" s="33">
        <f t="shared" si="0"/>
        <v>0</v>
      </c>
      <c r="L48" s="31"/>
      <c r="M48" s="43" t="s">
        <v>359</v>
      </c>
      <c r="N48" s="57"/>
      <c r="O48" s="55"/>
      <c r="T48" s="27" t="s">
        <v>48</v>
      </c>
      <c r="W48" s="37"/>
    </row>
    <row r="49" spans="1:23" s="36" customFormat="1" ht="18.75" thickBot="1">
      <c r="A49" s="39" t="s">
        <v>176</v>
      </c>
      <c r="B49" s="47" t="s">
        <v>568</v>
      </c>
      <c r="C49" s="49" t="s">
        <v>441</v>
      </c>
      <c r="D49" s="53"/>
      <c r="E49" s="53"/>
      <c r="F49" s="38"/>
      <c r="G49" s="31"/>
      <c r="H49" s="38">
        <f>SUM(Tabla134[[#This Row],[PRIMER TRIMESTRE]:[CUARTO TRIMESTRE]])</f>
        <v>0</v>
      </c>
      <c r="I49" s="33">
        <v>3500</v>
      </c>
      <c r="J49" s="33">
        <f>+Tabla134[[#This Row],[CANTIDAD TOTAL]]*Tabla134[[#This Row],[PRECIO UNITARIO ESTIMADO]]</f>
        <v>0</v>
      </c>
      <c r="K49" s="33">
        <f t="shared" si="0"/>
        <v>0</v>
      </c>
      <c r="L49" s="31"/>
      <c r="M49" s="43" t="s">
        <v>359</v>
      </c>
      <c r="N49" s="35"/>
      <c r="O49" s="55"/>
      <c r="T49" s="27" t="s">
        <v>49</v>
      </c>
      <c r="W49" s="37"/>
    </row>
    <row r="50" spans="1:23" s="36" customFormat="1" ht="18.75" thickBot="1">
      <c r="A50" s="39" t="s">
        <v>176</v>
      </c>
      <c r="B50" s="47" t="s">
        <v>567</v>
      </c>
      <c r="C50" s="49" t="s">
        <v>441</v>
      </c>
      <c r="D50" s="53"/>
      <c r="E50" s="53"/>
      <c r="F50" s="38"/>
      <c r="G50" s="38"/>
      <c r="H50" s="38">
        <f>SUM(Tabla134[[#This Row],[PRIMER TRIMESTRE]:[CUARTO TRIMESTRE]])</f>
        <v>0</v>
      </c>
      <c r="I50" s="33">
        <v>4500</v>
      </c>
      <c r="J50" s="33">
        <f>+Tabla134[[#This Row],[CANTIDAD TOTAL]]*Tabla134[[#This Row],[PRECIO UNITARIO ESTIMADO]]</f>
        <v>0</v>
      </c>
      <c r="K50" s="33">
        <f t="shared" si="0"/>
        <v>0</v>
      </c>
      <c r="L50" s="31"/>
      <c r="M50" s="43" t="s">
        <v>359</v>
      </c>
      <c r="N50" s="35"/>
      <c r="O50" s="55"/>
      <c r="T50" s="27" t="s">
        <v>50</v>
      </c>
      <c r="W50" s="37"/>
    </row>
    <row r="51" spans="1:23" s="36" customFormat="1" ht="19.5" thickBot="1">
      <c r="A51" s="39" t="s">
        <v>176</v>
      </c>
      <c r="B51" s="47" t="s">
        <v>549</v>
      </c>
      <c r="C51" s="49" t="s">
        <v>441</v>
      </c>
      <c r="D51" s="30"/>
      <c r="E51" s="31"/>
      <c r="F51" s="38"/>
      <c r="G51" s="38"/>
      <c r="H51" s="38">
        <f>SUM(Tabla134[[#This Row],[PRIMER TRIMESTRE]:[CUARTO TRIMESTRE]])</f>
        <v>0</v>
      </c>
      <c r="I51" s="33">
        <v>980</v>
      </c>
      <c r="J51" s="33">
        <f>+H51*I51</f>
        <v>0</v>
      </c>
      <c r="K51" s="33">
        <f>SUM(J51:J54)</f>
        <v>0</v>
      </c>
      <c r="L51" s="31"/>
      <c r="M51" s="43" t="s">
        <v>359</v>
      </c>
      <c r="N51" s="35"/>
      <c r="O51" s="24"/>
      <c r="T51" s="27"/>
      <c r="W51" s="37"/>
    </row>
    <row r="52" spans="1:23" s="36" customFormat="1" ht="19.5" thickBot="1">
      <c r="A52" s="39" t="s">
        <v>176</v>
      </c>
      <c r="B52" s="47" t="s">
        <v>548</v>
      </c>
      <c r="C52" s="49" t="s">
        <v>441</v>
      </c>
      <c r="D52" s="30"/>
      <c r="E52" s="31"/>
      <c r="F52" s="38"/>
      <c r="G52" s="38"/>
      <c r="H52" s="38">
        <f>SUM(Tabla134[[#This Row],[PRIMER TRIMESTRE]:[CUARTO TRIMESTRE]])</f>
        <v>0</v>
      </c>
      <c r="I52" s="33">
        <v>1350</v>
      </c>
      <c r="J52" s="33">
        <f>+H52*I52</f>
        <v>0</v>
      </c>
      <c r="K52" s="85">
        <f>SUM(J52:J55)</f>
        <v>0</v>
      </c>
      <c r="L52" s="31"/>
      <c r="M52" s="43" t="s">
        <v>359</v>
      </c>
      <c r="N52" s="57"/>
      <c r="O52" s="24"/>
      <c r="T52" s="27"/>
      <c r="W52" s="37"/>
    </row>
    <row r="53" spans="1:23" s="36" customFormat="1" ht="18.75" thickBot="1">
      <c r="A53" s="46" t="s">
        <v>176</v>
      </c>
      <c r="B53" s="50" t="s">
        <v>530</v>
      </c>
      <c r="C53" s="49" t="s">
        <v>441</v>
      </c>
      <c r="D53" s="53"/>
      <c r="E53" s="53"/>
      <c r="F53" s="38"/>
      <c r="G53" s="38"/>
      <c r="H53" s="32">
        <f>SUM(Tabla134[[#This Row],[PRIMER TRIMESTRE]:[CUARTO TRIMESTRE]])</f>
        <v>0</v>
      </c>
      <c r="I53" s="73">
        <v>605</v>
      </c>
      <c r="J53" s="33">
        <f>+H53*I53</f>
        <v>0</v>
      </c>
      <c r="K53" s="84">
        <f>SUM(J53:J55)</f>
        <v>0</v>
      </c>
      <c r="L53" s="31"/>
      <c r="M53" s="43" t="s">
        <v>359</v>
      </c>
      <c r="N53" s="35"/>
      <c r="O53" s="55"/>
      <c r="T53" s="27" t="s">
        <v>51</v>
      </c>
      <c r="W53" s="37"/>
    </row>
    <row r="54" spans="1:23" s="36" customFormat="1" ht="18.75" thickBot="1">
      <c r="A54" s="46" t="s">
        <v>176</v>
      </c>
      <c r="B54" s="50" t="s">
        <v>531</v>
      </c>
      <c r="C54" s="49" t="s">
        <v>441</v>
      </c>
      <c r="D54" s="53"/>
      <c r="E54" s="53"/>
      <c r="F54" s="38"/>
      <c r="G54" s="38"/>
      <c r="H54" s="32">
        <f>SUM(Tabla134[[#This Row],[PRIMER TRIMESTRE]:[CUARTO TRIMESTRE]])</f>
        <v>0</v>
      </c>
      <c r="I54" s="73">
        <v>770</v>
      </c>
      <c r="J54" s="33">
        <f>+H54*I54</f>
        <v>0</v>
      </c>
      <c r="K54" s="84">
        <f>SUM(J54:J55)</f>
        <v>0</v>
      </c>
      <c r="L54" s="31"/>
      <c r="M54" s="43" t="s">
        <v>359</v>
      </c>
      <c r="N54" s="57"/>
      <c r="O54" s="55"/>
      <c r="T54" s="27" t="s">
        <v>52</v>
      </c>
      <c r="W54" s="37"/>
    </row>
    <row r="55" spans="1:23" s="36" customFormat="1" ht="18.75" thickBot="1">
      <c r="A55" s="46" t="s">
        <v>176</v>
      </c>
      <c r="B55" s="50" t="s">
        <v>532</v>
      </c>
      <c r="C55" s="62" t="s">
        <v>441</v>
      </c>
      <c r="D55" s="53"/>
      <c r="E55" s="53"/>
      <c r="F55" s="38"/>
      <c r="G55" s="38"/>
      <c r="H55" s="32">
        <f>SUM(Tabla134[[#This Row],[PRIMER TRIMESTRE]:[CUARTO TRIMESTRE]])</f>
        <v>0</v>
      </c>
      <c r="I55" s="73">
        <v>3800</v>
      </c>
      <c r="J55" s="33">
        <f>+H55*I55</f>
        <v>0</v>
      </c>
      <c r="K55" s="84">
        <f>SUM(J55:J72)</f>
        <v>27090</v>
      </c>
      <c r="L55" s="31"/>
      <c r="M55" s="43" t="s">
        <v>359</v>
      </c>
      <c r="N55" s="35"/>
      <c r="O55" s="55"/>
      <c r="T55" s="27" t="s">
        <v>55</v>
      </c>
      <c r="W55" s="37"/>
    </row>
    <row r="56" spans="1:23" s="36" customFormat="1" ht="18.75" thickBot="1">
      <c r="A56" s="39" t="s">
        <v>181</v>
      </c>
      <c r="B56" s="50" t="s">
        <v>412</v>
      </c>
      <c r="C56" s="62" t="s">
        <v>441</v>
      </c>
      <c r="D56" s="53">
        <v>100</v>
      </c>
      <c r="E56" s="53">
        <v>100</v>
      </c>
      <c r="F56" s="53">
        <v>100</v>
      </c>
      <c r="G56" s="53">
        <v>100</v>
      </c>
      <c r="H56" s="32">
        <f>SUM(Tabla134[[#This Row],[PRIMER TRIMESTRE]:[CUARTO TRIMESTRE]])</f>
        <v>400</v>
      </c>
      <c r="I56" s="73">
        <v>5</v>
      </c>
      <c r="J56" s="33">
        <f>+Tabla134[[#This Row],[CANTIDAD TOTAL]]*Tabla134[[#This Row],[PRECIO UNITARIO ESTIMADO]]</f>
        <v>2000</v>
      </c>
      <c r="K56" s="84">
        <f>SUM(J56:J57)</f>
        <v>2000</v>
      </c>
      <c r="L56" s="31"/>
      <c r="M56" s="43" t="s">
        <v>359</v>
      </c>
      <c r="N56" s="35"/>
      <c r="O56" s="55"/>
      <c r="T56" s="27" t="s">
        <v>57</v>
      </c>
      <c r="W56" s="37"/>
    </row>
    <row r="57" spans="1:23" s="36" customFormat="1" ht="18.75" thickBot="1">
      <c r="A57" s="39" t="s">
        <v>181</v>
      </c>
      <c r="B57" s="50" t="s">
        <v>430</v>
      </c>
      <c r="C57" s="51" t="s">
        <v>441</v>
      </c>
      <c r="D57" s="53"/>
      <c r="E57" s="38">
        <v>0</v>
      </c>
      <c r="F57" s="38"/>
      <c r="G57" s="38">
        <v>0</v>
      </c>
      <c r="H57" s="38">
        <f>SUM(Tabla134[[#This Row],[PRIMER TRIMESTRE]:[CUARTO TRIMESTRE]])</f>
        <v>0</v>
      </c>
      <c r="I57" s="73">
        <v>20</v>
      </c>
      <c r="J57" s="33">
        <f>+H57*I57</f>
        <v>0</v>
      </c>
      <c r="K57" s="33">
        <f>SUM(J57:J61)</f>
        <v>6640</v>
      </c>
      <c r="L57" s="31"/>
      <c r="M57" s="43" t="s">
        <v>359</v>
      </c>
      <c r="N57" s="35"/>
      <c r="O57" s="55"/>
      <c r="T57" s="27" t="s">
        <v>58</v>
      </c>
      <c r="W57" s="37"/>
    </row>
    <row r="58" spans="1:23" s="36" customFormat="1" ht="19.5" thickBot="1">
      <c r="A58" s="39" t="s">
        <v>181</v>
      </c>
      <c r="B58" s="50" t="s">
        <v>619</v>
      </c>
      <c r="C58" s="51" t="s">
        <v>441</v>
      </c>
      <c r="D58" s="30">
        <v>12</v>
      </c>
      <c r="E58" s="38"/>
      <c r="F58" s="38">
        <v>12</v>
      </c>
      <c r="G58" s="38"/>
      <c r="H58" s="38">
        <f>SUM(Tabla134[[#This Row],[PRIMER TRIMESTRE]:[CUARTO TRIMESTRE]])</f>
        <v>24</v>
      </c>
      <c r="I58" s="33">
        <v>110</v>
      </c>
      <c r="J58" s="33">
        <f>+H58*I58</f>
        <v>2640</v>
      </c>
      <c r="K58" s="85">
        <f>SUM(J58:J62)</f>
        <v>6640</v>
      </c>
      <c r="L58" s="31"/>
      <c r="M58" s="43" t="s">
        <v>359</v>
      </c>
      <c r="N58" s="35"/>
      <c r="O58" s="24"/>
    </row>
    <row r="59" spans="1:23" s="36" customFormat="1" ht="18.75" thickBot="1">
      <c r="A59" s="46" t="s">
        <v>181</v>
      </c>
      <c r="B59" s="63" t="s">
        <v>515</v>
      </c>
      <c r="C59" s="49" t="s">
        <v>441</v>
      </c>
      <c r="D59" s="53">
        <v>1</v>
      </c>
      <c r="E59" s="53">
        <v>1</v>
      </c>
      <c r="F59" s="38">
        <v>1</v>
      </c>
      <c r="G59" s="31">
        <v>1</v>
      </c>
      <c r="H59" s="32">
        <f>SUM(Tabla134[[#This Row],[PRIMER TRIMESTRE]:[CUARTO TRIMESTRE]])</f>
        <v>4</v>
      </c>
      <c r="I59" s="33">
        <v>1000</v>
      </c>
      <c r="J59" s="33">
        <f>+Tabla134[[#This Row],[CANTIDAD TOTAL]]*Tabla134[[#This Row],[PRECIO UNITARIO ESTIMADO]]</f>
        <v>4000</v>
      </c>
      <c r="K59" s="84">
        <f>SUM(J59:J60)</f>
        <v>4000</v>
      </c>
      <c r="L59" s="31"/>
      <c r="M59" s="43" t="s">
        <v>359</v>
      </c>
      <c r="N59" s="35"/>
      <c r="O59" s="55"/>
    </row>
    <row r="60" spans="1:23" s="36" customFormat="1" ht="18.75" thickBot="1">
      <c r="A60" s="46" t="s">
        <v>181</v>
      </c>
      <c r="B60" s="50" t="s">
        <v>387</v>
      </c>
      <c r="C60" s="51" t="s">
        <v>441</v>
      </c>
      <c r="D60" s="31"/>
      <c r="E60" s="38"/>
      <c r="F60" s="38"/>
      <c r="G60" s="38"/>
      <c r="H60" s="32">
        <f>SUM(Tabla134[[#This Row],[PRIMER TRIMESTRE]:[CUARTO TRIMESTRE]])</f>
        <v>0</v>
      </c>
      <c r="I60" s="33">
        <v>20</v>
      </c>
      <c r="J60" s="33">
        <f>+H60*I60</f>
        <v>0</v>
      </c>
      <c r="K60" s="84">
        <f>SUM(J60:J64)</f>
        <v>4710</v>
      </c>
      <c r="L60" s="31"/>
      <c r="M60" s="43" t="s">
        <v>359</v>
      </c>
      <c r="N60" s="35"/>
      <c r="O60" s="24"/>
      <c r="T60" s="27" t="s">
        <v>69</v>
      </c>
      <c r="W60" s="37"/>
    </row>
    <row r="61" spans="1:23" s="36" customFormat="1" ht="18.75" thickBot="1">
      <c r="A61" s="46" t="s">
        <v>181</v>
      </c>
      <c r="B61" s="50" t="s">
        <v>415</v>
      </c>
      <c r="C61" s="62" t="s">
        <v>461</v>
      </c>
      <c r="D61" s="53"/>
      <c r="E61" s="38"/>
      <c r="F61" s="38"/>
      <c r="G61" s="38"/>
      <c r="H61" s="32">
        <f>SUM(Tabla134[[#This Row],[PRIMER TRIMESTRE]:[CUARTO TRIMESTRE]])</f>
        <v>0</v>
      </c>
      <c r="I61" s="73">
        <v>45</v>
      </c>
      <c r="J61" s="33">
        <f>+Tabla134[[#This Row],[CANTIDAD TOTAL]]*Tabla134[[#This Row],[PRECIO UNITARIO ESTIMADO]]</f>
        <v>0</v>
      </c>
      <c r="K61" s="84">
        <f>SUM(J61:J62)</f>
        <v>0</v>
      </c>
      <c r="L61" s="31"/>
      <c r="M61" s="43" t="s">
        <v>359</v>
      </c>
      <c r="N61" s="35"/>
      <c r="O61" s="55"/>
      <c r="T61" s="27" t="s">
        <v>70</v>
      </c>
      <c r="W61" s="37"/>
    </row>
    <row r="62" spans="1:23" s="36" customFormat="1" ht="18.75" thickBot="1">
      <c r="A62" s="46" t="s">
        <v>176</v>
      </c>
      <c r="B62" s="47" t="s">
        <v>561</v>
      </c>
      <c r="C62" s="49" t="s">
        <v>441</v>
      </c>
      <c r="D62" s="53"/>
      <c r="E62" s="53"/>
      <c r="F62" s="38"/>
      <c r="G62" s="38"/>
      <c r="H62" s="32">
        <f>SUM(Tabla134[[#This Row],[PRIMER TRIMESTRE]:[CUARTO TRIMESTRE]])</f>
        <v>0</v>
      </c>
      <c r="I62" s="33">
        <v>12850</v>
      </c>
      <c r="J62" s="33">
        <f>+Tabla134[[#This Row],[CANTIDAD TOTAL]]*Tabla134[[#This Row],[PRECIO UNITARIO ESTIMADO]]</f>
        <v>0</v>
      </c>
      <c r="K62" s="84">
        <f>SUM(J62:J63)</f>
        <v>3900</v>
      </c>
      <c r="L62" s="31"/>
      <c r="M62" s="43" t="s">
        <v>359</v>
      </c>
      <c r="N62" s="35"/>
      <c r="O62" s="55"/>
      <c r="T62" s="27" t="s">
        <v>71</v>
      </c>
      <c r="W62" s="37"/>
    </row>
    <row r="63" spans="1:23" s="36" customFormat="1" ht="19.5" thickBot="1">
      <c r="A63" s="46" t="s">
        <v>181</v>
      </c>
      <c r="B63" s="50" t="s">
        <v>370</v>
      </c>
      <c r="C63" s="51" t="s">
        <v>441</v>
      </c>
      <c r="D63" s="30">
        <v>15</v>
      </c>
      <c r="E63" s="30">
        <v>15</v>
      </c>
      <c r="F63" s="30">
        <v>15</v>
      </c>
      <c r="G63" s="81">
        <v>15</v>
      </c>
      <c r="H63" s="32">
        <f>SUM(Tabla134[[#This Row],[PRIMER TRIMESTRE]:[CUARTO TRIMESTRE]])</f>
        <v>60</v>
      </c>
      <c r="I63" s="33">
        <v>65</v>
      </c>
      <c r="J63" s="33">
        <f>+H63*I63</f>
        <v>3900</v>
      </c>
      <c r="K63" s="84">
        <f>SUM(J63:J67)</f>
        <v>14250</v>
      </c>
      <c r="L63" s="31"/>
      <c r="M63" s="43" t="s">
        <v>359</v>
      </c>
      <c r="N63" s="35"/>
      <c r="O63" s="24"/>
      <c r="T63" s="27" t="s">
        <v>72</v>
      </c>
      <c r="W63" s="37"/>
    </row>
    <row r="64" spans="1:23" s="36" customFormat="1" ht="18.75">
      <c r="A64" s="46" t="s">
        <v>181</v>
      </c>
      <c r="B64" s="50" t="s">
        <v>369</v>
      </c>
      <c r="C64" s="51" t="s">
        <v>441</v>
      </c>
      <c r="D64" s="30">
        <v>6</v>
      </c>
      <c r="E64" s="38"/>
      <c r="F64" s="38">
        <v>6</v>
      </c>
      <c r="G64" s="38">
        <v>6</v>
      </c>
      <c r="H64" s="32">
        <f>SUM(Tabla134[[#This Row],[PRIMER TRIMESTRE]:[CUARTO TRIMESTRE]])</f>
        <v>18</v>
      </c>
      <c r="I64" s="33">
        <v>45</v>
      </c>
      <c r="J64" s="33">
        <f>+H64*I64</f>
        <v>810</v>
      </c>
      <c r="K64" s="84">
        <f>SUM(J64:J68)</f>
        <v>12510</v>
      </c>
      <c r="L64" s="31"/>
      <c r="M64" s="43" t="s">
        <v>359</v>
      </c>
      <c r="N64" s="35"/>
      <c r="O64" s="24"/>
      <c r="T64" s="27" t="s">
        <v>73</v>
      </c>
      <c r="W64" s="37"/>
    </row>
    <row r="65" spans="1:23" s="36" customFormat="1" ht="18.75">
      <c r="A65" s="31" t="s">
        <v>181</v>
      </c>
      <c r="B65" s="50" t="s">
        <v>373</v>
      </c>
      <c r="C65" s="51" t="s">
        <v>461</v>
      </c>
      <c r="D65" s="30">
        <v>15</v>
      </c>
      <c r="E65" s="30">
        <v>15</v>
      </c>
      <c r="F65" s="30">
        <v>15</v>
      </c>
      <c r="G65" s="30">
        <v>15</v>
      </c>
      <c r="H65" s="38">
        <f>SUM(Tabla134[[#This Row],[PRIMER TRIMESTRE]:[CUARTO TRIMESTRE]])</f>
        <v>60</v>
      </c>
      <c r="I65" s="33">
        <v>90</v>
      </c>
      <c r="J65" s="33">
        <f>+H65*I65</f>
        <v>5400</v>
      </c>
      <c r="K65" s="33">
        <f>SUM(J65:J69)</f>
        <v>12540</v>
      </c>
      <c r="L65" s="31"/>
      <c r="M65" s="34" t="s">
        <v>359</v>
      </c>
      <c r="N65" s="35"/>
      <c r="O65" s="22"/>
    </row>
    <row r="66" spans="1:23" s="36" customFormat="1" ht="19.5" thickBot="1">
      <c r="A66" s="37" t="s">
        <v>181</v>
      </c>
      <c r="B66" s="135" t="s">
        <v>372</v>
      </c>
      <c r="C66" s="51" t="s">
        <v>461</v>
      </c>
      <c r="D66" s="147">
        <v>9</v>
      </c>
      <c r="E66" s="146">
        <v>9</v>
      </c>
      <c r="F66" s="146">
        <v>9</v>
      </c>
      <c r="G66" s="146">
        <v>9</v>
      </c>
      <c r="H66" s="146">
        <f>SUM(Tabla134[[#This Row],[PRIMER TRIMESTRE]:[CUARTO TRIMESTRE]])</f>
        <v>36</v>
      </c>
      <c r="I66" s="57">
        <v>35</v>
      </c>
      <c r="J66" s="57">
        <f>+H66*I66</f>
        <v>1260</v>
      </c>
      <c r="K66" s="57">
        <f>SUM(J66:J70)</f>
        <v>8340</v>
      </c>
      <c r="L66" s="31"/>
      <c r="M66" s="37" t="s">
        <v>359</v>
      </c>
      <c r="N66" s="35"/>
      <c r="O66" s="21"/>
      <c r="T66" s="27" t="s">
        <v>246</v>
      </c>
    </row>
    <row r="67" spans="1:23" s="36" customFormat="1" ht="19.5" thickBot="1">
      <c r="A67" s="29" t="s">
        <v>181</v>
      </c>
      <c r="B67" s="59" t="s">
        <v>371</v>
      </c>
      <c r="C67" s="51" t="s">
        <v>461</v>
      </c>
      <c r="D67" s="81">
        <v>36</v>
      </c>
      <c r="E67" s="81">
        <v>36</v>
      </c>
      <c r="F67" s="81">
        <v>36</v>
      </c>
      <c r="G67" s="81">
        <v>36</v>
      </c>
      <c r="H67" s="32">
        <f>SUM(Tabla134[[#This Row],[PRIMER TRIMESTRE]:[CUARTO TRIMESTRE]])</f>
        <v>144</v>
      </c>
      <c r="I67" s="82">
        <v>20</v>
      </c>
      <c r="J67" s="82">
        <f>+H67*I67</f>
        <v>2880</v>
      </c>
      <c r="K67" s="84">
        <f>SUM(J67:J71)</f>
        <v>7080</v>
      </c>
      <c r="L67" s="31"/>
      <c r="M67" s="43" t="s">
        <v>359</v>
      </c>
      <c r="N67" s="35"/>
      <c r="O67" s="22"/>
      <c r="T67" s="27" t="s">
        <v>247</v>
      </c>
    </row>
    <row r="68" spans="1:23" s="36" customFormat="1" ht="18.75" thickBot="1">
      <c r="A68" s="29" t="s">
        <v>181</v>
      </c>
      <c r="B68" s="50" t="s">
        <v>404</v>
      </c>
      <c r="C68" s="65" t="s">
        <v>461</v>
      </c>
      <c r="D68" s="53">
        <v>18</v>
      </c>
      <c r="E68" s="53">
        <v>18</v>
      </c>
      <c r="F68" s="53">
        <v>18</v>
      </c>
      <c r="G68" s="53">
        <v>18</v>
      </c>
      <c r="H68" s="32">
        <f>SUM(Tabla134[[#This Row],[PRIMER TRIMESTRE]:[CUARTO TRIMESTRE]])</f>
        <v>72</v>
      </c>
      <c r="I68" s="73">
        <v>30</v>
      </c>
      <c r="J68" s="33">
        <f>+Tabla134[[#This Row],[CANTIDAD TOTAL]]*Tabla134[[#This Row],[PRECIO UNITARIO ESTIMADO]]</f>
        <v>2160</v>
      </c>
      <c r="K68" s="84">
        <f>SUM(J68:J69)</f>
        <v>3000</v>
      </c>
      <c r="L68" s="31"/>
      <c r="M68" s="43" t="s">
        <v>359</v>
      </c>
      <c r="N68" s="35"/>
      <c r="O68" s="34"/>
    </row>
    <row r="69" spans="1:23" s="36" customFormat="1" ht="18.75" thickBot="1">
      <c r="A69" s="29" t="s">
        <v>181</v>
      </c>
      <c r="B69" s="50" t="s">
        <v>403</v>
      </c>
      <c r="C69" s="51" t="s">
        <v>508</v>
      </c>
      <c r="D69" s="53">
        <v>21</v>
      </c>
      <c r="E69" s="53">
        <v>21</v>
      </c>
      <c r="F69" s="53">
        <v>21</v>
      </c>
      <c r="G69" s="53">
        <v>21</v>
      </c>
      <c r="H69" s="32">
        <f>SUM(Tabla134[[#This Row],[PRIMER TRIMESTRE]:[CUARTO TRIMESTRE]])</f>
        <v>84</v>
      </c>
      <c r="I69" s="73">
        <v>10</v>
      </c>
      <c r="J69" s="33">
        <f>+Tabla134[[#This Row],[CANTIDAD TOTAL]]*Tabla134[[#This Row],[PRECIO UNITARIO ESTIMADO]]</f>
        <v>840</v>
      </c>
      <c r="K69" s="84">
        <f>SUM(J69:J70)</f>
        <v>2040</v>
      </c>
      <c r="L69" s="31"/>
      <c r="M69" s="43" t="s">
        <v>359</v>
      </c>
      <c r="N69" s="35"/>
      <c r="O69" s="34"/>
    </row>
    <row r="70" spans="1:23" s="36" customFormat="1" ht="18.75" thickBot="1">
      <c r="A70" s="126" t="s">
        <v>193</v>
      </c>
      <c r="B70" s="109" t="s">
        <v>438</v>
      </c>
      <c r="C70" s="137" t="s">
        <v>482</v>
      </c>
      <c r="D70" s="111">
        <v>3</v>
      </c>
      <c r="E70" s="111">
        <v>3</v>
      </c>
      <c r="F70" s="111">
        <v>3</v>
      </c>
      <c r="G70" s="111">
        <v>3</v>
      </c>
      <c r="H70" s="112">
        <f>SUM(Tabla134[[#This Row],[PRIMER TRIMESTRE]:[CUARTO TRIMESTRE]])</f>
        <v>12</v>
      </c>
      <c r="I70" s="113">
        <v>100</v>
      </c>
      <c r="J70" s="114">
        <f>+Tabla134[[#This Row],[CANTIDAD TOTAL]]*Tabla134[[#This Row],[PRECIO UNITARIO ESTIMADO]]</f>
        <v>1200</v>
      </c>
      <c r="K70" s="115">
        <f>SUM(J70:J71)</f>
        <v>1200</v>
      </c>
      <c r="L70" s="116"/>
      <c r="M70" s="117" t="s">
        <v>359</v>
      </c>
      <c r="N70" s="118"/>
      <c r="O70" s="161"/>
      <c r="T70" s="27" t="s">
        <v>74</v>
      </c>
      <c r="W70" s="37"/>
    </row>
    <row r="71" spans="1:23" s="36" customFormat="1">
      <c r="A71" s="29" t="s">
        <v>176</v>
      </c>
      <c r="B71" s="50" t="s">
        <v>517</v>
      </c>
      <c r="C71" s="49" t="s">
        <v>441</v>
      </c>
      <c r="D71" s="53"/>
      <c r="E71" s="53"/>
      <c r="F71" s="38"/>
      <c r="G71" s="31"/>
      <c r="H71" s="32">
        <f>SUM(Tabla134[[#This Row],[PRIMER TRIMESTRE]:[CUARTO TRIMESTRE]])</f>
        <v>0</v>
      </c>
      <c r="I71" s="33">
        <v>5000</v>
      </c>
      <c r="J71" s="33">
        <f>+Tabla134[[#This Row],[CANTIDAD TOTAL]]*Tabla134[[#This Row],[PRECIO UNITARIO ESTIMADO]]</f>
        <v>0</v>
      </c>
      <c r="K71" s="85">
        <f>SUM(J71:J72)</f>
        <v>0</v>
      </c>
      <c r="L71" s="31"/>
      <c r="M71" s="43" t="s">
        <v>359</v>
      </c>
      <c r="N71" s="35"/>
      <c r="O71" s="34"/>
      <c r="T71" s="27" t="s">
        <v>75</v>
      </c>
      <c r="W71" s="37"/>
    </row>
    <row r="72" spans="1:23" s="36" customFormat="1" ht="19.5" thickBot="1">
      <c r="A72" s="37" t="s">
        <v>54</v>
      </c>
      <c r="B72" s="129" t="s">
        <v>595</v>
      </c>
      <c r="C72" s="143" t="s">
        <v>482</v>
      </c>
      <c r="D72" s="147"/>
      <c r="E72" s="37"/>
      <c r="F72" s="37"/>
      <c r="G72" s="37"/>
      <c r="H72" s="146">
        <f>SUM(Tabla134[[#This Row],[PRIMER TRIMESTRE]:[CUARTO TRIMESTRE]])</f>
        <v>0</v>
      </c>
      <c r="I72" s="57">
        <v>250</v>
      </c>
      <c r="J72" s="57">
        <f t="shared" ref="J72:J78" si="1">+H72*I72</f>
        <v>0</v>
      </c>
      <c r="K72" s="57">
        <v>18820740</v>
      </c>
      <c r="L72" s="31" t="s">
        <v>18</v>
      </c>
      <c r="M72" s="37" t="s">
        <v>359</v>
      </c>
      <c r="N72" s="35"/>
      <c r="O72" s="21"/>
      <c r="T72" s="27" t="s">
        <v>76</v>
      </c>
      <c r="W72" s="37"/>
    </row>
    <row r="73" spans="1:23" s="36" customFormat="1" ht="18.75" thickBot="1">
      <c r="A73" s="116" t="s">
        <v>237</v>
      </c>
      <c r="B73" s="109" t="s">
        <v>469</v>
      </c>
      <c r="C73" s="137" t="s">
        <v>441</v>
      </c>
      <c r="D73" s="111">
        <v>12</v>
      </c>
      <c r="E73" s="111">
        <v>12</v>
      </c>
      <c r="F73" s="111">
        <v>12</v>
      </c>
      <c r="G73" s="111">
        <v>12</v>
      </c>
      <c r="H73" s="112">
        <f>SUM(Tabla134[[#This Row],[PRIMER TRIMESTRE]:[CUARTO TRIMESTRE]])</f>
        <v>48</v>
      </c>
      <c r="I73" s="113">
        <v>90</v>
      </c>
      <c r="J73" s="114">
        <f t="shared" si="1"/>
        <v>4320</v>
      </c>
      <c r="K73" s="154">
        <f>K39+J74</f>
        <v>98160</v>
      </c>
      <c r="L73" s="116"/>
      <c r="M73" s="122" t="s">
        <v>359</v>
      </c>
      <c r="N73" s="118"/>
      <c r="O73" s="168"/>
      <c r="T73" s="27" t="s">
        <v>77</v>
      </c>
      <c r="W73" s="37"/>
    </row>
    <row r="74" spans="1:23" s="36" customFormat="1" ht="19.5" thickBot="1">
      <c r="A74" s="31" t="s">
        <v>181</v>
      </c>
      <c r="B74" s="50" t="s">
        <v>368</v>
      </c>
      <c r="C74" s="51" t="s">
        <v>441</v>
      </c>
      <c r="D74" s="30">
        <v>18</v>
      </c>
      <c r="E74" s="30">
        <v>18</v>
      </c>
      <c r="F74" s="30">
        <v>18</v>
      </c>
      <c r="G74" s="30">
        <v>18</v>
      </c>
      <c r="H74" s="32">
        <f>SUM(Tabla134[[#This Row],[PRIMER TRIMESTRE]:[CUARTO TRIMESTRE]])</f>
        <v>72</v>
      </c>
      <c r="I74" s="33">
        <v>30</v>
      </c>
      <c r="J74" s="33">
        <f t="shared" si="1"/>
        <v>2160</v>
      </c>
      <c r="K74" s="85">
        <f>SUM(J74:J78)</f>
        <v>16840</v>
      </c>
      <c r="L74" s="31"/>
      <c r="M74" s="37" t="s">
        <v>359</v>
      </c>
      <c r="N74" s="57"/>
      <c r="O74" s="21"/>
      <c r="T74" s="27" t="s">
        <v>78</v>
      </c>
      <c r="W74" s="37"/>
    </row>
    <row r="75" spans="1:23" s="36" customFormat="1" ht="18.75">
      <c r="A75" s="46" t="s">
        <v>181</v>
      </c>
      <c r="B75" s="50" t="s">
        <v>381</v>
      </c>
      <c r="C75" s="51" t="s">
        <v>441</v>
      </c>
      <c r="D75" s="30"/>
      <c r="E75" s="38"/>
      <c r="F75" s="38"/>
      <c r="G75" s="38"/>
      <c r="H75" s="32">
        <f>SUM(Tabla134[[#This Row],[PRIMER TRIMESTRE]:[CUARTO TRIMESTRE]])</f>
        <v>0</v>
      </c>
      <c r="I75" s="33">
        <v>45</v>
      </c>
      <c r="J75" s="33">
        <f t="shared" si="1"/>
        <v>0</v>
      </c>
      <c r="K75" s="84">
        <f>SUM(J75:J79)</f>
        <v>16380</v>
      </c>
      <c r="L75" s="31"/>
      <c r="M75" s="43" t="s">
        <v>359</v>
      </c>
      <c r="N75" s="35"/>
      <c r="O75" s="24"/>
      <c r="T75" s="27" t="s">
        <v>79</v>
      </c>
      <c r="W75" s="37"/>
    </row>
    <row r="76" spans="1:23" s="36" customFormat="1" ht="18.75" thickBot="1">
      <c r="A76" s="37"/>
      <c r="B76" s="37" t="s">
        <v>645</v>
      </c>
      <c r="C76" s="143" t="s">
        <v>441</v>
      </c>
      <c r="D76" s="146">
        <v>3</v>
      </c>
      <c r="E76" s="146"/>
      <c r="F76" s="146"/>
      <c r="G76" s="146"/>
      <c r="H76" s="152">
        <f>SUM('PACC - SNCC.F.053 (3)'!$D164:$G164)</f>
        <v>2</v>
      </c>
      <c r="I76" s="153"/>
      <c r="J76" s="57">
        <f t="shared" si="1"/>
        <v>0</v>
      </c>
      <c r="K76" s="57">
        <f>SUM(J76:J80)</f>
        <v>18860</v>
      </c>
      <c r="L76" s="70"/>
      <c r="M76" s="37"/>
      <c r="N76" s="35"/>
      <c r="O76" s="21"/>
      <c r="T76" s="27" t="s">
        <v>80</v>
      </c>
      <c r="W76" s="37"/>
    </row>
    <row r="77" spans="1:23" s="36" customFormat="1" ht="18.75" thickBot="1">
      <c r="A77" s="29" t="s">
        <v>212</v>
      </c>
      <c r="B77" s="47" t="s">
        <v>614</v>
      </c>
      <c r="C77" s="48" t="s">
        <v>441</v>
      </c>
      <c r="D77" s="53">
        <v>22</v>
      </c>
      <c r="E77" s="53">
        <v>22</v>
      </c>
      <c r="F77" s="53">
        <v>22</v>
      </c>
      <c r="G77" s="53">
        <v>22</v>
      </c>
      <c r="H77" s="32">
        <f>SUM(Tabla134[[#This Row],[PRIMER TRIMESTRE]:[CUARTO TRIMESTRE]])</f>
        <v>88</v>
      </c>
      <c r="I77" s="72">
        <v>160</v>
      </c>
      <c r="J77" s="33">
        <f t="shared" si="1"/>
        <v>14080</v>
      </c>
      <c r="K77" s="85">
        <v>349560</v>
      </c>
      <c r="L77" s="31" t="s">
        <v>17</v>
      </c>
      <c r="M77" s="43" t="s">
        <v>359</v>
      </c>
      <c r="N77" s="35"/>
      <c r="O77" s="22"/>
      <c r="T77" s="27" t="s">
        <v>81</v>
      </c>
      <c r="W77" s="37"/>
    </row>
    <row r="78" spans="1:23" s="36" customFormat="1" ht="18.75" thickBot="1">
      <c r="A78" s="29" t="s">
        <v>272</v>
      </c>
      <c r="B78" s="47" t="s">
        <v>480</v>
      </c>
      <c r="C78" s="48" t="s">
        <v>479</v>
      </c>
      <c r="D78" s="53">
        <v>10</v>
      </c>
      <c r="E78" s="53">
        <v>6</v>
      </c>
      <c r="F78" s="53">
        <v>8</v>
      </c>
      <c r="G78" s="53">
        <v>6</v>
      </c>
      <c r="H78" s="32">
        <f>SUM(Tabla134[[#This Row],[PRIMER TRIMESTRE]:[CUARTO TRIMESTRE]])</f>
        <v>30</v>
      </c>
      <c r="I78" s="72">
        <v>20</v>
      </c>
      <c r="J78" s="33">
        <f t="shared" si="1"/>
        <v>600</v>
      </c>
      <c r="K78" s="85">
        <v>273009.01</v>
      </c>
      <c r="L78" s="31" t="s">
        <v>17</v>
      </c>
      <c r="M78" s="43" t="s">
        <v>359</v>
      </c>
      <c r="N78" s="35"/>
      <c r="O78" s="22"/>
      <c r="T78" s="27" t="s">
        <v>82</v>
      </c>
      <c r="W78" s="37"/>
    </row>
    <row r="79" spans="1:23" s="36" customFormat="1" ht="18.75" thickBot="1">
      <c r="A79" s="126" t="s">
        <v>193</v>
      </c>
      <c r="B79" s="109" t="s">
        <v>439</v>
      </c>
      <c r="C79" s="110" t="s">
        <v>482</v>
      </c>
      <c r="D79" s="111">
        <v>2</v>
      </c>
      <c r="E79" s="111">
        <v>3</v>
      </c>
      <c r="F79" s="111">
        <v>2</v>
      </c>
      <c r="G79" s="111">
        <v>3</v>
      </c>
      <c r="H79" s="112">
        <f>SUM(Tabla134[[#This Row],[PRIMER TRIMESTRE]:[CUARTO TRIMESTRE]])</f>
        <v>10</v>
      </c>
      <c r="I79" s="113">
        <v>170</v>
      </c>
      <c r="J79" s="114">
        <f>+Tabla134[[#This Row],[CANTIDAD TOTAL]]*Tabla134[[#This Row],[PRECIO UNITARIO ESTIMADO]]</f>
        <v>1700</v>
      </c>
      <c r="K79" s="154">
        <f>K78+J80</f>
        <v>275489.01</v>
      </c>
      <c r="L79" s="116"/>
      <c r="M79" s="117" t="s">
        <v>359</v>
      </c>
      <c r="N79" s="118"/>
      <c r="O79" s="161"/>
      <c r="T79" s="27" t="s">
        <v>83</v>
      </c>
      <c r="W79" s="37"/>
    </row>
    <row r="80" spans="1:23" s="36" customFormat="1" ht="18.75" thickBot="1">
      <c r="A80" s="29" t="s">
        <v>193</v>
      </c>
      <c r="B80" s="47" t="s">
        <v>481</v>
      </c>
      <c r="C80" s="48" t="s">
        <v>482</v>
      </c>
      <c r="D80" s="53">
        <v>1</v>
      </c>
      <c r="E80" s="53">
        <v>1</v>
      </c>
      <c r="F80" s="53">
        <v>1</v>
      </c>
      <c r="G80" s="53">
        <v>1</v>
      </c>
      <c r="H80" s="32">
        <f>SUM(Tabla134[[#This Row],[PRIMER TRIMESTRE]:[CUARTO TRIMESTRE]])</f>
        <v>4</v>
      </c>
      <c r="I80" s="72">
        <v>620</v>
      </c>
      <c r="J80" s="33">
        <f>+H80*I80</f>
        <v>2480</v>
      </c>
      <c r="K80" s="85">
        <f>K88+J81</f>
        <v>4200</v>
      </c>
      <c r="L80" s="31"/>
      <c r="M80" s="43" t="s">
        <v>359</v>
      </c>
      <c r="N80" s="35"/>
      <c r="O80" s="22"/>
      <c r="T80" s="27" t="s">
        <v>84</v>
      </c>
      <c r="W80" s="37"/>
    </row>
    <row r="81" spans="1:23" s="36" customFormat="1" ht="18.75" thickBot="1">
      <c r="A81" s="29" t="s">
        <v>193</v>
      </c>
      <c r="B81" s="47" t="s">
        <v>448</v>
      </c>
      <c r="C81" s="48" t="s">
        <v>449</v>
      </c>
      <c r="D81" s="53">
        <v>3</v>
      </c>
      <c r="E81" s="53">
        <v>3</v>
      </c>
      <c r="F81" s="53">
        <v>3</v>
      </c>
      <c r="G81" s="53">
        <v>3</v>
      </c>
      <c r="H81" s="32">
        <f>SUM(Tabla134[[#This Row],[PRIMER TRIMESTRE]:[CUARTO TRIMESTRE]])</f>
        <v>12</v>
      </c>
      <c r="I81" s="72">
        <v>80</v>
      </c>
      <c r="J81" s="33">
        <f>+H81*I81</f>
        <v>960</v>
      </c>
      <c r="K81" s="85">
        <f>K80+J82</f>
        <v>4620</v>
      </c>
      <c r="L81" s="31"/>
      <c r="M81" s="43" t="s">
        <v>359</v>
      </c>
      <c r="N81" s="35"/>
      <c r="O81" s="34"/>
      <c r="T81" s="27" t="s">
        <v>85</v>
      </c>
      <c r="W81" s="37"/>
    </row>
    <row r="82" spans="1:23" s="36" customFormat="1" ht="18.75" thickBot="1">
      <c r="A82" s="29" t="s">
        <v>181</v>
      </c>
      <c r="B82" s="50" t="s">
        <v>389</v>
      </c>
      <c r="C82" s="51" t="s">
        <v>441</v>
      </c>
      <c r="D82" s="53">
        <v>3</v>
      </c>
      <c r="E82" s="38"/>
      <c r="F82" s="38">
        <v>3</v>
      </c>
      <c r="G82" s="38"/>
      <c r="H82" s="32">
        <f>SUM(Tabla134[[#This Row],[PRIMER TRIMESTRE]:[CUARTO TRIMESTRE]])</f>
        <v>6</v>
      </c>
      <c r="I82" s="73">
        <v>70</v>
      </c>
      <c r="J82" s="33">
        <f>+Tabla134[[#This Row],[CANTIDAD TOTAL]]*Tabla134[[#This Row],[PRECIO UNITARIO ESTIMADO]]</f>
        <v>420</v>
      </c>
      <c r="K82" s="85">
        <f>SUM(J82:J83)</f>
        <v>3420</v>
      </c>
      <c r="L82" s="31"/>
      <c r="M82" s="43" t="s">
        <v>359</v>
      </c>
      <c r="N82" s="35"/>
      <c r="O82" s="34"/>
      <c r="T82" s="27" t="s">
        <v>86</v>
      </c>
      <c r="W82" s="37"/>
    </row>
    <row r="83" spans="1:23" s="36" customFormat="1" ht="18.75" thickBot="1">
      <c r="A83" s="29" t="s">
        <v>181</v>
      </c>
      <c r="B83" s="63" t="s">
        <v>516</v>
      </c>
      <c r="C83" s="49" t="s">
        <v>441</v>
      </c>
      <c r="D83" s="53">
        <v>1</v>
      </c>
      <c r="E83" s="53"/>
      <c r="F83" s="38">
        <v>1</v>
      </c>
      <c r="G83" s="31"/>
      <c r="H83" s="32">
        <f>SUM(Tabla134[[#This Row],[PRIMER TRIMESTRE]:[CUARTO TRIMESTRE]])</f>
        <v>2</v>
      </c>
      <c r="I83" s="33">
        <v>1500</v>
      </c>
      <c r="J83" s="33">
        <f>+Tabla134[[#This Row],[CANTIDAD TOTAL]]*Tabla134[[#This Row],[PRECIO UNITARIO ESTIMADO]]</f>
        <v>3000</v>
      </c>
      <c r="K83" s="85" t="e">
        <f>SUM(J83:J139)</f>
        <v>#REF!</v>
      </c>
      <c r="L83" s="31"/>
      <c r="M83" s="43" t="s">
        <v>359</v>
      </c>
      <c r="N83" s="35"/>
      <c r="O83" s="34"/>
      <c r="T83" s="27" t="s">
        <v>87</v>
      </c>
      <c r="W83" s="37"/>
    </row>
    <row r="84" spans="1:23" s="36" customFormat="1" ht="18.75" thickBot="1">
      <c r="A84" s="29" t="s">
        <v>181</v>
      </c>
      <c r="B84" s="50" t="s">
        <v>388</v>
      </c>
      <c r="C84" s="51" t="s">
        <v>441</v>
      </c>
      <c r="D84" s="53"/>
      <c r="E84" s="38"/>
      <c r="F84" s="38"/>
      <c r="G84" s="38"/>
      <c r="H84" s="32">
        <f>SUM(Tabla134[[#This Row],[PRIMER TRIMESTRE]:[CUARTO TRIMESTRE]])</f>
        <v>0</v>
      </c>
      <c r="I84" s="73">
        <v>35</v>
      </c>
      <c r="J84" s="33">
        <f>+Tabla134[[#This Row],[CANTIDAD TOTAL]]*Tabla134[[#This Row],[PRECIO UNITARIO ESTIMADO]]</f>
        <v>0</v>
      </c>
      <c r="K84" s="85">
        <f>SUM(J84:J85)</f>
        <v>0</v>
      </c>
      <c r="L84" s="31"/>
      <c r="M84" s="43" t="s">
        <v>359</v>
      </c>
      <c r="N84" s="35"/>
      <c r="O84" s="34"/>
      <c r="T84" s="27" t="s">
        <v>88</v>
      </c>
      <c r="W84" s="37"/>
    </row>
    <row r="85" spans="1:23" s="36" customFormat="1" ht="18.75" thickBot="1">
      <c r="A85" s="29" t="s">
        <v>176</v>
      </c>
      <c r="B85" s="47" t="s">
        <v>514</v>
      </c>
      <c r="C85" s="49" t="s">
        <v>441</v>
      </c>
      <c r="D85" s="53"/>
      <c r="E85" s="53"/>
      <c r="F85" s="38"/>
      <c r="G85" s="31"/>
      <c r="H85" s="32">
        <f>SUM(Tabla134[[#This Row],[PRIMER TRIMESTRE]:[CUARTO TRIMESTRE]])</f>
        <v>0</v>
      </c>
      <c r="I85" s="33">
        <v>47000</v>
      </c>
      <c r="J85" s="33">
        <f>+Tabla134[[#This Row],[CANTIDAD TOTAL]]*Tabla134[[#This Row],[PRECIO UNITARIO ESTIMADO]]</f>
        <v>0</v>
      </c>
      <c r="K85" s="85">
        <f>SUM(J85:J85)</f>
        <v>0</v>
      </c>
      <c r="L85" s="31"/>
      <c r="M85" s="43" t="s">
        <v>359</v>
      </c>
      <c r="N85" s="35"/>
      <c r="O85" s="34"/>
      <c r="T85" s="27" t="s">
        <v>89</v>
      </c>
      <c r="W85" s="37"/>
    </row>
    <row r="86" spans="1:23" s="36" customFormat="1" ht="18.75" thickBot="1">
      <c r="A86" s="29" t="s">
        <v>193</v>
      </c>
      <c r="B86" s="47" t="s">
        <v>466</v>
      </c>
      <c r="C86" s="48" t="s">
        <v>441</v>
      </c>
      <c r="D86" s="53">
        <v>2</v>
      </c>
      <c r="E86" s="53">
        <v>2</v>
      </c>
      <c r="F86" s="53">
        <v>2</v>
      </c>
      <c r="G86" s="53">
        <v>2</v>
      </c>
      <c r="H86" s="32">
        <f>SUM(Tabla134[[#This Row],[PRIMER TRIMESTRE]:[CUARTO TRIMESTRE]])</f>
        <v>8</v>
      </c>
      <c r="I86" s="72">
        <v>125</v>
      </c>
      <c r="J86" s="33">
        <f>+H86*I86</f>
        <v>1000</v>
      </c>
      <c r="K86" s="85">
        <f>K85+J120</f>
        <v>0</v>
      </c>
      <c r="L86" s="31"/>
      <c r="M86" s="43" t="s">
        <v>359</v>
      </c>
      <c r="N86" s="35"/>
      <c r="O86" s="22"/>
      <c r="T86" s="27" t="s">
        <v>90</v>
      </c>
      <c r="W86" s="37"/>
    </row>
    <row r="87" spans="1:23" s="36" customFormat="1" ht="18.75" thickBot="1">
      <c r="A87" s="29" t="s">
        <v>153</v>
      </c>
      <c r="B87" s="47" t="s">
        <v>599</v>
      </c>
      <c r="C87" s="49" t="s">
        <v>441</v>
      </c>
      <c r="D87" s="53"/>
      <c r="E87" s="53"/>
      <c r="F87" s="53"/>
      <c r="G87" s="31"/>
      <c r="H87" s="32">
        <f>SUM(Tabla134[[#This Row],[PRIMER TRIMESTRE]:[CUARTO TRIMESTRE]])</f>
        <v>0</v>
      </c>
      <c r="I87" s="33"/>
      <c r="J87" s="33"/>
      <c r="K87" s="85">
        <f>SUM(J87:J88)</f>
        <v>3240</v>
      </c>
      <c r="L87" s="31"/>
      <c r="M87" s="43" t="s">
        <v>359</v>
      </c>
      <c r="N87" s="35"/>
      <c r="O87" s="34"/>
      <c r="T87" s="27" t="s">
        <v>91</v>
      </c>
      <c r="W87" s="37"/>
    </row>
    <row r="88" spans="1:23" s="36" customFormat="1" ht="18.75" thickBot="1">
      <c r="A88" s="29" t="s">
        <v>193</v>
      </c>
      <c r="B88" s="47" t="s">
        <v>447</v>
      </c>
      <c r="C88" s="48" t="s">
        <v>441</v>
      </c>
      <c r="D88" s="53">
        <v>3</v>
      </c>
      <c r="E88" s="53">
        <v>6</v>
      </c>
      <c r="F88" s="53">
        <v>3</v>
      </c>
      <c r="G88" s="53">
        <v>6</v>
      </c>
      <c r="H88" s="32">
        <f>SUM(Tabla134[[#This Row],[PRIMER TRIMESTRE]:[CUARTO TRIMESTRE]])</f>
        <v>18</v>
      </c>
      <c r="I88" s="72">
        <v>180</v>
      </c>
      <c r="J88" s="33">
        <f>+Tabla134[[#This Row],[CANTIDAD TOTAL]]*Tabla134[[#This Row],[PRECIO UNITARIO ESTIMADO]]</f>
        <v>3240</v>
      </c>
      <c r="K88" s="85">
        <f>K87+J89</f>
        <v>3240</v>
      </c>
      <c r="L88" s="31"/>
      <c r="M88" s="43" t="s">
        <v>359</v>
      </c>
      <c r="N88" s="35"/>
      <c r="O88" s="34"/>
      <c r="T88" s="27" t="s">
        <v>92</v>
      </c>
      <c r="W88" s="37"/>
    </row>
    <row r="89" spans="1:23" s="36" customFormat="1" ht="18.75" thickBot="1">
      <c r="A89" s="29" t="s">
        <v>153</v>
      </c>
      <c r="B89" s="47" t="s">
        <v>571</v>
      </c>
      <c r="C89" s="49" t="s">
        <v>441</v>
      </c>
      <c r="D89" s="53"/>
      <c r="E89" s="53"/>
      <c r="F89" s="53"/>
      <c r="G89" s="31"/>
      <c r="H89" s="32">
        <f>SUM(Tabla134[[#This Row],[PRIMER TRIMESTRE]:[CUARTO TRIMESTRE]])</f>
        <v>0</v>
      </c>
      <c r="I89" s="33"/>
      <c r="J89" s="33"/>
      <c r="K89" s="85">
        <f>SUM(J89:J90)</f>
        <v>0</v>
      </c>
      <c r="L89" s="31"/>
      <c r="M89" s="43" t="s">
        <v>359</v>
      </c>
      <c r="N89" s="35"/>
      <c r="O89" s="34"/>
      <c r="T89" s="27" t="s">
        <v>93</v>
      </c>
      <c r="W89" s="37"/>
    </row>
    <row r="90" spans="1:23" s="36" customFormat="1" ht="18.75" thickBot="1">
      <c r="A90" s="29" t="s">
        <v>181</v>
      </c>
      <c r="B90" s="50" t="s">
        <v>406</v>
      </c>
      <c r="C90" s="62" t="s">
        <v>446</v>
      </c>
      <c r="D90" s="53"/>
      <c r="E90" s="38"/>
      <c r="F90" s="38"/>
      <c r="G90" s="38"/>
      <c r="H90" s="32">
        <f>SUM(Tabla134[[#This Row],[PRIMER TRIMESTRE]:[CUARTO TRIMESTRE]])</f>
        <v>0</v>
      </c>
      <c r="I90" s="73">
        <v>750</v>
      </c>
      <c r="J90" s="33">
        <f>+Tabla134[[#This Row],[CANTIDAD TOTAL]]*Tabla134[[#This Row],[PRECIO UNITARIO ESTIMADO]]</f>
        <v>0</v>
      </c>
      <c r="K90" s="85">
        <f>SUM(J90:J91)</f>
        <v>0</v>
      </c>
      <c r="L90" s="31"/>
      <c r="M90" s="43" t="s">
        <v>359</v>
      </c>
      <c r="N90" s="35"/>
      <c r="O90" s="34"/>
      <c r="T90" s="27" t="s">
        <v>94</v>
      </c>
      <c r="W90" s="37"/>
    </row>
    <row r="91" spans="1:23" s="36" customFormat="1" ht="18.75" thickBot="1">
      <c r="A91" s="29" t="s">
        <v>181</v>
      </c>
      <c r="B91" s="50" t="s">
        <v>398</v>
      </c>
      <c r="C91" s="51" t="s">
        <v>461</v>
      </c>
      <c r="D91" s="53"/>
      <c r="E91" s="38"/>
      <c r="F91" s="38"/>
      <c r="G91" s="38"/>
      <c r="H91" s="32">
        <f>SUM(Tabla134[[#This Row],[PRIMER TRIMESTRE]:[CUARTO TRIMESTRE]])</f>
        <v>0</v>
      </c>
      <c r="I91" s="73">
        <v>40</v>
      </c>
      <c r="J91" s="33">
        <f>+Tabla134[[#This Row],[CANTIDAD TOTAL]]*Tabla134[[#This Row],[PRECIO UNITARIO ESTIMADO]]</f>
        <v>0</v>
      </c>
      <c r="K91" s="85">
        <f>SUM(J91:J92)</f>
        <v>5760</v>
      </c>
      <c r="L91" s="31"/>
      <c r="M91" s="43" t="s">
        <v>359</v>
      </c>
      <c r="N91" s="35"/>
      <c r="O91" s="34"/>
      <c r="T91" s="27" t="s">
        <v>95</v>
      </c>
      <c r="W91" s="37"/>
    </row>
    <row r="92" spans="1:23" s="36" customFormat="1" ht="18.75" thickBot="1">
      <c r="A92" s="29" t="s">
        <v>181</v>
      </c>
      <c r="B92" s="50" t="s">
        <v>385</v>
      </c>
      <c r="C92" s="51" t="s">
        <v>441</v>
      </c>
      <c r="D92" s="53">
        <v>72</v>
      </c>
      <c r="E92" s="53">
        <v>72</v>
      </c>
      <c r="F92" s="53">
        <v>72</v>
      </c>
      <c r="G92" s="53">
        <v>72</v>
      </c>
      <c r="H92" s="32">
        <f>SUM(Tabla134[[#This Row],[PRIMER TRIMESTRE]:[CUARTO TRIMESTRE]])</f>
        <v>288</v>
      </c>
      <c r="I92" s="33">
        <v>20</v>
      </c>
      <c r="J92" s="33">
        <f>+Tabla134[[#This Row],[CANTIDAD TOTAL]]*Tabla134[[#This Row],[PRECIO UNITARIO ESTIMADO]]</f>
        <v>5760</v>
      </c>
      <c r="K92" s="85">
        <f>SUM(J92:J93)</f>
        <v>7200</v>
      </c>
      <c r="L92" s="31"/>
      <c r="M92" s="43" t="s">
        <v>359</v>
      </c>
      <c r="N92" s="35"/>
      <c r="O92" s="34"/>
      <c r="T92" s="27" t="s">
        <v>96</v>
      </c>
      <c r="W92" s="37"/>
    </row>
    <row r="93" spans="1:23" s="36" customFormat="1" ht="19.5" thickBot="1">
      <c r="A93" s="29" t="s">
        <v>181</v>
      </c>
      <c r="B93" s="50" t="s">
        <v>384</v>
      </c>
      <c r="C93" s="51" t="s">
        <v>441</v>
      </c>
      <c r="D93" s="30">
        <v>18</v>
      </c>
      <c r="E93" s="30">
        <v>18</v>
      </c>
      <c r="F93" s="30">
        <v>18</v>
      </c>
      <c r="G93" s="30">
        <v>18</v>
      </c>
      <c r="H93" s="32">
        <f>SUM(Tabla134[[#This Row],[PRIMER TRIMESTRE]:[CUARTO TRIMESTRE]])</f>
        <v>72</v>
      </c>
      <c r="I93" s="33">
        <v>20</v>
      </c>
      <c r="J93" s="33">
        <f>+H93*I93</f>
        <v>1440</v>
      </c>
      <c r="K93" s="85">
        <f>SUM(J93:J96)</f>
        <v>30880</v>
      </c>
      <c r="L93" s="31"/>
      <c r="M93" s="43" t="s">
        <v>359</v>
      </c>
      <c r="N93" s="35"/>
      <c r="O93" s="22"/>
      <c r="T93" s="27" t="s">
        <v>97</v>
      </c>
      <c r="W93" s="37"/>
    </row>
    <row r="94" spans="1:23" s="36" customFormat="1" ht="18.75" thickBot="1">
      <c r="A94" s="29" t="s">
        <v>181</v>
      </c>
      <c r="B94" s="50" t="s">
        <v>386</v>
      </c>
      <c r="C94" s="51" t="s">
        <v>441</v>
      </c>
      <c r="D94" s="31">
        <v>12</v>
      </c>
      <c r="E94" s="38"/>
      <c r="F94" s="38">
        <v>12</v>
      </c>
      <c r="G94" s="38"/>
      <c r="H94" s="32">
        <f>SUM(Tabla134[[#This Row],[PRIMER TRIMESTRE]:[CUARTO TRIMESTRE]])</f>
        <v>24</v>
      </c>
      <c r="I94" s="33">
        <v>20</v>
      </c>
      <c r="J94" s="33">
        <f>+H94*I94</f>
        <v>480</v>
      </c>
      <c r="K94" s="85">
        <f>SUM(J94:J97)</f>
        <v>65440</v>
      </c>
      <c r="L94" s="31"/>
      <c r="M94" s="43" t="s">
        <v>359</v>
      </c>
      <c r="N94" s="35"/>
      <c r="O94" s="22"/>
      <c r="T94" s="27" t="s">
        <v>98</v>
      </c>
      <c r="W94" s="37"/>
    </row>
    <row r="95" spans="1:23" s="36" customFormat="1" ht="18.75" thickBot="1">
      <c r="A95" s="29" t="s">
        <v>180</v>
      </c>
      <c r="B95" s="47" t="s">
        <v>472</v>
      </c>
      <c r="C95" s="48" t="s">
        <v>441</v>
      </c>
      <c r="D95" s="53"/>
      <c r="E95" s="53">
        <v>12</v>
      </c>
      <c r="F95" s="53"/>
      <c r="G95" s="53"/>
      <c r="H95" s="32">
        <f>SUM(Tabla134[[#This Row],[PRIMER TRIMESTRE]:[CUARTO TRIMESTRE]])</f>
        <v>12</v>
      </c>
      <c r="I95" s="72">
        <v>1680</v>
      </c>
      <c r="J95" s="33">
        <f>+H95*I95</f>
        <v>20160</v>
      </c>
      <c r="K95" s="85">
        <v>36220</v>
      </c>
      <c r="L95" s="31" t="s">
        <v>18</v>
      </c>
      <c r="M95" s="43" t="s">
        <v>359</v>
      </c>
      <c r="N95" s="35"/>
      <c r="O95" s="22"/>
      <c r="T95" s="27" t="s">
        <v>99</v>
      </c>
      <c r="W95" s="37"/>
    </row>
    <row r="96" spans="1:23" s="36" customFormat="1" ht="19.5" thickBot="1">
      <c r="A96" s="29" t="s">
        <v>181</v>
      </c>
      <c r="B96" s="50" t="s">
        <v>366</v>
      </c>
      <c r="C96" s="51" t="s">
        <v>461</v>
      </c>
      <c r="D96" s="30">
        <v>10</v>
      </c>
      <c r="E96" s="30">
        <v>10</v>
      </c>
      <c r="F96" s="30">
        <v>10</v>
      </c>
      <c r="G96" s="30">
        <v>10</v>
      </c>
      <c r="H96" s="32">
        <f>SUM(Tabla134[[#This Row],[PRIMER TRIMESTRE]:[CUARTO TRIMESTRE]])</f>
        <v>40</v>
      </c>
      <c r="I96" s="33">
        <v>220</v>
      </c>
      <c r="J96" s="33">
        <f>+H96*I96</f>
        <v>8800</v>
      </c>
      <c r="K96" s="85">
        <f>SUM(J96:J100)</f>
        <v>45760</v>
      </c>
      <c r="L96" s="31"/>
      <c r="M96" s="43" t="s">
        <v>359</v>
      </c>
      <c r="N96" s="35"/>
      <c r="O96" s="22"/>
      <c r="T96" s="27" t="s">
        <v>100</v>
      </c>
      <c r="W96" s="37"/>
    </row>
    <row r="97" spans="1:23" s="36" customFormat="1" ht="19.5" thickBot="1">
      <c r="A97" s="31" t="s">
        <v>181</v>
      </c>
      <c r="B97" s="50" t="s">
        <v>367</v>
      </c>
      <c r="C97" s="51" t="s">
        <v>441</v>
      </c>
      <c r="D97" s="30"/>
      <c r="E97" s="38">
        <v>50</v>
      </c>
      <c r="F97" s="38">
        <v>50</v>
      </c>
      <c r="G97" s="38"/>
      <c r="H97" s="38">
        <f>SUM(Tabla134[[#This Row],[PRIMER TRIMESTRE]:[CUARTO TRIMESTRE]])</f>
        <v>100</v>
      </c>
      <c r="I97" s="33">
        <v>360</v>
      </c>
      <c r="J97" s="33">
        <f>+H97*I97</f>
        <v>36000</v>
      </c>
      <c r="K97" s="33" t="e">
        <f>SUM(J97:J101)</f>
        <v>#REF!</v>
      </c>
      <c r="L97" s="31"/>
      <c r="M97" s="43" t="s">
        <v>359</v>
      </c>
      <c r="N97" s="35"/>
      <c r="O97" s="22"/>
      <c r="T97" s="27" t="s">
        <v>101</v>
      </c>
      <c r="W97" s="37"/>
    </row>
    <row r="98" spans="1:23" s="36" customFormat="1" ht="18.75" thickBot="1">
      <c r="A98" s="29" t="s">
        <v>181</v>
      </c>
      <c r="B98" s="50" t="s">
        <v>390</v>
      </c>
      <c r="C98" s="51" t="s">
        <v>461</v>
      </c>
      <c r="D98" s="53"/>
      <c r="E98" s="38"/>
      <c r="F98" s="38"/>
      <c r="G98" s="38"/>
      <c r="H98" s="32">
        <f>SUM(Tabla134[[#This Row],[PRIMER TRIMESTRE]:[CUARTO TRIMESTRE]])</f>
        <v>0</v>
      </c>
      <c r="I98" s="73">
        <v>250</v>
      </c>
      <c r="J98" s="33">
        <f>+Tabla134[[#This Row],[CANTIDAD TOTAL]]*Tabla134[[#This Row],[PRECIO UNITARIO ESTIMADO]]</f>
        <v>0</v>
      </c>
      <c r="K98" s="85">
        <f>SUM(J98:J99)</f>
        <v>960</v>
      </c>
      <c r="L98" s="31"/>
      <c r="M98" s="43" t="s">
        <v>359</v>
      </c>
      <c r="N98" s="35"/>
      <c r="O98" s="34"/>
      <c r="T98" s="27" t="s">
        <v>102</v>
      </c>
      <c r="W98" s="37"/>
    </row>
    <row r="99" spans="1:23" s="36" customFormat="1" ht="19.5" thickBot="1">
      <c r="A99" s="29" t="s">
        <v>181</v>
      </c>
      <c r="B99" s="50" t="s">
        <v>379</v>
      </c>
      <c r="C99" s="51" t="s">
        <v>461</v>
      </c>
      <c r="D99" s="30">
        <v>2</v>
      </c>
      <c r="E99" s="38"/>
      <c r="F99" s="38">
        <v>2</v>
      </c>
      <c r="G99" s="38"/>
      <c r="H99" s="32">
        <f>SUM(Tabla134[[#This Row],[PRIMER TRIMESTRE]:[CUARTO TRIMESTRE]])</f>
        <v>4</v>
      </c>
      <c r="I99" s="33">
        <v>240</v>
      </c>
      <c r="J99" s="33">
        <f>+H99*I99</f>
        <v>960</v>
      </c>
      <c r="K99" s="85" t="e">
        <f>SUM(J99:J103)</f>
        <v>#REF!</v>
      </c>
      <c r="L99" s="31"/>
      <c r="M99" s="43" t="s">
        <v>359</v>
      </c>
      <c r="N99" s="35"/>
      <c r="O99" s="22"/>
      <c r="T99" s="27" t="s">
        <v>103</v>
      </c>
      <c r="W99" s="37"/>
    </row>
    <row r="100" spans="1:23" s="36" customFormat="1" ht="18.75" thickBot="1">
      <c r="A100" s="29" t="s">
        <v>193</v>
      </c>
      <c r="B100" s="47" t="s">
        <v>445</v>
      </c>
      <c r="C100" s="48" t="s">
        <v>446</v>
      </c>
      <c r="D100" s="53"/>
      <c r="E100" s="53"/>
      <c r="F100" s="53"/>
      <c r="G100" s="53"/>
      <c r="H100" s="32">
        <f>SUM(Tabla134[[#This Row],[PRIMER TRIMESTRE]:[CUARTO TRIMESTRE]])</f>
        <v>0</v>
      </c>
      <c r="I100" s="72">
        <v>60</v>
      </c>
      <c r="J100" s="33">
        <f>+Tabla134[[#This Row],[CANTIDAD TOTAL]]*Tabla134[[#This Row],[PRECIO UNITARIO ESTIMADO]]</f>
        <v>0</v>
      </c>
      <c r="K100" s="85" t="e">
        <f>K99+J101</f>
        <v>#REF!</v>
      </c>
      <c r="L100" s="31"/>
      <c r="M100" s="43" t="s">
        <v>359</v>
      </c>
      <c r="N100" s="35"/>
      <c r="O100" s="34"/>
      <c r="T100" s="27" t="s">
        <v>104</v>
      </c>
      <c r="W100" s="37"/>
    </row>
    <row r="101" spans="1:23" s="36" customFormat="1" ht="18.75" thickBot="1">
      <c r="A101" s="29" t="s">
        <v>215</v>
      </c>
      <c r="B101" s="31" t="s">
        <v>636</v>
      </c>
      <c r="C101" s="71" t="s">
        <v>637</v>
      </c>
      <c r="D101" s="38">
        <v>9</v>
      </c>
      <c r="E101" s="38">
        <v>9</v>
      </c>
      <c r="F101" s="38">
        <v>9</v>
      </c>
      <c r="G101" s="38">
        <v>9</v>
      </c>
      <c r="H101" s="151" t="e">
        <f>SUM('PACC - SNCC.F.053 (3)'!#REF!)</f>
        <v>#REF!</v>
      </c>
      <c r="I101" s="76"/>
      <c r="J101" s="33" t="e">
        <f t="shared" ref="J101:J112" si="2">+H101*I101</f>
        <v>#REF!</v>
      </c>
      <c r="K101" s="85"/>
      <c r="L101" s="31"/>
      <c r="M101" s="43"/>
      <c r="N101" s="35"/>
      <c r="O101" s="22"/>
      <c r="T101" s="27" t="s">
        <v>105</v>
      </c>
      <c r="W101" s="37"/>
    </row>
    <row r="102" spans="1:23" s="36" customFormat="1" ht="18.75" thickBot="1">
      <c r="A102" s="29" t="s">
        <v>281</v>
      </c>
      <c r="B102" s="69" t="s">
        <v>577</v>
      </c>
      <c r="C102" s="62" t="s">
        <v>441</v>
      </c>
      <c r="D102" s="31">
        <v>3</v>
      </c>
      <c r="E102" s="31">
        <v>3</v>
      </c>
      <c r="F102" s="31">
        <v>3</v>
      </c>
      <c r="G102" s="31">
        <v>3</v>
      </c>
      <c r="H102" s="32">
        <f>SUM(Tabla134[[#This Row],[PRIMER TRIMESTRE]:[CUARTO TRIMESTRE]])</f>
        <v>12</v>
      </c>
      <c r="I102" s="33">
        <v>34000</v>
      </c>
      <c r="J102" s="33">
        <f t="shared" si="2"/>
        <v>408000</v>
      </c>
      <c r="K102" s="86">
        <f>Tabla134[[#This Row],[COSTO TOTAL UNITARIO ESTIMADO]]</f>
        <v>408000</v>
      </c>
      <c r="L102" s="87" t="s">
        <v>17</v>
      </c>
      <c r="M102" s="43" t="s">
        <v>359</v>
      </c>
      <c r="N102" s="56"/>
      <c r="O102" s="23"/>
      <c r="T102" s="27" t="s">
        <v>106</v>
      </c>
      <c r="W102" s="37"/>
    </row>
    <row r="103" spans="1:23" s="36" customFormat="1" ht="18.75" thickBot="1">
      <c r="A103" s="29" t="s">
        <v>193</v>
      </c>
      <c r="B103" s="47" t="s">
        <v>608</v>
      </c>
      <c r="C103" s="48" t="s">
        <v>446</v>
      </c>
      <c r="D103" s="53">
        <v>4</v>
      </c>
      <c r="E103" s="53">
        <v>4</v>
      </c>
      <c r="F103" s="53">
        <v>4</v>
      </c>
      <c r="G103" s="53">
        <v>3.5</v>
      </c>
      <c r="H103" s="32">
        <f>SUM(Tabla134[[#This Row],[PRIMER TRIMESTRE]:[CUARTO TRIMESTRE]])</f>
        <v>15.5</v>
      </c>
      <c r="I103" s="72">
        <v>80</v>
      </c>
      <c r="J103" s="33">
        <f t="shared" si="2"/>
        <v>1240</v>
      </c>
      <c r="K103" s="85" t="e">
        <f>K102+J105</f>
        <v>#REF!</v>
      </c>
      <c r="L103" s="31"/>
      <c r="M103" s="43" t="s">
        <v>359</v>
      </c>
      <c r="N103" s="35"/>
      <c r="O103" s="22"/>
      <c r="T103" s="27" t="s">
        <v>107</v>
      </c>
      <c r="W103" s="37"/>
    </row>
    <row r="104" spans="1:23" s="36" customFormat="1" ht="18.75" thickBot="1">
      <c r="A104" s="29" t="s">
        <v>193</v>
      </c>
      <c r="B104" s="47" t="s">
        <v>607</v>
      </c>
      <c r="C104" s="48" t="s">
        <v>446</v>
      </c>
      <c r="D104" s="53">
        <v>36</v>
      </c>
      <c r="E104" s="53">
        <v>36</v>
      </c>
      <c r="F104" s="53">
        <v>36</v>
      </c>
      <c r="G104" s="53">
        <v>36</v>
      </c>
      <c r="H104" s="32">
        <f>SUM(Tabla134[[#This Row],[PRIMER TRIMESTRE]:[CUARTO TRIMESTRE]])</f>
        <v>144</v>
      </c>
      <c r="I104" s="72">
        <v>253</v>
      </c>
      <c r="J104" s="33">
        <f t="shared" si="2"/>
        <v>36432</v>
      </c>
      <c r="K104" s="85">
        <f>K102+J117</f>
        <v>408600</v>
      </c>
      <c r="L104" s="31"/>
      <c r="M104" s="43" t="s">
        <v>359</v>
      </c>
      <c r="N104" s="35"/>
      <c r="O104" s="22"/>
      <c r="T104" s="27" t="s">
        <v>108</v>
      </c>
      <c r="W104" s="37"/>
    </row>
    <row r="105" spans="1:23" s="36" customFormat="1" ht="18.75" thickBot="1">
      <c r="A105" s="128"/>
      <c r="B105" s="47" t="s">
        <v>610</v>
      </c>
      <c r="C105" s="92" t="s">
        <v>609</v>
      </c>
      <c r="D105" s="93">
        <v>1</v>
      </c>
      <c r="E105" s="93">
        <v>1</v>
      </c>
      <c r="F105" s="93">
        <v>1</v>
      </c>
      <c r="G105" s="93">
        <v>1</v>
      </c>
      <c r="H105" s="124" t="e">
        <f>SUM('PACC - SNCC.F.053 (3)'!#REF!)</f>
        <v>#REF!</v>
      </c>
      <c r="I105" s="95"/>
      <c r="J105" s="96" t="e">
        <f t="shared" si="2"/>
        <v>#REF!</v>
      </c>
      <c r="K105" s="158" t="e">
        <f>SUM(J105:J109)</f>
        <v>#REF!</v>
      </c>
      <c r="L105" s="94"/>
      <c r="M105" s="97"/>
      <c r="N105" s="98"/>
      <c r="O105" s="165"/>
      <c r="T105" s="27" t="s">
        <v>109</v>
      </c>
      <c r="W105" s="37"/>
    </row>
    <row r="106" spans="1:23" s="36" customFormat="1" ht="18.75" thickBot="1">
      <c r="A106" s="29" t="s">
        <v>215</v>
      </c>
      <c r="B106" s="31" t="s">
        <v>639</v>
      </c>
      <c r="C106" s="71" t="s">
        <v>446</v>
      </c>
      <c r="D106" s="38">
        <v>9</v>
      </c>
      <c r="E106" s="38">
        <v>9</v>
      </c>
      <c r="F106" s="38">
        <v>9</v>
      </c>
      <c r="G106" s="38">
        <v>9</v>
      </c>
      <c r="H106" s="151" t="e">
        <f>SUM('PACC - SNCC.F.053 (3)'!#REF!)</f>
        <v>#REF!</v>
      </c>
      <c r="I106" s="76"/>
      <c r="J106" s="33" t="e">
        <f t="shared" si="2"/>
        <v>#REF!</v>
      </c>
      <c r="K106" s="85" t="e">
        <f>SUM(J106:J110)</f>
        <v>#REF!</v>
      </c>
      <c r="L106" s="70"/>
      <c r="M106" s="43"/>
      <c r="N106" s="57"/>
      <c r="O106" s="22"/>
      <c r="T106" s="27" t="s">
        <v>110</v>
      </c>
      <c r="W106" s="37"/>
    </row>
    <row r="107" spans="1:23" s="36" customFormat="1" ht="18.75" thickBot="1">
      <c r="A107" s="29" t="s">
        <v>215</v>
      </c>
      <c r="B107" s="31" t="s">
        <v>640</v>
      </c>
      <c r="C107" s="71" t="s">
        <v>446</v>
      </c>
      <c r="D107" s="38">
        <v>9</v>
      </c>
      <c r="E107" s="38">
        <v>9</v>
      </c>
      <c r="F107" s="38">
        <v>9</v>
      </c>
      <c r="G107" s="38">
        <v>9</v>
      </c>
      <c r="H107" s="151" t="e">
        <f>SUM('PACC - SNCC.F.053 (3)'!#REF!)</f>
        <v>#REF!</v>
      </c>
      <c r="I107" s="76"/>
      <c r="J107" s="33" t="e">
        <f t="shared" si="2"/>
        <v>#REF!</v>
      </c>
      <c r="K107" s="85" t="e">
        <f>SUM(J107:J111)</f>
        <v>#REF!</v>
      </c>
      <c r="L107" s="70"/>
      <c r="M107" s="43"/>
      <c r="N107" s="57"/>
      <c r="O107" s="22"/>
      <c r="T107" s="27" t="s">
        <v>111</v>
      </c>
      <c r="W107" s="37"/>
    </row>
    <row r="108" spans="1:23" s="36" customFormat="1" ht="19.5" thickBot="1">
      <c r="A108" s="29" t="s">
        <v>181</v>
      </c>
      <c r="B108" s="50" t="s">
        <v>375</v>
      </c>
      <c r="C108" s="51" t="s">
        <v>461</v>
      </c>
      <c r="D108" s="30">
        <v>20</v>
      </c>
      <c r="E108" s="38">
        <v>20</v>
      </c>
      <c r="F108" s="38">
        <v>20</v>
      </c>
      <c r="G108" s="38">
        <v>20</v>
      </c>
      <c r="H108" s="32">
        <f>SUM(Tabla134[[#This Row],[PRIMER TRIMESTRE]:[CUARTO TRIMESTRE]])</f>
        <v>80</v>
      </c>
      <c r="I108" s="33">
        <v>95</v>
      </c>
      <c r="J108" s="33">
        <f t="shared" si="2"/>
        <v>7600</v>
      </c>
      <c r="K108" s="85">
        <f>SUM(J108:J113)</f>
        <v>7600</v>
      </c>
      <c r="L108" s="31"/>
      <c r="M108" s="43" t="s">
        <v>359</v>
      </c>
      <c r="N108" s="35"/>
      <c r="O108" s="22"/>
      <c r="T108" s="27" t="s">
        <v>112</v>
      </c>
      <c r="W108" s="37"/>
    </row>
    <row r="109" spans="1:23" s="36" customFormat="1" ht="19.5" thickBot="1">
      <c r="A109" s="29" t="s">
        <v>53</v>
      </c>
      <c r="B109" s="50" t="s">
        <v>597</v>
      </c>
      <c r="C109" s="48" t="s">
        <v>482</v>
      </c>
      <c r="D109" s="30"/>
      <c r="E109" s="31"/>
      <c r="F109" s="31"/>
      <c r="G109" s="31"/>
      <c r="H109" s="32">
        <f>SUM(Tabla134[[#This Row],[PRIMER TRIMESTRE]:[CUARTO TRIMESTRE]])</f>
        <v>0</v>
      </c>
      <c r="I109" s="33">
        <v>215</v>
      </c>
      <c r="J109" s="33">
        <f t="shared" si="2"/>
        <v>0</v>
      </c>
      <c r="K109" s="85">
        <f>K108+J110</f>
        <v>7600</v>
      </c>
      <c r="L109" s="31"/>
      <c r="M109" s="43" t="s">
        <v>359</v>
      </c>
      <c r="N109" s="35"/>
      <c r="O109" s="22"/>
      <c r="T109" s="27" t="s">
        <v>113</v>
      </c>
    </row>
    <row r="110" spans="1:23" s="36" customFormat="1" ht="19.5" thickBot="1">
      <c r="A110" s="29" t="s">
        <v>53</v>
      </c>
      <c r="B110" s="50" t="s">
        <v>603</v>
      </c>
      <c r="C110" s="48" t="s">
        <v>482</v>
      </c>
      <c r="D110" s="30"/>
      <c r="E110" s="148"/>
      <c r="F110" s="31"/>
      <c r="G110" s="31"/>
      <c r="H110" s="32">
        <f>SUM(Tabla134[[#This Row],[PRIMER TRIMESTRE]:[CUARTO TRIMESTRE]])</f>
        <v>0</v>
      </c>
      <c r="I110" s="33">
        <v>215</v>
      </c>
      <c r="J110" s="33">
        <f t="shared" si="2"/>
        <v>0</v>
      </c>
      <c r="K110" s="85">
        <f>K79+J111</f>
        <v>275489.01</v>
      </c>
      <c r="L110" s="31"/>
      <c r="M110" s="43" t="s">
        <v>359</v>
      </c>
      <c r="N110" s="35"/>
      <c r="O110" s="22"/>
      <c r="T110" s="27" t="s">
        <v>114</v>
      </c>
    </row>
    <row r="111" spans="1:23" s="36" customFormat="1" ht="19.5" thickBot="1">
      <c r="A111" s="29" t="s">
        <v>53</v>
      </c>
      <c r="B111" s="89" t="s">
        <v>594</v>
      </c>
      <c r="C111" s="48" t="s">
        <v>482</v>
      </c>
      <c r="D111" s="30"/>
      <c r="E111" s="31"/>
      <c r="F111" s="31"/>
      <c r="G111" s="31"/>
      <c r="H111" s="32">
        <f>SUM(Tabla134[[#This Row],[PRIMER TRIMESTRE]:[CUARTO TRIMESTRE]])</f>
        <v>0</v>
      </c>
      <c r="I111" s="33">
        <v>250</v>
      </c>
      <c r="J111" s="33">
        <f t="shared" si="2"/>
        <v>0</v>
      </c>
      <c r="K111" s="85">
        <f>K110+J112</f>
        <v>275489.01</v>
      </c>
      <c r="L111" s="31"/>
      <c r="M111" s="43" t="s">
        <v>359</v>
      </c>
      <c r="N111" s="35"/>
      <c r="O111" s="22"/>
      <c r="T111" s="27" t="s">
        <v>115</v>
      </c>
    </row>
    <row r="112" spans="1:23" s="36" customFormat="1" ht="18.75" thickBot="1">
      <c r="A112" s="29" t="s">
        <v>181</v>
      </c>
      <c r="B112" s="50" t="s">
        <v>431</v>
      </c>
      <c r="C112" s="51" t="s">
        <v>446</v>
      </c>
      <c r="D112" s="53"/>
      <c r="E112" s="38"/>
      <c r="F112" s="38"/>
      <c r="G112" s="38"/>
      <c r="H112" s="32">
        <f>SUM(Tabla134[[#This Row],[PRIMER TRIMESTRE]:[CUARTO TRIMESTRE]])</f>
        <v>0</v>
      </c>
      <c r="I112" s="73">
        <v>287</v>
      </c>
      <c r="J112" s="33">
        <f t="shared" si="2"/>
        <v>0</v>
      </c>
      <c r="K112" s="85">
        <f>SUM(J112:J116)</f>
        <v>19860</v>
      </c>
      <c r="L112" s="31"/>
      <c r="M112" s="43" t="s">
        <v>359</v>
      </c>
      <c r="N112" s="35"/>
      <c r="O112" s="34"/>
      <c r="T112" s="27" t="s">
        <v>116</v>
      </c>
    </row>
    <row r="113" spans="1:20" s="36" customFormat="1" ht="18.75" thickBot="1">
      <c r="A113" s="29" t="s">
        <v>181</v>
      </c>
      <c r="B113" s="50" t="s">
        <v>392</v>
      </c>
      <c r="C113" s="51" t="s">
        <v>441</v>
      </c>
      <c r="D113" s="53"/>
      <c r="E113" s="38"/>
      <c r="F113" s="38"/>
      <c r="G113" s="38"/>
      <c r="H113" s="32">
        <f>SUM(Tabla134[[#This Row],[PRIMER TRIMESTRE]:[CUARTO TRIMESTRE]])</f>
        <v>0</v>
      </c>
      <c r="I113" s="73">
        <v>10.5</v>
      </c>
      <c r="J113" s="33">
        <f>+Tabla134[[#This Row],[CANTIDAD TOTAL]]*Tabla134[[#This Row],[PRECIO UNITARIO ESTIMADO]]</f>
        <v>0</v>
      </c>
      <c r="K113" s="85">
        <f>SUM(J113:J114)</f>
        <v>2160</v>
      </c>
      <c r="L113" s="31"/>
      <c r="M113" s="43" t="s">
        <v>359</v>
      </c>
      <c r="N113" s="35"/>
      <c r="O113" s="34"/>
      <c r="T113" s="27" t="s">
        <v>117</v>
      </c>
    </row>
    <row r="114" spans="1:20" s="36" customFormat="1" ht="18.75" thickBot="1">
      <c r="A114" s="29" t="s">
        <v>181</v>
      </c>
      <c r="B114" s="50" t="s">
        <v>414</v>
      </c>
      <c r="C114" s="62" t="s">
        <v>461</v>
      </c>
      <c r="D114" s="53">
        <v>18</v>
      </c>
      <c r="E114" s="53">
        <v>18</v>
      </c>
      <c r="F114" s="53">
        <v>18</v>
      </c>
      <c r="G114" s="53">
        <v>18</v>
      </c>
      <c r="H114" s="32">
        <f>SUM(Tabla134[[#This Row],[PRIMER TRIMESTRE]:[CUARTO TRIMESTRE]])</f>
        <v>72</v>
      </c>
      <c r="I114" s="73">
        <v>30</v>
      </c>
      <c r="J114" s="33">
        <f>+Tabla134[[#This Row],[CANTIDAD TOTAL]]*Tabla134[[#This Row],[PRECIO UNITARIO ESTIMADO]]</f>
        <v>2160</v>
      </c>
      <c r="K114" s="85">
        <f>SUM(J114:J115)</f>
        <v>18360</v>
      </c>
      <c r="L114" s="31"/>
      <c r="M114" s="43" t="s">
        <v>359</v>
      </c>
      <c r="N114" s="35"/>
      <c r="O114" s="34"/>
      <c r="T114" s="27" t="s">
        <v>118</v>
      </c>
    </row>
    <row r="115" spans="1:20" s="36" customFormat="1" ht="18.75" thickBot="1">
      <c r="A115" s="31" t="s">
        <v>181</v>
      </c>
      <c r="B115" s="50" t="s">
        <v>411</v>
      </c>
      <c r="C115" s="62" t="s">
        <v>441</v>
      </c>
      <c r="D115" s="53">
        <v>18</v>
      </c>
      <c r="E115" s="38">
        <v>18</v>
      </c>
      <c r="F115" s="53">
        <v>18</v>
      </c>
      <c r="G115" s="38">
        <v>18</v>
      </c>
      <c r="H115" s="38">
        <f>SUM(Tabla134[[#This Row],[PRIMER TRIMESTRE]:[CUARTO TRIMESTRE]])</f>
        <v>72</v>
      </c>
      <c r="I115" s="73">
        <v>225</v>
      </c>
      <c r="J115" s="33">
        <f>+Tabla134[[#This Row],[CANTIDAD TOTAL]]*Tabla134[[#This Row],[PRECIO UNITARIO ESTIMADO]]</f>
        <v>16200</v>
      </c>
      <c r="K115" s="33">
        <f>SUM(J115:J116)</f>
        <v>17700</v>
      </c>
      <c r="L115" s="31"/>
      <c r="M115" s="43" t="s">
        <v>359</v>
      </c>
      <c r="N115" s="35"/>
      <c r="O115" s="34"/>
      <c r="T115" s="27" t="s">
        <v>119</v>
      </c>
    </row>
    <row r="116" spans="1:20" s="36" customFormat="1" ht="18.75" thickBot="1">
      <c r="A116" s="29" t="s">
        <v>181</v>
      </c>
      <c r="B116" s="50" t="s">
        <v>416</v>
      </c>
      <c r="C116" s="62" t="s">
        <v>441</v>
      </c>
      <c r="D116" s="53"/>
      <c r="E116" s="38">
        <v>2</v>
      </c>
      <c r="F116" s="38"/>
      <c r="G116" s="38"/>
      <c r="H116" s="32">
        <f>SUM(Tabla134[[#This Row],[PRIMER TRIMESTRE]:[CUARTO TRIMESTRE]])</f>
        <v>2</v>
      </c>
      <c r="I116" s="73">
        <v>750</v>
      </c>
      <c r="J116" s="33">
        <f>+Tabla134[[#This Row],[CANTIDAD TOTAL]]*Tabla134[[#This Row],[PRECIO UNITARIO ESTIMADO]]</f>
        <v>1500</v>
      </c>
      <c r="K116" s="85">
        <f>SUM(J116:J117)</f>
        <v>2100</v>
      </c>
      <c r="L116" s="31"/>
      <c r="M116" s="43" t="s">
        <v>359</v>
      </c>
      <c r="N116" s="35"/>
      <c r="O116" s="34"/>
      <c r="T116" s="27" t="s">
        <v>120</v>
      </c>
    </row>
    <row r="117" spans="1:20" s="36" customFormat="1" ht="18.75" thickBot="1">
      <c r="A117" s="29" t="s">
        <v>181</v>
      </c>
      <c r="B117" s="50" t="s">
        <v>402</v>
      </c>
      <c r="C117" s="51" t="s">
        <v>461</v>
      </c>
      <c r="D117" s="31"/>
      <c r="E117" s="31">
        <v>2</v>
      </c>
      <c r="F117" s="31"/>
      <c r="G117" s="31">
        <v>2</v>
      </c>
      <c r="H117" s="32">
        <f>SUM(Tabla134[[#This Row],[PRIMER TRIMESTRE]:[CUARTO TRIMESTRE]])</f>
        <v>4</v>
      </c>
      <c r="I117" s="73">
        <v>150</v>
      </c>
      <c r="J117" s="33">
        <f>+Tabla134[[#This Row],[CANTIDAD TOTAL]]*Tabla134[[#This Row],[PRECIO UNITARIO ESTIMADO]]</f>
        <v>600</v>
      </c>
      <c r="K117" s="85">
        <f>SUM(J117:J118)</f>
        <v>600</v>
      </c>
      <c r="L117" s="31"/>
      <c r="M117" s="43" t="s">
        <v>359</v>
      </c>
      <c r="N117" s="35"/>
      <c r="O117" s="34"/>
      <c r="T117" s="27" t="s">
        <v>121</v>
      </c>
    </row>
    <row r="118" spans="1:20" s="36" customFormat="1" ht="18.75" thickBot="1">
      <c r="A118" s="29" t="s">
        <v>181</v>
      </c>
      <c r="B118" s="50" t="s">
        <v>501</v>
      </c>
      <c r="C118" s="51" t="s">
        <v>441</v>
      </c>
      <c r="D118" s="53"/>
      <c r="E118" s="38"/>
      <c r="F118" s="38"/>
      <c r="G118" s="38"/>
      <c r="H118" s="32">
        <f>SUM(Tabla134[[#This Row],[PRIMER TRIMESTRE]:[CUARTO TRIMESTRE]])</f>
        <v>0</v>
      </c>
      <c r="I118" s="73">
        <v>37</v>
      </c>
      <c r="J118" s="33">
        <f>+H118*I118</f>
        <v>0</v>
      </c>
      <c r="K118" s="85">
        <f>SUM(J118:J122)</f>
        <v>1840</v>
      </c>
      <c r="L118" s="31"/>
      <c r="M118" s="43" t="s">
        <v>359</v>
      </c>
      <c r="N118" s="35"/>
      <c r="O118" s="34"/>
      <c r="T118" s="27" t="s">
        <v>122</v>
      </c>
    </row>
    <row r="119" spans="1:20" s="36" customFormat="1" ht="18.75" thickBot="1">
      <c r="A119" s="29" t="s">
        <v>181</v>
      </c>
      <c r="B119" s="52" t="s">
        <v>499</v>
      </c>
      <c r="C119" s="62" t="s">
        <v>441</v>
      </c>
      <c r="D119" s="53"/>
      <c r="E119" s="38"/>
      <c r="F119" s="38"/>
      <c r="G119" s="38"/>
      <c r="H119" s="32">
        <f>SUM(Tabla134[[#This Row],[PRIMER TRIMESTRE]:[CUARTO TRIMESTRE]])</f>
        <v>0</v>
      </c>
      <c r="I119" s="73">
        <v>50</v>
      </c>
      <c r="J119" s="33">
        <f>+H119*I119</f>
        <v>0</v>
      </c>
      <c r="K119" s="85">
        <f>SUM(J119:J123)</f>
        <v>2080</v>
      </c>
      <c r="L119" s="31"/>
      <c r="M119" s="43" t="s">
        <v>359</v>
      </c>
      <c r="N119" s="35"/>
      <c r="O119" s="34"/>
      <c r="T119" s="27" t="s">
        <v>123</v>
      </c>
    </row>
    <row r="120" spans="1:20" s="36" customFormat="1" ht="18.75" thickBot="1">
      <c r="A120" s="29" t="s">
        <v>181</v>
      </c>
      <c r="B120" s="50" t="s">
        <v>500</v>
      </c>
      <c r="C120" s="51" t="s">
        <v>441</v>
      </c>
      <c r="D120" s="53"/>
      <c r="E120" s="38"/>
      <c r="F120" s="38"/>
      <c r="G120" s="38"/>
      <c r="H120" s="32">
        <f>SUM(Tabla134[[#This Row],[PRIMER TRIMESTRE]:[CUARTO TRIMESTRE]])</f>
        <v>0</v>
      </c>
      <c r="I120" s="73">
        <v>70</v>
      </c>
      <c r="J120" s="33">
        <f>+H120*I120</f>
        <v>0</v>
      </c>
      <c r="K120" s="85">
        <f>SUM(J120:J124)</f>
        <v>5680</v>
      </c>
      <c r="L120" s="31"/>
      <c r="M120" s="43" t="s">
        <v>359</v>
      </c>
      <c r="N120" s="35"/>
      <c r="O120" s="34"/>
      <c r="T120" s="27" t="s">
        <v>124</v>
      </c>
    </row>
    <row r="121" spans="1:20" s="36" customFormat="1" ht="18.75" thickBot="1">
      <c r="A121" s="29" t="s">
        <v>181</v>
      </c>
      <c r="B121" s="50" t="s">
        <v>401</v>
      </c>
      <c r="C121" s="51" t="s">
        <v>461</v>
      </c>
      <c r="D121" s="53">
        <v>12</v>
      </c>
      <c r="E121" s="53">
        <v>12</v>
      </c>
      <c r="F121" s="53">
        <v>12</v>
      </c>
      <c r="G121" s="53">
        <v>12</v>
      </c>
      <c r="H121" s="32">
        <f>SUM(Tabla134[[#This Row],[PRIMER TRIMESTRE]:[CUARTO TRIMESTRE]])</f>
        <v>48</v>
      </c>
      <c r="I121" s="73">
        <v>30</v>
      </c>
      <c r="J121" s="33">
        <f>+Tabla134[[#This Row],[CANTIDAD TOTAL]]*Tabla134[[#This Row],[PRECIO UNITARIO ESTIMADO]]</f>
        <v>1440</v>
      </c>
      <c r="K121" s="85">
        <f>SUM(J121:J122)</f>
        <v>1840</v>
      </c>
      <c r="L121" s="31"/>
      <c r="M121" s="43" t="s">
        <v>359</v>
      </c>
      <c r="N121" s="35"/>
      <c r="O121" s="34"/>
      <c r="T121" s="27" t="s">
        <v>125</v>
      </c>
    </row>
    <row r="122" spans="1:20" s="36" customFormat="1" ht="18.75" thickBot="1">
      <c r="A122" s="29" t="s">
        <v>193</v>
      </c>
      <c r="B122" s="47" t="s">
        <v>474</v>
      </c>
      <c r="C122" s="48" t="s">
        <v>441</v>
      </c>
      <c r="D122" s="53">
        <v>2</v>
      </c>
      <c r="E122" s="53">
        <v>2</v>
      </c>
      <c r="F122" s="53">
        <v>2</v>
      </c>
      <c r="G122" s="53">
        <v>2</v>
      </c>
      <c r="H122" s="32">
        <f>SUM(Tabla134[[#This Row],[PRIMER TRIMESTRE]:[CUARTO TRIMESTRE]])</f>
        <v>8</v>
      </c>
      <c r="I122" s="72">
        <v>50</v>
      </c>
      <c r="J122" s="33">
        <f>+H122*I122</f>
        <v>400</v>
      </c>
      <c r="K122" s="85">
        <f>K128+J123</f>
        <v>370</v>
      </c>
      <c r="L122" s="31"/>
      <c r="M122" s="43" t="s">
        <v>359</v>
      </c>
      <c r="N122" s="35"/>
      <c r="O122" s="22"/>
      <c r="T122" s="27" t="s">
        <v>126</v>
      </c>
    </row>
    <row r="123" spans="1:20" s="36" customFormat="1" ht="18.75" thickBot="1">
      <c r="A123" s="29" t="s">
        <v>193</v>
      </c>
      <c r="B123" s="47" t="s">
        <v>473</v>
      </c>
      <c r="C123" s="48" t="s">
        <v>441</v>
      </c>
      <c r="D123" s="53">
        <v>2</v>
      </c>
      <c r="E123" s="53">
        <v>2</v>
      </c>
      <c r="F123" s="53">
        <v>2</v>
      </c>
      <c r="G123" s="53">
        <v>2</v>
      </c>
      <c r="H123" s="32">
        <f>SUM(Tabla134[[#This Row],[PRIMER TRIMESTRE]:[CUARTO TRIMESTRE]])</f>
        <v>8</v>
      </c>
      <c r="I123" s="72">
        <v>30</v>
      </c>
      <c r="J123" s="33">
        <f>+H123*I123</f>
        <v>240</v>
      </c>
      <c r="K123" s="85">
        <v>780521.01</v>
      </c>
      <c r="L123" s="31" t="s">
        <v>20</v>
      </c>
      <c r="M123" s="43" t="s">
        <v>359</v>
      </c>
      <c r="N123" s="35"/>
      <c r="O123" s="22"/>
      <c r="T123" s="27" t="s">
        <v>127</v>
      </c>
    </row>
    <row r="124" spans="1:20" s="36" customFormat="1" ht="18.75" thickBot="1">
      <c r="A124" s="29" t="s">
        <v>193</v>
      </c>
      <c r="B124" s="47" t="s">
        <v>478</v>
      </c>
      <c r="C124" s="48" t="s">
        <v>461</v>
      </c>
      <c r="D124" s="53">
        <v>3</v>
      </c>
      <c r="E124" s="53">
        <v>3</v>
      </c>
      <c r="F124" s="53">
        <v>3</v>
      </c>
      <c r="G124" s="53">
        <v>3</v>
      </c>
      <c r="H124" s="32">
        <f>SUM(Tabla134[[#This Row],[PRIMER TRIMESTRE]:[CUARTO TRIMESTRE]])</f>
        <v>12</v>
      </c>
      <c r="I124" s="72">
        <v>300</v>
      </c>
      <c r="J124" s="33">
        <f>+H124*I124</f>
        <v>3600</v>
      </c>
      <c r="K124" s="85">
        <f>K123+J132</f>
        <v>780521.01</v>
      </c>
      <c r="L124" s="31"/>
      <c r="M124" s="43" t="s">
        <v>359</v>
      </c>
      <c r="N124" s="35"/>
      <c r="O124" s="22"/>
      <c r="T124" s="27" t="s">
        <v>128</v>
      </c>
    </row>
    <row r="125" spans="1:20" s="36" customFormat="1" ht="18.75" thickBot="1">
      <c r="A125" s="29" t="s">
        <v>176</v>
      </c>
      <c r="B125" s="50" t="s">
        <v>523</v>
      </c>
      <c r="C125" s="49" t="s">
        <v>441</v>
      </c>
      <c r="D125" s="31"/>
      <c r="E125" s="31"/>
      <c r="F125" s="38"/>
      <c r="G125" s="31"/>
      <c r="H125" s="32">
        <f>SUM(Tabla134[[#This Row],[PRIMER TRIMESTRE]:[CUARTO TRIMESTRE]])</f>
        <v>0</v>
      </c>
      <c r="I125" s="33">
        <v>3500</v>
      </c>
      <c r="J125" s="33">
        <f>+H125*I125</f>
        <v>0</v>
      </c>
      <c r="K125" s="85" t="e">
        <f>SUM(J125:J138)</f>
        <v>#REF!</v>
      </c>
      <c r="L125" s="31"/>
      <c r="M125" s="43" t="s">
        <v>359</v>
      </c>
      <c r="N125" s="35"/>
      <c r="O125" s="22"/>
      <c r="T125" s="27" t="s">
        <v>129</v>
      </c>
    </row>
    <row r="126" spans="1:20" s="36" customFormat="1" ht="18.75" thickBot="1">
      <c r="A126" s="29" t="s">
        <v>176</v>
      </c>
      <c r="B126" s="50" t="s">
        <v>524</v>
      </c>
      <c r="C126" s="49" t="s">
        <v>441</v>
      </c>
      <c r="D126" s="53"/>
      <c r="E126" s="53"/>
      <c r="F126" s="38"/>
      <c r="G126" s="31"/>
      <c r="H126" s="32">
        <f>SUM(Tabla134[[#This Row],[PRIMER TRIMESTRE]:[CUARTO TRIMESTRE]])</f>
        <v>0</v>
      </c>
      <c r="I126" s="33">
        <v>5000</v>
      </c>
      <c r="J126" s="33">
        <f>+Tabla134[[#This Row],[CANTIDAD TOTAL]]*Tabla134[[#This Row],[PRECIO UNITARIO ESTIMADO]]</f>
        <v>0</v>
      </c>
      <c r="K126" s="85">
        <v>9564210</v>
      </c>
      <c r="L126" s="31" t="s">
        <v>24</v>
      </c>
      <c r="M126" s="43" t="s">
        <v>359</v>
      </c>
      <c r="N126" s="57"/>
      <c r="O126" s="34"/>
      <c r="T126" s="27" t="s">
        <v>130</v>
      </c>
    </row>
    <row r="127" spans="1:20" s="36" customFormat="1" ht="18.75" thickBot="1">
      <c r="A127" s="29" t="s">
        <v>176</v>
      </c>
      <c r="B127" s="50" t="s">
        <v>529</v>
      </c>
      <c r="C127" s="49" t="s">
        <v>441</v>
      </c>
      <c r="D127" s="53"/>
      <c r="E127" s="53">
        <v>1</v>
      </c>
      <c r="F127" s="38"/>
      <c r="G127" s="38"/>
      <c r="H127" s="32">
        <f>SUM(Tabla134[[#This Row],[PRIMER TRIMESTRE]:[CUARTO TRIMESTRE]])</f>
        <v>1</v>
      </c>
      <c r="I127" s="73">
        <v>2500</v>
      </c>
      <c r="J127" s="33">
        <f>+H127*I127</f>
        <v>2500</v>
      </c>
      <c r="K127" s="85">
        <f>SUM(J127:J129)</f>
        <v>2630</v>
      </c>
      <c r="L127" s="31"/>
      <c r="M127" s="43" t="s">
        <v>359</v>
      </c>
      <c r="N127" s="35"/>
      <c r="O127" s="34"/>
      <c r="T127" s="27" t="s">
        <v>131</v>
      </c>
    </row>
    <row r="128" spans="1:20" s="36" customFormat="1" ht="18.75" thickBot="1">
      <c r="A128" s="29" t="s">
        <v>181</v>
      </c>
      <c r="B128" s="50" t="s">
        <v>393</v>
      </c>
      <c r="C128" s="51" t="s">
        <v>446</v>
      </c>
      <c r="D128" s="53"/>
      <c r="E128" s="38"/>
      <c r="F128" s="38"/>
      <c r="G128" s="38"/>
      <c r="H128" s="32">
        <f>SUM(Tabla134[[#This Row],[PRIMER TRIMESTRE]:[CUARTO TRIMESTRE]])</f>
        <v>0</v>
      </c>
      <c r="I128" s="74">
        <v>325</v>
      </c>
      <c r="J128" s="33">
        <f>+Tabla134[[#This Row],[CANTIDAD TOTAL]]*Tabla134[[#This Row],[PRECIO UNITARIO ESTIMADO]]</f>
        <v>0</v>
      </c>
      <c r="K128" s="85">
        <f>SUM(J128:J129)</f>
        <v>130</v>
      </c>
      <c r="L128" s="31"/>
      <c r="M128" s="43" t="s">
        <v>359</v>
      </c>
      <c r="N128" s="35"/>
      <c r="O128" s="34"/>
      <c r="T128" s="27" t="s">
        <v>132</v>
      </c>
    </row>
    <row r="129" spans="1:20" s="36" customFormat="1" ht="18.75" thickBot="1">
      <c r="A129" s="29" t="s">
        <v>181</v>
      </c>
      <c r="B129" s="61" t="s">
        <v>625</v>
      </c>
      <c r="C129" s="51" t="s">
        <v>441</v>
      </c>
      <c r="D129" s="53">
        <v>2</v>
      </c>
      <c r="E129" s="38"/>
      <c r="F129" s="38"/>
      <c r="G129" s="38"/>
      <c r="H129" s="32">
        <f>SUM(Tabla134[[#This Row],[PRIMER TRIMESTRE]:[CUARTO TRIMESTRE]])</f>
        <v>2</v>
      </c>
      <c r="I129" s="73">
        <v>65</v>
      </c>
      <c r="J129" s="33">
        <f>+H129*I129</f>
        <v>130</v>
      </c>
      <c r="K129" s="85">
        <f>SUM(J129:J135)</f>
        <v>2130</v>
      </c>
      <c r="L129" s="31"/>
      <c r="M129" s="43" t="s">
        <v>359</v>
      </c>
      <c r="N129" s="35"/>
      <c r="O129" s="34"/>
      <c r="T129" s="27" t="s">
        <v>133</v>
      </c>
    </row>
    <row r="130" spans="1:20" s="36" customFormat="1" ht="18.75" thickBot="1">
      <c r="A130" s="29" t="s">
        <v>176</v>
      </c>
      <c r="B130" s="50" t="s">
        <v>522</v>
      </c>
      <c r="C130" s="49" t="s">
        <v>441</v>
      </c>
      <c r="D130" s="53"/>
      <c r="E130" s="53"/>
      <c r="F130" s="38"/>
      <c r="G130" s="31"/>
      <c r="H130" s="32">
        <f>SUM(Tabla134[[#This Row],[PRIMER TRIMESTRE]:[CUARTO TRIMESTRE]])</f>
        <v>0</v>
      </c>
      <c r="I130" s="33">
        <v>60000</v>
      </c>
      <c r="J130" s="33">
        <f>+Tabla134[[#This Row],[CANTIDAD TOTAL]]*Tabla134[[#This Row],[PRECIO UNITARIO ESTIMADO]]</f>
        <v>0</v>
      </c>
      <c r="K130" s="85">
        <f>SUM(J130:J131)</f>
        <v>0</v>
      </c>
      <c r="L130" s="31"/>
      <c r="M130" s="43" t="s">
        <v>359</v>
      </c>
      <c r="N130" s="57"/>
      <c r="O130" s="34"/>
      <c r="T130" s="27" t="s">
        <v>134</v>
      </c>
    </row>
    <row r="131" spans="1:20" s="36" customFormat="1" ht="18.75" thickBot="1">
      <c r="A131" s="29" t="s">
        <v>176</v>
      </c>
      <c r="B131" s="50" t="s">
        <v>521</v>
      </c>
      <c r="C131" s="49" t="s">
        <v>441</v>
      </c>
      <c r="D131" s="53"/>
      <c r="E131" s="53"/>
      <c r="F131" s="38"/>
      <c r="G131" s="31"/>
      <c r="H131" s="32">
        <f>SUM(Tabla134[[#This Row],[PRIMER TRIMESTRE]:[CUARTO TRIMESTRE]])</f>
        <v>0</v>
      </c>
      <c r="I131" s="33">
        <v>35000</v>
      </c>
      <c r="J131" s="33">
        <f>+Tabla134[[#This Row],[CANTIDAD TOTAL]]*Tabla134[[#This Row],[PRECIO UNITARIO ESTIMADO]]</f>
        <v>0</v>
      </c>
      <c r="K131" s="85">
        <f>SUM(J131:J132)</f>
        <v>0</v>
      </c>
      <c r="L131" s="31"/>
      <c r="M131" s="43" t="s">
        <v>359</v>
      </c>
      <c r="N131" s="35"/>
      <c r="O131" s="34"/>
      <c r="T131" s="27" t="s">
        <v>135</v>
      </c>
    </row>
    <row r="132" spans="1:20" s="36" customFormat="1" ht="18.75" thickBot="1">
      <c r="A132" s="29" t="s">
        <v>193</v>
      </c>
      <c r="B132" s="47" t="s">
        <v>483</v>
      </c>
      <c r="C132" s="48" t="s">
        <v>482</v>
      </c>
      <c r="D132" s="53">
        <v>0</v>
      </c>
      <c r="E132" s="53">
        <v>0</v>
      </c>
      <c r="F132" s="53">
        <v>0</v>
      </c>
      <c r="G132" s="53">
        <v>0</v>
      </c>
      <c r="H132" s="32">
        <f>SUM(Tabla134[[#This Row],[PRIMER TRIMESTRE]:[CUARTO TRIMESTRE]])</f>
        <v>0</v>
      </c>
      <c r="I132" s="72">
        <v>350</v>
      </c>
      <c r="J132" s="33">
        <f>+H132*I132</f>
        <v>0</v>
      </c>
      <c r="K132" s="85">
        <f>K131+J163</f>
        <v>3445.2000000000003</v>
      </c>
      <c r="L132" s="31"/>
      <c r="M132" s="43" t="s">
        <v>359</v>
      </c>
      <c r="N132" s="35"/>
      <c r="O132" s="22"/>
      <c r="T132" s="27" t="s">
        <v>136</v>
      </c>
    </row>
    <row r="133" spans="1:20" s="36" customFormat="1" ht="18.75" thickBot="1">
      <c r="A133" s="29" t="s">
        <v>193</v>
      </c>
      <c r="B133" s="47" t="s">
        <v>451</v>
      </c>
      <c r="C133" s="48" t="s">
        <v>482</v>
      </c>
      <c r="D133" s="53">
        <v>0</v>
      </c>
      <c r="E133" s="53">
        <v>0</v>
      </c>
      <c r="F133" s="53">
        <v>0</v>
      </c>
      <c r="G133" s="53">
        <v>0</v>
      </c>
      <c r="H133" s="32">
        <f>SUM(Tabla134[[#This Row],[PRIMER TRIMESTRE]:[CUARTO TRIMESTRE]])</f>
        <v>0</v>
      </c>
      <c r="I133" s="72">
        <v>250</v>
      </c>
      <c r="J133" s="33">
        <f>+H133*I133</f>
        <v>0</v>
      </c>
      <c r="K133" s="85">
        <f>K132+J134</f>
        <v>5445.2000000000007</v>
      </c>
      <c r="L133" s="31"/>
      <c r="M133" s="43" t="s">
        <v>359</v>
      </c>
      <c r="N133" s="35"/>
      <c r="O133" s="28"/>
      <c r="T133" s="27" t="s">
        <v>137</v>
      </c>
    </row>
    <row r="134" spans="1:20" s="36" customFormat="1" ht="18.75" thickBot="1">
      <c r="A134" s="29" t="s">
        <v>193</v>
      </c>
      <c r="B134" s="47" t="s">
        <v>450</v>
      </c>
      <c r="C134" s="48" t="s">
        <v>482</v>
      </c>
      <c r="D134" s="53">
        <v>2</v>
      </c>
      <c r="E134" s="53">
        <v>3</v>
      </c>
      <c r="F134" s="53">
        <v>2</v>
      </c>
      <c r="G134" s="53">
        <v>3</v>
      </c>
      <c r="H134" s="32">
        <f>SUM(Tabla134[[#This Row],[PRIMER TRIMESTRE]:[CUARTO TRIMESTRE]])</f>
        <v>10</v>
      </c>
      <c r="I134" s="72">
        <v>200</v>
      </c>
      <c r="J134" s="33">
        <f>+H134*I134</f>
        <v>2000</v>
      </c>
      <c r="K134" s="85">
        <f>K133+J135</f>
        <v>5445.2000000000007</v>
      </c>
      <c r="L134" s="31"/>
      <c r="M134" s="43" t="s">
        <v>359</v>
      </c>
      <c r="N134" s="35"/>
      <c r="O134" s="28"/>
      <c r="T134" s="27" t="s">
        <v>138</v>
      </c>
    </row>
    <row r="135" spans="1:20" s="36" customFormat="1" ht="18.75" thickBot="1">
      <c r="A135" s="29" t="s">
        <v>176</v>
      </c>
      <c r="B135" s="50" t="s">
        <v>518</v>
      </c>
      <c r="C135" s="49" t="s">
        <v>441</v>
      </c>
      <c r="D135" s="53"/>
      <c r="E135" s="53"/>
      <c r="F135" s="38"/>
      <c r="G135" s="31"/>
      <c r="H135" s="32">
        <f>SUM(Tabla134[[#This Row],[PRIMER TRIMESTRE]:[CUARTO TRIMESTRE]])</f>
        <v>0</v>
      </c>
      <c r="I135" s="33">
        <v>2700</v>
      </c>
      <c r="J135" s="33">
        <f>+Tabla134[[#This Row],[CANTIDAD TOTAL]]*Tabla134[[#This Row],[PRECIO UNITARIO ESTIMADO]]</f>
        <v>0</v>
      </c>
      <c r="K135" s="85">
        <f>SUM(J135:J136)</f>
        <v>0</v>
      </c>
      <c r="L135" s="31"/>
      <c r="M135" s="43" t="s">
        <v>359</v>
      </c>
      <c r="N135" s="35"/>
      <c r="O135" s="34"/>
      <c r="T135" s="27" t="s">
        <v>139</v>
      </c>
    </row>
    <row r="136" spans="1:20" s="36" customFormat="1" ht="18.75" thickBot="1">
      <c r="A136" s="29" t="s">
        <v>176</v>
      </c>
      <c r="B136" s="50" t="s">
        <v>527</v>
      </c>
      <c r="C136" s="49" t="s">
        <v>441</v>
      </c>
      <c r="D136" s="53"/>
      <c r="E136" s="53"/>
      <c r="F136" s="38"/>
      <c r="G136" s="38"/>
      <c r="H136" s="32">
        <f>SUM(Tabla134[[#This Row],[PRIMER TRIMESTRE]:[CUARTO TRIMESTRE]])</f>
        <v>0</v>
      </c>
      <c r="I136" s="73"/>
      <c r="J136" s="33">
        <f t="shared" ref="J136:J141" si="3">+H136*I136</f>
        <v>0</v>
      </c>
      <c r="K136" s="85" t="e">
        <f>SUM(J136:J140)</f>
        <v>#REF!</v>
      </c>
      <c r="L136" s="31"/>
      <c r="M136" s="43" t="s">
        <v>359</v>
      </c>
      <c r="N136" s="35"/>
      <c r="O136" s="34"/>
      <c r="T136" s="27" t="s">
        <v>140</v>
      </c>
    </row>
    <row r="137" spans="1:20" s="36" customFormat="1" ht="18.75" thickBot="1">
      <c r="A137" s="29"/>
      <c r="B137" s="130" t="s">
        <v>648</v>
      </c>
      <c r="C137" s="71"/>
      <c r="D137" s="31">
        <v>3</v>
      </c>
      <c r="E137" s="31"/>
      <c r="F137" s="31">
        <v>3</v>
      </c>
      <c r="G137" s="31"/>
      <c r="H137" s="151" t="e">
        <f>SUM('PACC - SNCC.F.053 (3)'!#REF!)</f>
        <v>#REF!</v>
      </c>
      <c r="I137" s="33"/>
      <c r="J137" s="33" t="e">
        <f t="shared" si="3"/>
        <v>#REF!</v>
      </c>
      <c r="K137" s="85" t="e">
        <f>SUM(J137:J141)</f>
        <v>#REF!</v>
      </c>
      <c r="L137" s="70"/>
      <c r="M137" s="43"/>
      <c r="N137" s="35"/>
      <c r="O137" s="22"/>
      <c r="T137" s="27" t="s">
        <v>141</v>
      </c>
    </row>
    <row r="138" spans="1:20" s="36" customFormat="1" ht="18.75" thickBot="1">
      <c r="A138" s="29"/>
      <c r="B138" s="130" t="s">
        <v>647</v>
      </c>
      <c r="C138" s="71"/>
      <c r="D138" s="130">
        <v>6</v>
      </c>
      <c r="E138" s="31">
        <v>6</v>
      </c>
      <c r="F138" s="31">
        <v>6</v>
      </c>
      <c r="G138" s="31">
        <v>6</v>
      </c>
      <c r="H138" s="151" t="e">
        <f>SUM('PACC - SNCC.F.053 (3)'!#REF!)</f>
        <v>#REF!</v>
      </c>
      <c r="I138" s="33"/>
      <c r="J138" s="33" t="e">
        <f t="shared" si="3"/>
        <v>#REF!</v>
      </c>
      <c r="K138" s="85"/>
      <c r="L138" s="31"/>
      <c r="M138" s="43" t="s">
        <v>359</v>
      </c>
      <c r="N138" s="35"/>
      <c r="O138" s="22"/>
      <c r="T138" s="27" t="s">
        <v>142</v>
      </c>
    </row>
    <row r="139" spans="1:20" s="36" customFormat="1" ht="18.75" thickBot="1">
      <c r="A139" s="29"/>
      <c r="B139" s="130" t="s">
        <v>646</v>
      </c>
      <c r="C139" s="71"/>
      <c r="D139" s="31">
        <v>30</v>
      </c>
      <c r="E139" s="31">
        <v>30</v>
      </c>
      <c r="F139" s="31">
        <v>30</v>
      </c>
      <c r="G139" s="31">
        <v>30</v>
      </c>
      <c r="H139" s="151" t="e">
        <f>SUM('PACC - SNCC.F.053 (3)'!#REF!)</f>
        <v>#REF!</v>
      </c>
      <c r="I139" s="33"/>
      <c r="J139" s="33" t="e">
        <f t="shared" si="3"/>
        <v>#REF!</v>
      </c>
      <c r="K139" s="85" t="e">
        <f>SUM(J139:J146)</f>
        <v>#REF!</v>
      </c>
      <c r="L139" s="70"/>
      <c r="M139" s="43"/>
      <c r="N139" s="35"/>
      <c r="O139" s="22"/>
      <c r="T139" s="27" t="s">
        <v>143</v>
      </c>
    </row>
    <row r="140" spans="1:20" s="36" customFormat="1" ht="18.75" thickBot="1">
      <c r="A140" s="29" t="s">
        <v>193</v>
      </c>
      <c r="B140" s="47" t="s">
        <v>475</v>
      </c>
      <c r="C140" s="48" t="s">
        <v>476</v>
      </c>
      <c r="D140" s="53">
        <v>6</v>
      </c>
      <c r="E140" s="53">
        <v>6</v>
      </c>
      <c r="F140" s="53">
        <v>6</v>
      </c>
      <c r="G140" s="53">
        <v>6</v>
      </c>
      <c r="H140" s="32">
        <f>SUM(Tabla134[[#This Row],[PRIMER TRIMESTRE]:[CUARTO TRIMESTRE]])</f>
        <v>24</v>
      </c>
      <c r="I140" s="72">
        <v>25</v>
      </c>
      <c r="J140" s="33">
        <f t="shared" si="3"/>
        <v>600</v>
      </c>
      <c r="K140" s="85" t="e">
        <f>K139+J141</f>
        <v>#REF!</v>
      </c>
      <c r="L140" s="31"/>
      <c r="M140" s="43" t="s">
        <v>359</v>
      </c>
      <c r="N140" s="35"/>
      <c r="O140" s="22"/>
      <c r="T140" s="27" t="s">
        <v>144</v>
      </c>
    </row>
    <row r="141" spans="1:20" s="36" customFormat="1" ht="19.5" thickBot="1">
      <c r="A141" s="29" t="s">
        <v>181</v>
      </c>
      <c r="B141" s="59" t="s">
        <v>365</v>
      </c>
      <c r="C141" s="140" t="s">
        <v>441</v>
      </c>
      <c r="D141" s="30">
        <v>75</v>
      </c>
      <c r="E141" s="38">
        <v>75</v>
      </c>
      <c r="F141" s="30">
        <v>75</v>
      </c>
      <c r="G141" s="38">
        <v>75</v>
      </c>
      <c r="H141" s="32">
        <f>SUM(Tabla134[[#This Row],[PRIMER TRIMESTRE]:[CUARTO TRIMESTRE]])</f>
        <v>300</v>
      </c>
      <c r="I141" s="33">
        <v>6.25</v>
      </c>
      <c r="J141" s="33">
        <f t="shared" si="3"/>
        <v>1875</v>
      </c>
      <c r="K141" s="85">
        <f>SUM(J141:J145)</f>
        <v>6315</v>
      </c>
      <c r="L141" s="31"/>
      <c r="M141" s="43" t="s">
        <v>359</v>
      </c>
      <c r="N141" s="35"/>
      <c r="O141" s="22"/>
      <c r="T141" s="27" t="s">
        <v>145</v>
      </c>
    </row>
    <row r="142" spans="1:20" s="36" customFormat="1" ht="18.75" thickBot="1">
      <c r="A142" s="29" t="s">
        <v>176</v>
      </c>
      <c r="B142" s="59" t="s">
        <v>519</v>
      </c>
      <c r="C142" s="78" t="s">
        <v>441</v>
      </c>
      <c r="D142" s="53"/>
      <c r="E142" s="53"/>
      <c r="F142" s="38"/>
      <c r="G142" s="31"/>
      <c r="H142" s="32">
        <f>SUM(Tabla134[[#This Row],[PRIMER TRIMESTRE]:[CUARTO TRIMESTRE]])</f>
        <v>0</v>
      </c>
      <c r="I142" s="33">
        <v>500</v>
      </c>
      <c r="J142" s="33">
        <f>+Tabla134[[#This Row],[CANTIDAD TOTAL]]*Tabla134[[#This Row],[PRECIO UNITARIO ESTIMADO]]</f>
        <v>0</v>
      </c>
      <c r="K142" s="85">
        <f>SUM(J142:J142)</f>
        <v>0</v>
      </c>
      <c r="L142" s="31"/>
      <c r="M142" s="43" t="s">
        <v>359</v>
      </c>
      <c r="N142" s="57"/>
      <c r="O142" s="34"/>
      <c r="T142" s="27" t="s">
        <v>146</v>
      </c>
    </row>
    <row r="143" spans="1:20" s="36" customFormat="1" ht="18.75" thickBot="1">
      <c r="A143" s="29" t="s">
        <v>181</v>
      </c>
      <c r="B143" s="59" t="s">
        <v>432</v>
      </c>
      <c r="C143" s="65" t="s">
        <v>441</v>
      </c>
      <c r="D143" s="53"/>
      <c r="E143" s="38"/>
      <c r="F143" s="38"/>
      <c r="G143" s="38"/>
      <c r="H143" s="32">
        <f>SUM(Tabla134[[#This Row],[PRIMER TRIMESTRE]:[CUARTO TRIMESTRE]])</f>
        <v>0</v>
      </c>
      <c r="I143" s="73">
        <v>160</v>
      </c>
      <c r="J143" s="33">
        <f>+H143*I143</f>
        <v>0</v>
      </c>
      <c r="K143" s="85">
        <f>SUM(J143:J147)</f>
        <v>4440</v>
      </c>
      <c r="L143" s="31"/>
      <c r="M143" s="43" t="s">
        <v>359</v>
      </c>
      <c r="N143" s="35"/>
      <c r="O143" s="34"/>
      <c r="T143" s="27" t="s">
        <v>147</v>
      </c>
    </row>
    <row r="144" spans="1:20" s="36" customFormat="1" ht="18.75" thickBot="1">
      <c r="A144" s="29" t="s">
        <v>181</v>
      </c>
      <c r="B144" s="132" t="s">
        <v>399</v>
      </c>
      <c r="C144" s="141" t="s">
        <v>441</v>
      </c>
      <c r="D144" s="53">
        <v>24</v>
      </c>
      <c r="E144" s="53">
        <v>24</v>
      </c>
      <c r="F144" s="53">
        <v>24</v>
      </c>
      <c r="G144" s="53">
        <v>24</v>
      </c>
      <c r="H144" s="32">
        <f>SUM(Tabla134[[#This Row],[PRIMER TRIMESTRE]:[CUARTO TRIMESTRE]])</f>
        <v>96</v>
      </c>
      <c r="I144" s="73">
        <v>35</v>
      </c>
      <c r="J144" s="33">
        <f>+Tabla134[[#This Row],[CANTIDAD TOTAL]]*Tabla134[[#This Row],[PRECIO UNITARIO ESTIMADO]]</f>
        <v>3360</v>
      </c>
      <c r="K144" s="85">
        <f>SUM(J144:J145)</f>
        <v>4440</v>
      </c>
      <c r="L144" s="31"/>
      <c r="M144" s="43" t="s">
        <v>359</v>
      </c>
      <c r="N144" s="35"/>
      <c r="O144" s="34"/>
      <c r="T144" s="27" t="s">
        <v>148</v>
      </c>
    </row>
    <row r="145" spans="1:20" s="36" customFormat="1" ht="18.75" thickBot="1">
      <c r="A145" s="29" t="s">
        <v>181</v>
      </c>
      <c r="B145" s="59" t="s">
        <v>407</v>
      </c>
      <c r="C145" s="64" t="s">
        <v>441</v>
      </c>
      <c r="D145" s="31">
        <v>15</v>
      </c>
      <c r="E145" s="53">
        <v>15</v>
      </c>
      <c r="F145" s="38">
        <v>15</v>
      </c>
      <c r="G145" s="38">
        <v>15</v>
      </c>
      <c r="H145" s="32">
        <f>SUM(Tabla134[[#This Row],[PRIMER TRIMESTRE]:[CUARTO TRIMESTRE]])</f>
        <v>60</v>
      </c>
      <c r="I145" s="73">
        <v>18</v>
      </c>
      <c r="J145" s="33">
        <f>+Tabla134[[#This Row],[CANTIDAD TOTAL]]*Tabla134[[#This Row],[PRECIO UNITARIO ESTIMADO]]</f>
        <v>1080</v>
      </c>
      <c r="K145" s="85">
        <f>SUM(J145:J146)</f>
        <v>1080</v>
      </c>
      <c r="L145" s="31"/>
      <c r="M145" s="43" t="s">
        <v>359</v>
      </c>
      <c r="N145" s="35"/>
      <c r="O145" s="34"/>
      <c r="T145" s="27" t="s">
        <v>149</v>
      </c>
    </row>
    <row r="146" spans="1:20" s="36" customFormat="1" ht="18.75" thickBot="1">
      <c r="A146" s="29" t="s">
        <v>303</v>
      </c>
      <c r="B146" s="131" t="s">
        <v>590</v>
      </c>
      <c r="C146" s="64" t="s">
        <v>441</v>
      </c>
      <c r="D146" s="31">
        <v>0</v>
      </c>
      <c r="E146" s="31">
        <v>1</v>
      </c>
      <c r="F146" s="31">
        <v>0</v>
      </c>
      <c r="G146" s="31">
        <v>0</v>
      </c>
      <c r="H146" s="32">
        <f>SUM(Tabla134[[#This Row],[PRIMER TRIMESTRE]:[CUARTO TRIMESTRE]])</f>
        <v>1</v>
      </c>
      <c r="I146" s="33"/>
      <c r="J146" s="33">
        <f>+H146*I146</f>
        <v>0</v>
      </c>
      <c r="K146" s="86" t="e">
        <f>SUM(J145:J174)</f>
        <v>#REF!</v>
      </c>
      <c r="L146" s="87"/>
      <c r="M146" s="43" t="s">
        <v>359</v>
      </c>
      <c r="N146" s="67"/>
      <c r="O146" s="23"/>
      <c r="T146" s="27" t="s">
        <v>150</v>
      </c>
    </row>
    <row r="147" spans="1:20" s="36" customFormat="1" ht="18.75" thickBot="1">
      <c r="A147" s="29" t="s">
        <v>303</v>
      </c>
      <c r="B147" s="59" t="s">
        <v>589</v>
      </c>
      <c r="C147" s="78" t="s">
        <v>441</v>
      </c>
      <c r="D147" s="26">
        <v>0</v>
      </c>
      <c r="E147" s="26">
        <v>0</v>
      </c>
      <c r="F147" s="26"/>
      <c r="G147" s="26">
        <v>0</v>
      </c>
      <c r="H147" s="32">
        <f>SUM(Tabla134[[#This Row],[PRIMER TRIMESTRE]:[CUARTO TRIMESTRE]])</f>
        <v>0</v>
      </c>
      <c r="I147" s="75"/>
      <c r="J147" s="33">
        <f>+H147*I147</f>
        <v>0</v>
      </c>
      <c r="K147" s="85" t="e">
        <f>SUM(J147:J167)</f>
        <v>#REF!</v>
      </c>
      <c r="L147" s="31"/>
      <c r="M147" s="43" t="s">
        <v>359</v>
      </c>
      <c r="N147" s="35"/>
      <c r="O147" s="22"/>
      <c r="T147" s="27" t="s">
        <v>151</v>
      </c>
    </row>
    <row r="148" spans="1:20" s="36" customFormat="1" ht="18.75" thickBot="1">
      <c r="A148" s="29" t="s">
        <v>215</v>
      </c>
      <c r="B148" s="90" t="s">
        <v>635</v>
      </c>
      <c r="C148" s="139" t="s">
        <v>637</v>
      </c>
      <c r="D148" s="38">
        <v>9</v>
      </c>
      <c r="E148" s="38">
        <v>9</v>
      </c>
      <c r="F148" s="38">
        <v>9</v>
      </c>
      <c r="G148" s="38">
        <v>9</v>
      </c>
      <c r="H148" s="151" t="e">
        <f>SUM('PACC - SNCC.F.053 (3)'!#REF!)</f>
        <v>#REF!</v>
      </c>
      <c r="I148" s="76"/>
      <c r="J148" s="33" t="e">
        <f>+H148*I148</f>
        <v>#REF!</v>
      </c>
      <c r="K148" s="85" t="e">
        <f>SUM(J148:J155)</f>
        <v>#REF!</v>
      </c>
      <c r="L148" s="70"/>
      <c r="M148" s="43"/>
      <c r="N148" s="35"/>
      <c r="O148" s="22"/>
      <c r="T148" s="27" t="s">
        <v>152</v>
      </c>
    </row>
    <row r="149" spans="1:20" s="36" customFormat="1" ht="18.75" thickBot="1">
      <c r="A149" s="29" t="s">
        <v>270</v>
      </c>
      <c r="B149" s="134" t="s">
        <v>574</v>
      </c>
      <c r="C149" s="64" t="s">
        <v>601</v>
      </c>
      <c r="D149" s="26"/>
      <c r="E149" s="26"/>
      <c r="F149" s="26"/>
      <c r="G149" s="31"/>
      <c r="H149" s="32">
        <f>SUM(Tabla134[[#This Row],[PRIMER TRIMESTRE]:[CUARTO TRIMESTRE]])</f>
        <v>0</v>
      </c>
      <c r="I149" s="75"/>
      <c r="J149" s="66"/>
      <c r="K149" s="86">
        <f>Tabla134[[#This Row],[COSTO TOTAL UNITARIO ESTIMADO]]</f>
        <v>0</v>
      </c>
      <c r="L149" s="87" t="s">
        <v>20</v>
      </c>
      <c r="M149" s="43" t="s">
        <v>359</v>
      </c>
      <c r="N149" s="67"/>
      <c r="O149" s="23"/>
      <c r="T149" s="27" t="s">
        <v>153</v>
      </c>
    </row>
    <row r="150" spans="1:20" s="36" customFormat="1" ht="18.75" thickBot="1">
      <c r="A150" s="29" t="s">
        <v>294</v>
      </c>
      <c r="B150" s="131" t="s">
        <v>602</v>
      </c>
      <c r="C150" s="64" t="s">
        <v>441</v>
      </c>
      <c r="D150" s="31"/>
      <c r="E150" s="31">
        <v>0</v>
      </c>
      <c r="F150" s="31">
        <v>0</v>
      </c>
      <c r="G150" s="31">
        <v>0</v>
      </c>
      <c r="H150" s="151" t="e">
        <f>SUM('PACC - SNCC.F.053 (3)'!#REF!)</f>
        <v>#REF!</v>
      </c>
      <c r="I150" s="33"/>
      <c r="J150" s="33"/>
      <c r="K150" s="85">
        <f>SUM(J150:J151)</f>
        <v>0</v>
      </c>
      <c r="L150" s="31"/>
      <c r="M150" s="43" t="s">
        <v>359</v>
      </c>
      <c r="N150" s="35"/>
      <c r="O150" s="28"/>
      <c r="T150" s="27" t="s">
        <v>154</v>
      </c>
    </row>
    <row r="151" spans="1:20" s="36" customFormat="1" ht="18.75" thickBot="1">
      <c r="A151" s="29" t="s">
        <v>294</v>
      </c>
      <c r="B151" s="131" t="s">
        <v>602</v>
      </c>
      <c r="C151" s="64" t="s">
        <v>441</v>
      </c>
      <c r="D151" s="31">
        <v>1</v>
      </c>
      <c r="E151" s="31"/>
      <c r="F151" s="31">
        <v>1</v>
      </c>
      <c r="G151" s="31">
        <v>0</v>
      </c>
      <c r="H151" s="151" t="e">
        <f>SUM('PACC - SNCC.F.053 (3)'!#REF!)</f>
        <v>#REF!</v>
      </c>
      <c r="I151" s="33"/>
      <c r="J151" s="33"/>
      <c r="K151" s="85">
        <f>SUM(J151:J151)</f>
        <v>0</v>
      </c>
      <c r="L151" s="31"/>
      <c r="M151" s="43" t="s">
        <v>359</v>
      </c>
      <c r="N151" s="35"/>
      <c r="O151" s="28"/>
      <c r="T151" s="27" t="s">
        <v>155</v>
      </c>
    </row>
    <row r="152" spans="1:20" s="36" customFormat="1" ht="18.75" thickBot="1">
      <c r="A152" s="29" t="s">
        <v>294</v>
      </c>
      <c r="B152" s="131" t="s">
        <v>602</v>
      </c>
      <c r="C152" s="139" t="s">
        <v>441</v>
      </c>
      <c r="D152" s="31"/>
      <c r="E152" s="31"/>
      <c r="F152" s="31"/>
      <c r="G152" s="31">
        <v>3</v>
      </c>
      <c r="H152" s="151" t="e">
        <f>SUM('PACC - SNCC.F.053 (3)'!#REF!)</f>
        <v>#REF!</v>
      </c>
      <c r="I152" s="33"/>
      <c r="J152" s="33"/>
      <c r="K152" s="85">
        <v>4000000</v>
      </c>
      <c r="L152" s="31" t="s">
        <v>24</v>
      </c>
      <c r="M152" s="43" t="s">
        <v>359</v>
      </c>
      <c r="N152" s="35"/>
      <c r="O152" s="28"/>
      <c r="T152" s="27" t="s">
        <v>156</v>
      </c>
    </row>
    <row r="153" spans="1:20" s="36" customFormat="1" ht="18.75" thickBot="1">
      <c r="A153" s="29" t="s">
        <v>181</v>
      </c>
      <c r="B153" s="132" t="s">
        <v>629</v>
      </c>
      <c r="C153" s="141" t="s">
        <v>441</v>
      </c>
      <c r="D153" s="53">
        <v>3</v>
      </c>
      <c r="E153" s="53">
        <v>3</v>
      </c>
      <c r="F153" s="53">
        <v>3</v>
      </c>
      <c r="G153" s="53">
        <v>3</v>
      </c>
      <c r="H153" s="32">
        <f>SUM(Tabla134[[#This Row],[PRIMER TRIMESTRE]:[CUARTO TRIMESTRE]])</f>
        <v>12</v>
      </c>
      <c r="I153" s="73">
        <v>190</v>
      </c>
      <c r="J153" s="33">
        <f t="shared" ref="J153:J161" si="4">+H153*I153</f>
        <v>2280</v>
      </c>
      <c r="K153" s="85" t="e">
        <f>SUM(J153:J162)</f>
        <v>#REF!</v>
      </c>
      <c r="L153" s="31"/>
      <c r="M153" s="43" t="s">
        <v>359</v>
      </c>
      <c r="N153" s="35"/>
      <c r="O153" s="34"/>
      <c r="T153" s="27" t="s">
        <v>157</v>
      </c>
    </row>
    <row r="154" spans="1:20" s="36" customFormat="1" ht="19.5" thickBot="1">
      <c r="A154" s="29" t="s">
        <v>181</v>
      </c>
      <c r="B154" s="136" t="s">
        <v>383</v>
      </c>
      <c r="C154" s="141" t="s">
        <v>441</v>
      </c>
      <c r="D154" s="30"/>
      <c r="E154" s="38"/>
      <c r="F154" s="38"/>
      <c r="G154" s="38"/>
      <c r="H154" s="32">
        <f>SUM(Tabla134[[#This Row],[PRIMER TRIMESTRE]:[CUARTO TRIMESTRE]])</f>
        <v>0</v>
      </c>
      <c r="I154" s="33">
        <v>15</v>
      </c>
      <c r="J154" s="33">
        <f t="shared" si="4"/>
        <v>0</v>
      </c>
      <c r="K154" s="85" t="e">
        <f>SUM(J154:J157)</f>
        <v>#REF!</v>
      </c>
      <c r="L154" s="31"/>
      <c r="M154" s="43" t="s">
        <v>359</v>
      </c>
      <c r="N154" s="35"/>
      <c r="O154" s="22"/>
      <c r="T154" s="27" t="s">
        <v>158</v>
      </c>
    </row>
    <row r="155" spans="1:20" s="36" customFormat="1" ht="18.75" thickBot="1">
      <c r="A155" s="29" t="s">
        <v>181</v>
      </c>
      <c r="B155" s="132" t="s">
        <v>628</v>
      </c>
      <c r="C155" s="141" t="s">
        <v>441</v>
      </c>
      <c r="D155" s="53">
        <v>3</v>
      </c>
      <c r="E155" s="53">
        <v>3</v>
      </c>
      <c r="F155" s="53">
        <v>3</v>
      </c>
      <c r="G155" s="53">
        <v>3</v>
      </c>
      <c r="H155" s="32">
        <f>SUM(Tabla134[[#This Row],[PRIMER TRIMESTRE]:[CUARTO TRIMESTRE]])</f>
        <v>12</v>
      </c>
      <c r="I155" s="73">
        <v>190</v>
      </c>
      <c r="J155" s="33">
        <f t="shared" si="4"/>
        <v>2280</v>
      </c>
      <c r="K155" s="85" t="e">
        <f>SUM(J155:J164)</f>
        <v>#REF!</v>
      </c>
      <c r="L155" s="31"/>
      <c r="M155" s="43" t="s">
        <v>359</v>
      </c>
      <c r="N155" s="57"/>
      <c r="O155" s="34"/>
      <c r="T155" s="27" t="s">
        <v>159</v>
      </c>
    </row>
    <row r="156" spans="1:20" s="36" customFormat="1" ht="18.75" thickBot="1">
      <c r="A156" s="29"/>
      <c r="B156" s="132" t="s">
        <v>626</v>
      </c>
      <c r="C156" s="139" t="s">
        <v>627</v>
      </c>
      <c r="D156" s="38"/>
      <c r="E156" s="38"/>
      <c r="F156" s="38"/>
      <c r="G156" s="38"/>
      <c r="H156" s="151" t="e">
        <f>SUM('PACC - SNCC.F.053 (3)'!#REF!)</f>
        <v>#REF!</v>
      </c>
      <c r="I156" s="33"/>
      <c r="J156" s="33" t="e">
        <f t="shared" si="4"/>
        <v>#REF!</v>
      </c>
      <c r="K156" s="85" t="e">
        <f>SUM(J156:J160)</f>
        <v>#REF!</v>
      </c>
      <c r="L156" s="70"/>
      <c r="M156" s="43"/>
      <c r="N156" s="35"/>
      <c r="O156" s="34"/>
      <c r="T156" s="27" t="s">
        <v>160</v>
      </c>
    </row>
    <row r="157" spans="1:20" s="36" customFormat="1" ht="18.75" thickBot="1">
      <c r="A157" s="29"/>
      <c r="B157" s="63" t="s">
        <v>630</v>
      </c>
      <c r="C157" s="71"/>
      <c r="D157" s="38">
        <v>3</v>
      </c>
      <c r="E157" s="38">
        <v>3</v>
      </c>
      <c r="F157" s="38">
        <v>3</v>
      </c>
      <c r="G157" s="38">
        <v>3</v>
      </c>
      <c r="H157" s="151">
        <f>SUM('PACC - SNCC.F.053 (3)'!$D222:$G222)</f>
        <v>1</v>
      </c>
      <c r="I157" s="33"/>
      <c r="J157" s="33">
        <f t="shared" si="4"/>
        <v>0</v>
      </c>
      <c r="K157" s="85">
        <f>SUM(J157:J161)</f>
        <v>4800</v>
      </c>
      <c r="L157" s="70"/>
      <c r="M157" s="43"/>
      <c r="N157" s="35"/>
      <c r="O157" s="34"/>
      <c r="T157" s="27" t="s">
        <v>161</v>
      </c>
    </row>
    <row r="158" spans="1:20" s="36" customFormat="1" ht="18.75" thickBot="1">
      <c r="A158" s="29" t="s">
        <v>193</v>
      </c>
      <c r="B158" s="47" t="s">
        <v>477</v>
      </c>
      <c r="C158" s="48" t="s">
        <v>461</v>
      </c>
      <c r="D158" s="53">
        <v>3</v>
      </c>
      <c r="E158" s="53">
        <v>3</v>
      </c>
      <c r="F158" s="53">
        <v>3</v>
      </c>
      <c r="G158" s="53">
        <v>3</v>
      </c>
      <c r="H158" s="32">
        <f>SUM(Tabla134[[#This Row],[PRIMER TRIMESTRE]:[CUARTO TRIMESTRE]])</f>
        <v>12</v>
      </c>
      <c r="I158" s="72">
        <v>400</v>
      </c>
      <c r="J158" s="33">
        <f t="shared" si="4"/>
        <v>4800</v>
      </c>
      <c r="K158" s="85">
        <f>K157+J159</f>
        <v>4800</v>
      </c>
      <c r="L158" s="31"/>
      <c r="M158" s="43" t="s">
        <v>359</v>
      </c>
      <c r="N158" s="35"/>
      <c r="O158" s="22"/>
      <c r="T158" s="27" t="s">
        <v>162</v>
      </c>
    </row>
    <row r="159" spans="1:20" s="36" customFormat="1" ht="18.75" thickBot="1">
      <c r="A159" s="29" t="s">
        <v>176</v>
      </c>
      <c r="B159" s="50" t="s">
        <v>525</v>
      </c>
      <c r="C159" s="49" t="s">
        <v>441</v>
      </c>
      <c r="D159" s="53"/>
      <c r="E159" s="53"/>
      <c r="F159" s="38"/>
      <c r="G159" s="38"/>
      <c r="H159" s="32">
        <f>SUM(Tabla134[[#This Row],[PRIMER TRIMESTRE]:[CUARTO TRIMESTRE]])</f>
        <v>0</v>
      </c>
      <c r="I159" s="73">
        <v>1500</v>
      </c>
      <c r="J159" s="33">
        <f t="shared" si="4"/>
        <v>0</v>
      </c>
      <c r="K159" s="85">
        <f>SUM(J159:J163)</f>
        <v>5045.2000000000007</v>
      </c>
      <c r="L159" s="31"/>
      <c r="M159" s="43" t="s">
        <v>359</v>
      </c>
      <c r="N159" s="35"/>
      <c r="O159" s="34"/>
      <c r="T159" s="27" t="s">
        <v>163</v>
      </c>
    </row>
    <row r="160" spans="1:20" s="36" customFormat="1" ht="18.75" thickBot="1">
      <c r="A160" s="29" t="s">
        <v>251</v>
      </c>
      <c r="B160" s="47" t="s">
        <v>573</v>
      </c>
      <c r="C160" s="49" t="s">
        <v>441</v>
      </c>
      <c r="D160" s="31"/>
      <c r="E160" s="31"/>
      <c r="F160" s="31"/>
      <c r="G160" s="31"/>
      <c r="H160" s="32">
        <f>SUM(Tabla134[[#This Row],[PRIMER TRIMESTRE]:[CUARTO TRIMESTRE]])</f>
        <v>0</v>
      </c>
      <c r="I160" s="33">
        <v>833000</v>
      </c>
      <c r="J160" s="33">
        <f t="shared" si="4"/>
        <v>0</v>
      </c>
      <c r="K160" s="86">
        <f>Tabla134[[#This Row],[COSTO TOTAL UNITARIO ESTIMADO]]</f>
        <v>0</v>
      </c>
      <c r="L160" s="87" t="s">
        <v>20</v>
      </c>
      <c r="M160" s="43" t="s">
        <v>359</v>
      </c>
      <c r="N160" s="67"/>
      <c r="O160" s="23"/>
      <c r="T160" s="27" t="s">
        <v>164</v>
      </c>
    </row>
    <row r="161" spans="1:20" s="36" customFormat="1" ht="18.75" thickBot="1">
      <c r="A161" s="29" t="s">
        <v>176</v>
      </c>
      <c r="B161" s="50" t="s">
        <v>526</v>
      </c>
      <c r="C161" s="49" t="s">
        <v>441</v>
      </c>
      <c r="D161" s="53"/>
      <c r="E161" s="53"/>
      <c r="F161" s="38"/>
      <c r="G161" s="38"/>
      <c r="H161" s="32">
        <f>SUM(Tabla134[[#This Row],[PRIMER TRIMESTRE]:[CUARTO TRIMESTRE]])</f>
        <v>0</v>
      </c>
      <c r="I161" s="73">
        <v>200</v>
      </c>
      <c r="J161" s="33">
        <f t="shared" si="4"/>
        <v>0</v>
      </c>
      <c r="K161" s="85">
        <f>SUM(J161:J165)</f>
        <v>14165.2</v>
      </c>
      <c r="L161" s="31"/>
      <c r="M161" s="43" t="s">
        <v>359</v>
      </c>
      <c r="N161" s="35"/>
      <c r="O161" s="34"/>
      <c r="T161" s="27" t="s">
        <v>165</v>
      </c>
    </row>
    <row r="162" spans="1:20" s="36" customFormat="1" ht="18.75" thickBot="1">
      <c r="A162" s="29" t="s">
        <v>181</v>
      </c>
      <c r="B162" s="50" t="s">
        <v>410</v>
      </c>
      <c r="C162" s="62" t="s">
        <v>441</v>
      </c>
      <c r="D162" s="53"/>
      <c r="E162" s="38">
        <v>1</v>
      </c>
      <c r="F162" s="38"/>
      <c r="G162" s="38"/>
      <c r="H162" s="32">
        <f>SUM(Tabla134[[#This Row],[PRIMER TRIMESTRE]:[CUARTO TRIMESTRE]])</f>
        <v>1</v>
      </c>
      <c r="I162" s="73">
        <v>1600</v>
      </c>
      <c r="J162" s="33">
        <f>+Tabla134[[#This Row],[CANTIDAD TOTAL]]*Tabla134[[#This Row],[PRECIO UNITARIO ESTIMADO]]</f>
        <v>1600</v>
      </c>
      <c r="K162" s="85">
        <f>SUM(J162:J163)</f>
        <v>5045.2000000000007</v>
      </c>
      <c r="L162" s="31"/>
      <c r="M162" s="43" t="s">
        <v>359</v>
      </c>
      <c r="N162" s="35"/>
      <c r="O162" s="34"/>
      <c r="T162" s="27" t="s">
        <v>166</v>
      </c>
    </row>
    <row r="163" spans="1:20" s="36" customFormat="1" ht="18.75" thickBot="1">
      <c r="A163" s="29" t="s">
        <v>181</v>
      </c>
      <c r="B163" s="50" t="s">
        <v>425</v>
      </c>
      <c r="C163" s="62" t="s">
        <v>441</v>
      </c>
      <c r="D163" s="53">
        <v>3</v>
      </c>
      <c r="E163" s="38"/>
      <c r="F163" s="38">
        <v>3</v>
      </c>
      <c r="G163" s="38"/>
      <c r="H163" s="32">
        <f>SUM(Tabla134[[#This Row],[PRIMER TRIMESTRE]:[CUARTO TRIMESTRE]])</f>
        <v>6</v>
      </c>
      <c r="I163" s="73">
        <v>574.20000000000005</v>
      </c>
      <c r="J163" s="33">
        <f>+Tabla134[[#This Row],[CANTIDAD TOTAL]]*Tabla134[[#This Row],[PRECIO UNITARIO ESTIMADO]]</f>
        <v>3445.2000000000003</v>
      </c>
      <c r="K163" s="85">
        <f>SUM(J163:J164)</f>
        <v>6925.2000000000007</v>
      </c>
      <c r="L163" s="31"/>
      <c r="M163" s="43" t="s">
        <v>359</v>
      </c>
      <c r="N163" s="35"/>
      <c r="O163" s="34"/>
      <c r="T163" s="27" t="s">
        <v>167</v>
      </c>
    </row>
    <row r="164" spans="1:20" s="36" customFormat="1" ht="19.5" thickBot="1">
      <c r="A164" s="29" t="s">
        <v>181</v>
      </c>
      <c r="B164" s="50" t="s">
        <v>617</v>
      </c>
      <c r="C164" s="51" t="s">
        <v>506</v>
      </c>
      <c r="D164" s="30">
        <v>3</v>
      </c>
      <c r="E164" s="38">
        <v>3</v>
      </c>
      <c r="F164" s="38">
        <v>3</v>
      </c>
      <c r="G164" s="38">
        <v>3</v>
      </c>
      <c r="H164" s="32">
        <f>SUM(Tabla134[[#This Row],[PRIMER TRIMESTRE]:[CUARTO TRIMESTRE]])</f>
        <v>12</v>
      </c>
      <c r="I164" s="33">
        <v>290</v>
      </c>
      <c r="J164" s="33">
        <f>+H164*I164</f>
        <v>3480</v>
      </c>
      <c r="K164" s="85">
        <f>SUM(J164:J168)</f>
        <v>126120</v>
      </c>
      <c r="L164" s="31"/>
      <c r="M164" s="43" t="s">
        <v>359</v>
      </c>
      <c r="N164" s="35"/>
      <c r="O164" s="22"/>
      <c r="T164" s="27" t="s">
        <v>168</v>
      </c>
    </row>
    <row r="165" spans="1:20" s="36" customFormat="1" ht="19.5" thickBot="1">
      <c r="A165" s="29" t="s">
        <v>181</v>
      </c>
      <c r="B165" s="50" t="s">
        <v>361</v>
      </c>
      <c r="C165" s="51" t="s">
        <v>506</v>
      </c>
      <c r="D165" s="30">
        <v>6</v>
      </c>
      <c r="E165" s="38">
        <v>6</v>
      </c>
      <c r="F165" s="38">
        <v>6</v>
      </c>
      <c r="G165" s="38">
        <v>6</v>
      </c>
      <c r="H165" s="32">
        <f>SUM(Tabla134[[#This Row],[PRIMER TRIMESTRE]:[CUARTO TRIMESTRE]])</f>
        <v>24</v>
      </c>
      <c r="I165" s="33">
        <v>235</v>
      </c>
      <c r="J165" s="33">
        <f>+H165*I165</f>
        <v>5640</v>
      </c>
      <c r="K165" s="85">
        <f>SUM(J165:J169)</f>
        <v>122640</v>
      </c>
      <c r="L165" s="31"/>
      <c r="M165" s="43" t="s">
        <v>359</v>
      </c>
      <c r="N165" s="35"/>
      <c r="O165" s="22"/>
      <c r="T165" s="27" t="s">
        <v>169</v>
      </c>
    </row>
    <row r="166" spans="1:20" s="36" customFormat="1" ht="19.5" thickBot="1">
      <c r="A166" s="29" t="s">
        <v>181</v>
      </c>
      <c r="B166" s="50" t="s">
        <v>360</v>
      </c>
      <c r="C166" s="51" t="s">
        <v>506</v>
      </c>
      <c r="D166" s="30">
        <v>150</v>
      </c>
      <c r="E166" s="31">
        <v>150</v>
      </c>
      <c r="F166" s="31">
        <v>150</v>
      </c>
      <c r="G166" s="31">
        <v>150</v>
      </c>
      <c r="H166" s="32">
        <f>SUM(Tabla134[[#This Row],[PRIMER TRIMESTRE]:[CUARTO TRIMESTRE]])</f>
        <v>600</v>
      </c>
      <c r="I166" s="33">
        <v>195</v>
      </c>
      <c r="J166" s="33">
        <f>+H166*I166</f>
        <v>117000</v>
      </c>
      <c r="K166" s="85">
        <f>SUM(J166:J170)</f>
        <v>159000</v>
      </c>
      <c r="L166" s="31"/>
      <c r="M166" s="43" t="s">
        <v>359</v>
      </c>
      <c r="N166" s="35"/>
      <c r="O166" s="22"/>
      <c r="T166" s="27" t="s">
        <v>170</v>
      </c>
    </row>
    <row r="167" spans="1:20" s="36" customFormat="1" ht="18.75" thickBot="1">
      <c r="A167" s="29" t="s">
        <v>193</v>
      </c>
      <c r="B167" s="47" t="s">
        <v>443</v>
      </c>
      <c r="C167" s="48" t="s">
        <v>441</v>
      </c>
      <c r="D167" s="53"/>
      <c r="E167" s="53"/>
      <c r="F167" s="53"/>
      <c r="G167" s="53"/>
      <c r="H167" s="32">
        <f>SUM(Tabla134[[#This Row],[PRIMER TRIMESTRE]:[CUARTO TRIMESTRE]])</f>
        <v>0</v>
      </c>
      <c r="I167" s="72">
        <v>200</v>
      </c>
      <c r="J167" s="33">
        <f>+Tabla134[[#This Row],[CANTIDAD TOTAL]]*Tabla134[[#This Row],[PRECIO UNITARIO ESTIMADO]]</f>
        <v>0</v>
      </c>
      <c r="K167" s="85">
        <f>K166+J168</f>
        <v>159000</v>
      </c>
      <c r="L167" s="31"/>
      <c r="M167" s="43" t="s">
        <v>359</v>
      </c>
      <c r="N167" s="35"/>
      <c r="O167" s="34"/>
      <c r="T167" s="27" t="s">
        <v>171</v>
      </c>
    </row>
    <row r="168" spans="1:20" s="36" customFormat="1" ht="18.75" thickBot="1">
      <c r="A168" s="29" t="s">
        <v>181</v>
      </c>
      <c r="B168" s="50" t="s">
        <v>429</v>
      </c>
      <c r="C168" s="51" t="s">
        <v>446</v>
      </c>
      <c r="D168" s="53"/>
      <c r="E168" s="38"/>
      <c r="F168" s="38"/>
      <c r="G168" s="38"/>
      <c r="H168" s="32">
        <f>SUM(Tabla134[[#This Row],[PRIMER TRIMESTRE]:[CUARTO TRIMESTRE]])</f>
        <v>0</v>
      </c>
      <c r="I168" s="73">
        <v>85</v>
      </c>
      <c r="J168" s="33">
        <f t="shared" ref="J168:J173" si="5">+H168*I168</f>
        <v>0</v>
      </c>
      <c r="K168" s="85">
        <f>SUM(J168:J172)</f>
        <v>52800</v>
      </c>
      <c r="L168" s="31"/>
      <c r="M168" s="43" t="s">
        <v>359</v>
      </c>
      <c r="N168" s="35"/>
      <c r="O168" s="34"/>
      <c r="T168" s="27" t="s">
        <v>172</v>
      </c>
    </row>
    <row r="169" spans="1:20" s="36" customFormat="1" ht="18.75" thickBot="1">
      <c r="A169" s="29" t="s">
        <v>181</v>
      </c>
      <c r="B169" s="50" t="s">
        <v>498</v>
      </c>
      <c r="C169" s="51" t="s">
        <v>461</v>
      </c>
      <c r="D169" s="53"/>
      <c r="E169" s="38"/>
      <c r="F169" s="38"/>
      <c r="G169" s="38"/>
      <c r="H169" s="32">
        <f>SUM(Tabla134[[#This Row],[PRIMER TRIMESTRE]:[CUARTO TRIMESTRE]])</f>
        <v>0</v>
      </c>
      <c r="I169" s="73">
        <v>750</v>
      </c>
      <c r="J169" s="33">
        <f t="shared" si="5"/>
        <v>0</v>
      </c>
      <c r="K169" s="85">
        <f>SUM(J169:J173)</f>
        <v>87600</v>
      </c>
      <c r="L169" s="31"/>
      <c r="M169" s="43" t="s">
        <v>359</v>
      </c>
      <c r="N169" s="35"/>
      <c r="O169" s="34"/>
      <c r="T169" s="27" t="s">
        <v>173</v>
      </c>
    </row>
    <row r="170" spans="1:20" s="36" customFormat="1" ht="19.5" thickBot="1">
      <c r="A170" s="29" t="s">
        <v>181</v>
      </c>
      <c r="B170" s="50" t="s">
        <v>486</v>
      </c>
      <c r="C170" s="51" t="s">
        <v>506</v>
      </c>
      <c r="D170" s="30">
        <v>5</v>
      </c>
      <c r="E170" s="38">
        <v>5</v>
      </c>
      <c r="F170" s="38">
        <v>5</v>
      </c>
      <c r="G170" s="38">
        <v>5</v>
      </c>
      <c r="H170" s="32">
        <f>SUM(Tabla134[[#This Row],[PRIMER TRIMESTRE]:[CUARTO TRIMESTRE]])</f>
        <v>20</v>
      </c>
      <c r="I170" s="33">
        <v>2100</v>
      </c>
      <c r="J170" s="33">
        <f t="shared" si="5"/>
        <v>42000</v>
      </c>
      <c r="K170" s="85">
        <f>SUM(J170:J174)</f>
        <v>87600</v>
      </c>
      <c r="L170" s="31"/>
      <c r="M170" s="43" t="s">
        <v>359</v>
      </c>
      <c r="N170" s="35"/>
      <c r="O170" s="22"/>
      <c r="T170" s="27" t="s">
        <v>174</v>
      </c>
    </row>
    <row r="171" spans="1:20" s="36" customFormat="1" ht="18.75" thickBot="1">
      <c r="A171" s="29" t="s">
        <v>181</v>
      </c>
      <c r="B171" s="50" t="s">
        <v>624</v>
      </c>
      <c r="C171" s="51" t="s">
        <v>506</v>
      </c>
      <c r="D171" s="53">
        <v>2</v>
      </c>
      <c r="E171" s="38"/>
      <c r="F171" s="38">
        <v>2</v>
      </c>
      <c r="G171" s="38"/>
      <c r="H171" s="32">
        <f>SUM(Tabla134[[#This Row],[PRIMER TRIMESTRE]:[CUARTO TRIMESTRE]])</f>
        <v>4</v>
      </c>
      <c r="I171" s="73">
        <v>2700</v>
      </c>
      <c r="J171" s="33">
        <f t="shared" si="5"/>
        <v>10800</v>
      </c>
      <c r="K171" s="85">
        <f>SUM(J171:J175)</f>
        <v>46240</v>
      </c>
      <c r="L171" s="31"/>
      <c r="M171" s="43" t="s">
        <v>359</v>
      </c>
      <c r="N171" s="35"/>
      <c r="O171" s="34"/>
      <c r="T171" s="27" t="s">
        <v>175</v>
      </c>
    </row>
    <row r="172" spans="1:20" s="36" customFormat="1" ht="18.75" thickBot="1">
      <c r="A172" s="29" t="s">
        <v>193</v>
      </c>
      <c r="B172" s="47" t="s">
        <v>452</v>
      </c>
      <c r="C172" s="48" t="s">
        <v>441</v>
      </c>
      <c r="D172" s="53">
        <v>0</v>
      </c>
      <c r="E172" s="53">
        <v>0</v>
      </c>
      <c r="F172" s="53">
        <v>0</v>
      </c>
      <c r="G172" s="53">
        <v>0</v>
      </c>
      <c r="H172" s="32">
        <f>SUM(Tabla134[[#This Row],[PRIMER TRIMESTRE]:[CUARTO TRIMESTRE]])</f>
        <v>0</v>
      </c>
      <c r="I172" s="72">
        <v>50</v>
      </c>
      <c r="J172" s="33">
        <f t="shared" si="5"/>
        <v>0</v>
      </c>
      <c r="K172" s="85">
        <f>K171+J173</f>
        <v>81040</v>
      </c>
      <c r="L172" s="87"/>
      <c r="M172" s="43" t="s">
        <v>359</v>
      </c>
      <c r="N172" s="56"/>
      <c r="O172" s="23"/>
      <c r="T172" s="27" t="s">
        <v>176</v>
      </c>
    </row>
    <row r="173" spans="1:20" s="36" customFormat="1" ht="19.5" thickBot="1">
      <c r="A173" s="29" t="s">
        <v>181</v>
      </c>
      <c r="B173" s="50" t="s">
        <v>376</v>
      </c>
      <c r="C173" s="51" t="s">
        <v>506</v>
      </c>
      <c r="D173" s="30">
        <v>10</v>
      </c>
      <c r="E173" s="38">
        <v>10</v>
      </c>
      <c r="F173" s="30">
        <v>10</v>
      </c>
      <c r="G173" s="38">
        <v>10</v>
      </c>
      <c r="H173" s="32">
        <f>SUM(Tabla134[[#This Row],[PRIMER TRIMESTRE]:[CUARTO TRIMESTRE]])</f>
        <v>40</v>
      </c>
      <c r="I173" s="33">
        <v>870</v>
      </c>
      <c r="J173" s="33">
        <f t="shared" si="5"/>
        <v>34800</v>
      </c>
      <c r="K173" s="85">
        <f>SUM(J173:J178)</f>
        <v>38892.949999999997</v>
      </c>
      <c r="L173" s="31"/>
      <c r="M173" s="43" t="s">
        <v>359</v>
      </c>
      <c r="N173" s="35"/>
      <c r="O173" s="22"/>
      <c r="T173" s="27" t="s">
        <v>177</v>
      </c>
    </row>
    <row r="174" spans="1:20" s="36" customFormat="1" ht="18.75" thickBot="1">
      <c r="A174" s="29" t="s">
        <v>181</v>
      </c>
      <c r="B174" s="50" t="s">
        <v>408</v>
      </c>
      <c r="C174" s="62" t="s">
        <v>506</v>
      </c>
      <c r="D174" s="53"/>
      <c r="E174" s="38"/>
      <c r="F174" s="38"/>
      <c r="G174" s="38"/>
      <c r="H174" s="32">
        <f>SUM(Tabla134[[#This Row],[PRIMER TRIMESTRE]:[CUARTO TRIMESTRE]])</f>
        <v>0</v>
      </c>
      <c r="I174" s="73">
        <v>475</v>
      </c>
      <c r="J174" s="33">
        <f>+Tabla134[[#This Row],[CANTIDAD TOTAL]]*Tabla134[[#This Row],[PRECIO UNITARIO ESTIMADO]]</f>
        <v>0</v>
      </c>
      <c r="K174" s="85">
        <f>SUM(J174:J175)</f>
        <v>640</v>
      </c>
      <c r="L174" s="31"/>
      <c r="M174" s="43" t="s">
        <v>359</v>
      </c>
      <c r="N174" s="35"/>
      <c r="O174" s="34"/>
      <c r="T174" s="27" t="s">
        <v>178</v>
      </c>
    </row>
    <row r="175" spans="1:20" s="36" customFormat="1" ht="18.75" thickBot="1">
      <c r="A175" s="29" t="s">
        <v>193</v>
      </c>
      <c r="B175" s="31" t="s">
        <v>453</v>
      </c>
      <c r="C175" s="31" t="s">
        <v>441</v>
      </c>
      <c r="D175" s="53">
        <v>2</v>
      </c>
      <c r="E175" s="53">
        <v>2</v>
      </c>
      <c r="F175" s="53">
        <v>2</v>
      </c>
      <c r="G175" s="53">
        <v>2</v>
      </c>
      <c r="H175" s="32">
        <f>SUM(Tabla134[[#This Row],[PRIMER TRIMESTRE]:[CUARTO TRIMESTRE]])</f>
        <v>8</v>
      </c>
      <c r="I175" s="72">
        <v>80</v>
      </c>
      <c r="J175" s="33">
        <f>+H175*I175</f>
        <v>640</v>
      </c>
      <c r="K175" s="85">
        <f>K174+J176</f>
        <v>662.95</v>
      </c>
      <c r="L175" s="87"/>
      <c r="M175" s="43" t="s">
        <v>359</v>
      </c>
      <c r="N175" s="56"/>
      <c r="O175" s="23"/>
      <c r="T175" s="27" t="s">
        <v>179</v>
      </c>
    </row>
    <row r="176" spans="1:20" s="36" customFormat="1" ht="18.75" thickBot="1">
      <c r="A176" s="29" t="s">
        <v>193</v>
      </c>
      <c r="B176" s="47" t="s">
        <v>444</v>
      </c>
      <c r="C176" s="48" t="s">
        <v>441</v>
      </c>
      <c r="D176" s="53"/>
      <c r="E176" s="53"/>
      <c r="F176" s="53"/>
      <c r="G176" s="53">
        <v>1</v>
      </c>
      <c r="H176" s="32">
        <f>SUM(Tabla134[[#This Row],[PRIMER TRIMESTRE]:[CUARTO TRIMESTRE]])</f>
        <v>1</v>
      </c>
      <c r="I176" s="72">
        <v>22.95</v>
      </c>
      <c r="J176" s="33">
        <f>+Tabla134[[#This Row],[CANTIDAD TOTAL]]*Tabla134[[#This Row],[PRECIO UNITARIO ESTIMADO]]</f>
        <v>22.95</v>
      </c>
      <c r="K176" s="85">
        <f>K175+J177</f>
        <v>3722.95</v>
      </c>
      <c r="L176" s="31"/>
      <c r="M176" s="43" t="s">
        <v>359</v>
      </c>
      <c r="N176" s="35"/>
      <c r="O176" s="34"/>
      <c r="T176" s="27" t="s">
        <v>180</v>
      </c>
    </row>
    <row r="177" spans="1:20" s="36" customFormat="1" ht="18.75" thickBot="1">
      <c r="A177" s="29" t="s">
        <v>181</v>
      </c>
      <c r="B177" s="50" t="s">
        <v>380</v>
      </c>
      <c r="C177" s="60" t="s">
        <v>441</v>
      </c>
      <c r="D177" s="38">
        <v>6</v>
      </c>
      <c r="E177" s="31">
        <v>6</v>
      </c>
      <c r="F177" s="38">
        <v>6</v>
      </c>
      <c r="G177" s="31"/>
      <c r="H177" s="32">
        <f>SUM(Tabla134[[#This Row],[PRIMER TRIMESTRE]:[CUARTO TRIMESTRE]])</f>
        <v>18</v>
      </c>
      <c r="I177" s="33">
        <v>170</v>
      </c>
      <c r="J177" s="33">
        <f>+H177*I177</f>
        <v>3060</v>
      </c>
      <c r="K177" s="85">
        <f>SUM(J177:J181)</f>
        <v>3430</v>
      </c>
      <c r="L177" s="31"/>
      <c r="M177" s="43" t="s">
        <v>359</v>
      </c>
      <c r="N177" s="35"/>
      <c r="O177" s="22"/>
      <c r="T177" s="27" t="s">
        <v>235</v>
      </c>
    </row>
    <row r="178" spans="1:20" s="36" customFormat="1" ht="18.75" thickBot="1">
      <c r="A178" s="29" t="s">
        <v>181</v>
      </c>
      <c r="B178" s="50" t="s">
        <v>409</v>
      </c>
      <c r="C178" s="62" t="s">
        <v>441</v>
      </c>
      <c r="D178" s="53"/>
      <c r="E178" s="38">
        <v>2</v>
      </c>
      <c r="F178" s="38"/>
      <c r="G178" s="38"/>
      <c r="H178" s="32">
        <f>SUM(Tabla134[[#This Row],[PRIMER TRIMESTRE]:[CUARTO TRIMESTRE]])</f>
        <v>2</v>
      </c>
      <c r="I178" s="73">
        <v>185</v>
      </c>
      <c r="J178" s="33">
        <f>+Tabla134[[#This Row],[CANTIDAD TOTAL]]*Tabla134[[#This Row],[PRECIO UNITARIO ESTIMADO]]</f>
        <v>370</v>
      </c>
      <c r="K178" s="85">
        <f>SUM(J178:J179)</f>
        <v>370</v>
      </c>
      <c r="L178" s="31"/>
      <c r="M178" s="43" t="s">
        <v>359</v>
      </c>
      <c r="N178" s="35"/>
      <c r="O178" s="34"/>
      <c r="T178" s="27" t="s">
        <v>236</v>
      </c>
    </row>
    <row r="179" spans="1:20" s="36" customFormat="1" ht="18.75" thickBot="1">
      <c r="A179" s="29" t="s">
        <v>181</v>
      </c>
      <c r="B179" s="50" t="s">
        <v>433</v>
      </c>
      <c r="C179" s="60" t="s">
        <v>441</v>
      </c>
      <c r="D179" s="53"/>
      <c r="E179" s="38"/>
      <c r="F179" s="38"/>
      <c r="G179" s="38"/>
      <c r="H179" s="32">
        <f>SUM(Tabla134[[#This Row],[PRIMER TRIMESTRE]:[CUARTO TRIMESTRE]])</f>
        <v>0</v>
      </c>
      <c r="I179" s="73">
        <v>40</v>
      </c>
      <c r="J179" s="33">
        <f>+H179*I179</f>
        <v>0</v>
      </c>
      <c r="K179" s="85">
        <f>SUM(J179:J183)</f>
        <v>1500</v>
      </c>
      <c r="L179" s="31"/>
      <c r="M179" s="43" t="s">
        <v>359</v>
      </c>
      <c r="N179" s="35"/>
      <c r="O179" s="37"/>
      <c r="T179" s="27" t="s">
        <v>240</v>
      </c>
    </row>
    <row r="180" spans="1:20" s="36" customFormat="1" ht="18.75" thickBot="1">
      <c r="A180" s="29" t="s">
        <v>145</v>
      </c>
      <c r="B180" s="50" t="s">
        <v>604</v>
      </c>
      <c r="C180" s="83" t="s">
        <v>601</v>
      </c>
      <c r="D180" s="38"/>
      <c r="E180" s="38"/>
      <c r="F180" s="38"/>
      <c r="G180" s="31"/>
      <c r="H180" s="151" t="e">
        <f>SUM('PACC - SNCC.F.053 (3)'!#REF!)</f>
        <v>#REF!</v>
      </c>
      <c r="I180" s="33"/>
      <c r="J180" s="33"/>
      <c r="K180" s="85">
        <f>SUM(J180:J183)</f>
        <v>1500</v>
      </c>
      <c r="L180" s="70"/>
      <c r="M180" s="43" t="s">
        <v>359</v>
      </c>
      <c r="N180" s="57"/>
      <c r="O180" s="37"/>
      <c r="T180" s="27" t="s">
        <v>241</v>
      </c>
    </row>
    <row r="181" spans="1:20" s="36" customFormat="1" ht="18.75" thickBot="1">
      <c r="A181" s="29" t="s">
        <v>145</v>
      </c>
      <c r="B181" s="50" t="s">
        <v>604</v>
      </c>
      <c r="C181" s="83" t="s">
        <v>601</v>
      </c>
      <c r="D181" s="38"/>
      <c r="E181" s="38"/>
      <c r="F181" s="38"/>
      <c r="G181" s="31"/>
      <c r="H181" s="151" t="e">
        <f>SUM('PACC - SNCC.F.053 (3)'!#REF!)</f>
        <v>#REF!</v>
      </c>
      <c r="I181" s="33"/>
      <c r="J181" s="33"/>
      <c r="K181" s="85">
        <v>2800000</v>
      </c>
      <c r="L181" s="70" t="s">
        <v>20</v>
      </c>
      <c r="M181" s="43" t="s">
        <v>359</v>
      </c>
      <c r="N181" s="35"/>
      <c r="O181" s="37"/>
      <c r="T181" s="27"/>
    </row>
    <row r="182" spans="1:20" s="36" customFormat="1" ht="18.75" thickBot="1">
      <c r="A182" s="29" t="s">
        <v>272</v>
      </c>
      <c r="B182" s="47" t="s">
        <v>611</v>
      </c>
      <c r="C182" s="48" t="s">
        <v>479</v>
      </c>
      <c r="D182" s="53">
        <v>10</v>
      </c>
      <c r="E182" s="53">
        <v>6</v>
      </c>
      <c r="F182" s="53">
        <v>8</v>
      </c>
      <c r="G182" s="53">
        <v>6</v>
      </c>
      <c r="H182" s="32">
        <f>SUM(Tabla134[[#This Row],[PRIMER TRIMESTRE]:[CUARTO TRIMESTRE]])</f>
        <v>30</v>
      </c>
      <c r="I182" s="72">
        <v>50</v>
      </c>
      <c r="J182" s="33">
        <f>+H182*I182</f>
        <v>1500</v>
      </c>
      <c r="K182" s="85">
        <f>K174+J183</f>
        <v>640</v>
      </c>
      <c r="L182" s="31"/>
      <c r="M182" s="43" t="s">
        <v>359</v>
      </c>
      <c r="N182" s="35"/>
      <c r="O182" s="21"/>
      <c r="T182" s="27"/>
    </row>
    <row r="183" spans="1:20" s="36" customFormat="1" ht="18.75" thickBot="1">
      <c r="A183" s="29" t="s">
        <v>349</v>
      </c>
      <c r="B183" s="47" t="s">
        <v>576</v>
      </c>
      <c r="C183" s="62" t="s">
        <v>601</v>
      </c>
      <c r="D183" s="53"/>
      <c r="E183" s="53"/>
      <c r="F183" s="53"/>
      <c r="G183" s="31"/>
      <c r="H183" s="32">
        <f>SUM(Tabla134[[#This Row],[PRIMER TRIMESTRE]:[CUARTO TRIMESTRE]])</f>
        <v>0</v>
      </c>
      <c r="I183" s="33"/>
      <c r="J183" s="33"/>
      <c r="K183" s="85">
        <f>SUM(J183:J189)</f>
        <v>35460</v>
      </c>
      <c r="L183" s="31"/>
      <c r="M183" s="43" t="s">
        <v>359</v>
      </c>
      <c r="N183" s="35"/>
      <c r="O183" s="37"/>
      <c r="T183" s="27" t="s">
        <v>181</v>
      </c>
    </row>
    <row r="184" spans="1:20" s="36" customFormat="1" ht="18.75" thickBot="1">
      <c r="A184" s="31" t="s">
        <v>349</v>
      </c>
      <c r="B184" s="47" t="s">
        <v>576</v>
      </c>
      <c r="C184" s="62" t="s">
        <v>601</v>
      </c>
      <c r="D184" s="38"/>
      <c r="E184" s="38"/>
      <c r="F184" s="38"/>
      <c r="G184" s="31"/>
      <c r="H184" s="70" t="e">
        <f>SUM('PACC - SNCC.F.053 (3)'!#REF!)</f>
        <v>#REF!</v>
      </c>
      <c r="I184" s="33"/>
      <c r="J184" s="33"/>
      <c r="K184" s="33">
        <v>1464961.12</v>
      </c>
      <c r="L184" s="70" t="s">
        <v>20</v>
      </c>
      <c r="M184" s="43" t="s">
        <v>359</v>
      </c>
      <c r="N184" s="35"/>
      <c r="O184" s="37"/>
      <c r="T184" s="27" t="s">
        <v>182</v>
      </c>
    </row>
    <row r="185" spans="1:20" s="36" customFormat="1" ht="18.75" thickBot="1">
      <c r="A185" s="31" t="s">
        <v>181</v>
      </c>
      <c r="B185" s="50" t="s">
        <v>417</v>
      </c>
      <c r="C185" s="62" t="s">
        <v>441</v>
      </c>
      <c r="D185" s="53"/>
      <c r="E185" s="38">
        <v>6</v>
      </c>
      <c r="F185" s="38"/>
      <c r="G185" s="38">
        <v>6</v>
      </c>
      <c r="H185" s="38">
        <f>SUM(Tabla134[[#This Row],[PRIMER TRIMESTRE]:[CUARTO TRIMESTRE]])</f>
        <v>12</v>
      </c>
      <c r="I185" s="73">
        <v>25</v>
      </c>
      <c r="J185" s="33">
        <f>+Tabla134[[#This Row],[CANTIDAD TOTAL]]*Tabla134[[#This Row],[PRECIO UNITARIO ESTIMADO]]</f>
        <v>300</v>
      </c>
      <c r="K185" s="33">
        <f>SUM(J185:J186)</f>
        <v>660</v>
      </c>
      <c r="L185" s="31"/>
      <c r="M185" s="43" t="s">
        <v>359</v>
      </c>
      <c r="N185" s="35"/>
      <c r="O185" s="37"/>
      <c r="T185" s="27" t="s">
        <v>183</v>
      </c>
    </row>
    <row r="186" spans="1:20" s="36" customFormat="1" ht="18.75" thickBot="1">
      <c r="A186" s="29" t="s">
        <v>181</v>
      </c>
      <c r="B186" s="50" t="s">
        <v>426</v>
      </c>
      <c r="C186" s="62" t="s">
        <v>441</v>
      </c>
      <c r="D186" s="53">
        <v>3</v>
      </c>
      <c r="E186" s="38">
        <v>3</v>
      </c>
      <c r="F186" s="38"/>
      <c r="G186" s="38"/>
      <c r="H186" s="32">
        <f>SUM(Tabla134[[#This Row],[PRIMER TRIMESTRE]:[CUARTO TRIMESTRE]])</f>
        <v>6</v>
      </c>
      <c r="I186" s="73">
        <v>60</v>
      </c>
      <c r="J186" s="33">
        <f>+Tabla134[[#This Row],[CANTIDAD TOTAL]]*Tabla134[[#This Row],[PRECIO UNITARIO ESTIMADO]]</f>
        <v>360</v>
      </c>
      <c r="K186" s="85">
        <f>SUM(J186:J187)</f>
        <v>360</v>
      </c>
      <c r="L186" s="31"/>
      <c r="M186" s="43" t="s">
        <v>359</v>
      </c>
      <c r="N186" s="35"/>
      <c r="O186" s="37"/>
      <c r="T186" s="27" t="s">
        <v>184</v>
      </c>
    </row>
    <row r="187" spans="1:20" s="36" customFormat="1" ht="18.75" thickBot="1">
      <c r="A187" s="31" t="s">
        <v>181</v>
      </c>
      <c r="B187" s="61" t="s">
        <v>435</v>
      </c>
      <c r="C187" s="60" t="s">
        <v>441</v>
      </c>
      <c r="D187" s="53"/>
      <c r="E187" s="38">
        <v>0</v>
      </c>
      <c r="F187" s="38">
        <v>0</v>
      </c>
      <c r="G187" s="38">
        <v>0</v>
      </c>
      <c r="H187" s="32">
        <f>SUM(Tabla134[[#This Row],[PRIMER TRIMESTRE]:[CUARTO TRIMESTRE]])</f>
        <v>0</v>
      </c>
      <c r="I187" s="73">
        <v>250</v>
      </c>
      <c r="J187" s="33">
        <f>+H187*I187</f>
        <v>0</v>
      </c>
      <c r="K187" s="85">
        <f>SUM(J187:J191)</f>
        <v>50300</v>
      </c>
      <c r="L187" s="31"/>
      <c r="M187" s="43" t="s">
        <v>359</v>
      </c>
      <c r="N187" s="57"/>
      <c r="O187" s="37"/>
      <c r="T187" s="27" t="s">
        <v>185</v>
      </c>
    </row>
    <row r="188" spans="1:20" s="36" customFormat="1" ht="18.75" thickBot="1">
      <c r="A188" s="31" t="s">
        <v>180</v>
      </c>
      <c r="B188" s="52" t="s">
        <v>570</v>
      </c>
      <c r="C188" s="49" t="s">
        <v>441</v>
      </c>
      <c r="D188" s="53">
        <v>3</v>
      </c>
      <c r="E188" s="53"/>
      <c r="F188" s="53">
        <v>3</v>
      </c>
      <c r="G188" s="31"/>
      <c r="H188" s="32">
        <f>SUM(Tabla134[[#This Row],[PRIMER TRIMESTRE]:[CUARTO TRIMESTRE]])</f>
        <v>6</v>
      </c>
      <c r="I188" s="33">
        <v>5000</v>
      </c>
      <c r="J188" s="33">
        <f>+Tabla134[[#This Row],[CANTIDAD TOTAL]]*Tabla134[[#This Row],[PRECIO UNITARIO ESTIMADO]]</f>
        <v>30000</v>
      </c>
      <c r="K188" s="85" t="e">
        <f>SUM(J188:J369)</f>
        <v>#REF!</v>
      </c>
      <c r="L188" s="31"/>
      <c r="M188" s="43" t="s">
        <v>359</v>
      </c>
      <c r="N188" s="35"/>
      <c r="O188" s="34"/>
      <c r="T188" s="27" t="s">
        <v>186</v>
      </c>
    </row>
    <row r="189" spans="1:20" s="36" customFormat="1" ht="19.5" thickBot="1">
      <c r="A189" s="31" t="s">
        <v>181</v>
      </c>
      <c r="B189" s="50" t="s">
        <v>362</v>
      </c>
      <c r="C189" s="51" t="s">
        <v>441</v>
      </c>
      <c r="D189" s="30">
        <v>60</v>
      </c>
      <c r="E189" s="38">
        <v>60</v>
      </c>
      <c r="F189" s="38">
        <v>60</v>
      </c>
      <c r="G189" s="38">
        <v>60</v>
      </c>
      <c r="H189" s="32">
        <f>SUM(Tabla134[[#This Row],[PRIMER TRIMESTRE]:[CUARTO TRIMESTRE]])</f>
        <v>240</v>
      </c>
      <c r="I189" s="33">
        <v>20</v>
      </c>
      <c r="J189" s="33">
        <f>+H189*I189</f>
        <v>4800</v>
      </c>
      <c r="K189" s="85">
        <f>SUM(J189:J193)</f>
        <v>68300</v>
      </c>
      <c r="L189" s="31"/>
      <c r="M189" s="43" t="s">
        <v>359</v>
      </c>
      <c r="N189" s="35"/>
      <c r="O189" s="22"/>
      <c r="T189" s="27" t="s">
        <v>187</v>
      </c>
    </row>
    <row r="190" spans="1:20" s="36" customFormat="1" ht="19.5" thickBot="1">
      <c r="A190" s="31" t="s">
        <v>181</v>
      </c>
      <c r="B190" s="50" t="s">
        <v>374</v>
      </c>
      <c r="C190" s="51" t="s">
        <v>479</v>
      </c>
      <c r="D190" s="30">
        <v>20</v>
      </c>
      <c r="E190" s="30">
        <v>20</v>
      </c>
      <c r="F190" s="30">
        <v>20</v>
      </c>
      <c r="G190" s="30">
        <v>20</v>
      </c>
      <c r="H190" s="32">
        <f>SUM(Tabla134[[#This Row],[PRIMER TRIMESTRE]:[CUARTO TRIMESTRE]])</f>
        <v>80</v>
      </c>
      <c r="I190" s="33">
        <v>180</v>
      </c>
      <c r="J190" s="33">
        <f>+H190*I190</f>
        <v>14400</v>
      </c>
      <c r="K190" s="85">
        <f>SUM(J190:J195)</f>
        <v>63500</v>
      </c>
      <c r="L190" s="31"/>
      <c r="M190" s="43" t="s">
        <v>359</v>
      </c>
      <c r="N190" s="35"/>
      <c r="O190" s="21"/>
      <c r="T190" s="27" t="s">
        <v>188</v>
      </c>
    </row>
    <row r="191" spans="1:20" s="36" customFormat="1" ht="18.75" thickBot="1">
      <c r="A191" s="31" t="s">
        <v>181</v>
      </c>
      <c r="B191" s="52" t="s">
        <v>391</v>
      </c>
      <c r="C191" s="62" t="s">
        <v>441</v>
      </c>
      <c r="D191" s="53">
        <v>10</v>
      </c>
      <c r="E191" s="38"/>
      <c r="F191" s="38"/>
      <c r="G191" s="38"/>
      <c r="H191" s="32">
        <f>SUM(Tabla134[[#This Row],[PRIMER TRIMESTRE]:[CUARTO TRIMESTRE]])</f>
        <v>10</v>
      </c>
      <c r="I191" s="73">
        <v>110</v>
      </c>
      <c r="J191" s="33">
        <f>+Tabla134[[#This Row],[CANTIDAD TOTAL]]*Tabla134[[#This Row],[PRECIO UNITARIO ESTIMADO]]</f>
        <v>1100</v>
      </c>
      <c r="K191" s="85">
        <f>SUM(J191:J193)</f>
        <v>49100</v>
      </c>
      <c r="L191" s="31"/>
      <c r="M191" s="43" t="s">
        <v>359</v>
      </c>
      <c r="N191" s="35"/>
      <c r="O191" s="37"/>
      <c r="T191" s="27" t="s">
        <v>189</v>
      </c>
    </row>
    <row r="192" spans="1:20" s="36" customFormat="1" ht="18.75" thickBot="1">
      <c r="A192" s="31" t="s">
        <v>176</v>
      </c>
      <c r="B192" s="50" t="s">
        <v>633</v>
      </c>
      <c r="C192" s="62" t="s">
        <v>441</v>
      </c>
      <c r="D192" s="53">
        <v>3</v>
      </c>
      <c r="E192" s="53">
        <v>3</v>
      </c>
      <c r="F192" s="38">
        <v>3</v>
      </c>
      <c r="G192" s="38">
        <v>3</v>
      </c>
      <c r="H192" s="38">
        <f>SUM(Tabla134[[#This Row],[PRIMER TRIMESTRE]:[CUARTO TRIMESTRE]])</f>
        <v>12</v>
      </c>
      <c r="I192" s="73">
        <v>4000</v>
      </c>
      <c r="J192" s="33">
        <f>+H192*I192</f>
        <v>48000</v>
      </c>
      <c r="K192" s="85">
        <f>SUM(J192:J193)</f>
        <v>48000</v>
      </c>
      <c r="L192" s="31"/>
      <c r="M192" s="43" t="s">
        <v>359</v>
      </c>
      <c r="N192" s="57"/>
      <c r="O192" s="37"/>
      <c r="T192" s="27" t="s">
        <v>190</v>
      </c>
    </row>
    <row r="193" spans="1:20" s="36" customFormat="1" ht="18.75" thickBot="1">
      <c r="A193" s="31" t="s">
        <v>216</v>
      </c>
      <c r="B193" s="31" t="s">
        <v>641</v>
      </c>
      <c r="C193" s="71" t="s">
        <v>643</v>
      </c>
      <c r="D193" s="38">
        <v>12</v>
      </c>
      <c r="E193" s="38">
        <v>12</v>
      </c>
      <c r="F193" s="38">
        <v>12</v>
      </c>
      <c r="G193" s="38">
        <v>12</v>
      </c>
      <c r="H193" s="151">
        <f>SUM('PACC - SNCC.F.053 (3)'!$D65:$G65)</f>
        <v>300</v>
      </c>
      <c r="I193" s="76"/>
      <c r="J193" s="33">
        <f>+H193*I193</f>
        <v>0</v>
      </c>
      <c r="K193" s="85" t="e">
        <f>SUM(J193:J197)</f>
        <v>#REF!</v>
      </c>
      <c r="L193" s="70"/>
      <c r="M193" s="43"/>
      <c r="N193" s="57"/>
      <c r="O193" s="21"/>
      <c r="T193" s="27" t="s">
        <v>191</v>
      </c>
    </row>
    <row r="194" spans="1:20" s="36" customFormat="1" ht="18.75" thickBot="1">
      <c r="A194" s="31" t="s">
        <v>216</v>
      </c>
      <c r="B194" s="31" t="s">
        <v>641</v>
      </c>
      <c r="C194" s="71" t="s">
        <v>642</v>
      </c>
      <c r="D194" s="38">
        <v>36</v>
      </c>
      <c r="E194" s="38">
        <v>36</v>
      </c>
      <c r="F194" s="38">
        <v>36</v>
      </c>
      <c r="G194" s="38">
        <v>36</v>
      </c>
      <c r="H194" s="151">
        <f>SUM('PACC - SNCC.F.053 (3)'!$D66:$G66)</f>
        <v>2500</v>
      </c>
      <c r="I194" s="76"/>
      <c r="J194" s="33">
        <f>+H194*I194</f>
        <v>0</v>
      </c>
      <c r="K194" s="85"/>
      <c r="L194" s="31"/>
      <c r="M194" s="43"/>
      <c r="N194" s="57"/>
      <c r="O194" s="21"/>
      <c r="T194" s="27" t="s">
        <v>192</v>
      </c>
    </row>
    <row r="195" spans="1:20" s="36" customFormat="1" ht="18.75" thickBot="1">
      <c r="A195" s="31" t="s">
        <v>147</v>
      </c>
      <c r="B195" s="47" t="s">
        <v>575</v>
      </c>
      <c r="C195" s="62" t="s">
        <v>601</v>
      </c>
      <c r="D195" s="53">
        <v>3</v>
      </c>
      <c r="E195" s="53">
        <v>3</v>
      </c>
      <c r="F195" s="53">
        <v>3</v>
      </c>
      <c r="G195" s="31">
        <v>3</v>
      </c>
      <c r="H195" s="32">
        <f>SUM(Tabla134[[#This Row],[PRIMER TRIMESTRE]:[CUARTO TRIMESTRE]])</f>
        <v>12</v>
      </c>
      <c r="I195" s="33"/>
      <c r="J195" s="33"/>
      <c r="K195" s="85" t="e">
        <f>SUM(J195:J202)</f>
        <v>#REF!</v>
      </c>
      <c r="L195" s="31"/>
      <c r="M195" s="43" t="s">
        <v>359</v>
      </c>
      <c r="N195" s="57"/>
      <c r="O195" s="37"/>
      <c r="T195" s="27" t="s">
        <v>194</v>
      </c>
    </row>
    <row r="196" spans="1:20" s="36" customFormat="1" ht="19.5" thickBot="1">
      <c r="A196" s="31" t="s">
        <v>181</v>
      </c>
      <c r="B196" s="50" t="s">
        <v>382</v>
      </c>
      <c r="C196" s="51" t="s">
        <v>441</v>
      </c>
      <c r="D196" s="30">
        <v>36</v>
      </c>
      <c r="E196" s="38">
        <v>36</v>
      </c>
      <c r="F196" s="30">
        <v>36</v>
      </c>
      <c r="G196" s="30">
        <v>36</v>
      </c>
      <c r="H196" s="32">
        <f>SUM(Tabla134[[#This Row],[PRIMER TRIMESTRE]:[CUARTO TRIMESTRE]])</f>
        <v>144</v>
      </c>
      <c r="I196" s="33">
        <v>15</v>
      </c>
      <c r="J196" s="33">
        <f t="shared" ref="J196:J202" si="6">+H196*I196</f>
        <v>2160</v>
      </c>
      <c r="K196" s="85" t="e">
        <f>SUM(J196:J199)</f>
        <v>#REF!</v>
      </c>
      <c r="L196" s="31"/>
      <c r="M196" s="43" t="s">
        <v>359</v>
      </c>
      <c r="N196" s="57"/>
      <c r="O196" s="21"/>
      <c r="T196" s="27" t="s">
        <v>195</v>
      </c>
    </row>
    <row r="197" spans="1:20" s="36" customFormat="1" ht="18.75" thickBot="1">
      <c r="A197" s="31" t="s">
        <v>333</v>
      </c>
      <c r="B197" s="88" t="s">
        <v>634</v>
      </c>
      <c r="C197" s="88"/>
      <c r="D197" s="38">
        <v>12</v>
      </c>
      <c r="E197" s="38">
        <v>12</v>
      </c>
      <c r="F197" s="38">
        <v>12</v>
      </c>
      <c r="G197" s="38">
        <v>12</v>
      </c>
      <c r="H197" s="32" t="e">
        <f>SUM('PACC - SNCC.F.053 (3)'!#REF!)</f>
        <v>#REF!</v>
      </c>
      <c r="I197" s="33">
        <v>12000</v>
      </c>
      <c r="J197" s="33" t="e">
        <f t="shared" si="6"/>
        <v>#REF!</v>
      </c>
      <c r="K197" s="85" t="e">
        <f>Tabla134[[#This Row],[COSTO TOTAL UNITARIO ESTIMADO]]</f>
        <v>#REF!</v>
      </c>
      <c r="L197" s="88"/>
      <c r="M197" s="43" t="s">
        <v>359</v>
      </c>
      <c r="T197" s="27" t="s">
        <v>196</v>
      </c>
    </row>
    <row r="198" spans="1:20" s="36" customFormat="1" ht="18.75" thickBot="1">
      <c r="A198" s="31" t="s">
        <v>181</v>
      </c>
      <c r="B198" s="50" t="s">
        <v>434</v>
      </c>
      <c r="C198" s="51" t="s">
        <v>441</v>
      </c>
      <c r="D198" s="53"/>
      <c r="E198" s="38"/>
      <c r="F198" s="38"/>
      <c r="G198" s="38"/>
      <c r="H198" s="32">
        <f>SUM(Tabla134[[#This Row],[PRIMER TRIMESTRE]:[CUARTO TRIMESTRE]])</f>
        <v>0</v>
      </c>
      <c r="I198" s="73">
        <v>280</v>
      </c>
      <c r="J198" s="33">
        <f t="shared" si="6"/>
        <v>0</v>
      </c>
      <c r="K198" s="85">
        <f>SUM(J198:J202)</f>
        <v>4000</v>
      </c>
      <c r="L198" s="31"/>
      <c r="M198" s="43" t="s">
        <v>359</v>
      </c>
      <c r="N198" s="57"/>
      <c r="O198" s="37"/>
      <c r="T198" s="27" t="s">
        <v>197</v>
      </c>
    </row>
    <row r="199" spans="1:20" s="36" customFormat="1" ht="18.75" thickBot="1">
      <c r="A199" s="31" t="s">
        <v>181</v>
      </c>
      <c r="B199" s="50" t="s">
        <v>622</v>
      </c>
      <c r="C199" s="51" t="s">
        <v>441</v>
      </c>
      <c r="D199" s="53">
        <v>5</v>
      </c>
      <c r="E199" s="38">
        <v>5</v>
      </c>
      <c r="F199" s="38">
        <v>5</v>
      </c>
      <c r="G199" s="38">
        <v>5</v>
      </c>
      <c r="H199" s="32">
        <f>SUM(Tabla134[[#This Row],[PRIMER TRIMESTRE]:[CUARTO TRIMESTRE]])</f>
        <v>20</v>
      </c>
      <c r="I199" s="73">
        <v>200</v>
      </c>
      <c r="J199" s="33">
        <f t="shared" si="6"/>
        <v>4000</v>
      </c>
      <c r="K199" s="85">
        <f>SUM(J199:J203)</f>
        <v>4480</v>
      </c>
      <c r="L199" s="31"/>
      <c r="M199" s="43" t="s">
        <v>359</v>
      </c>
      <c r="N199" s="57"/>
      <c r="O199" s="37"/>
      <c r="T199" s="27" t="s">
        <v>198</v>
      </c>
    </row>
    <row r="200" spans="1:20" s="36" customFormat="1" ht="18.75" thickBot="1">
      <c r="A200" s="31" t="s">
        <v>181</v>
      </c>
      <c r="B200" s="50" t="s">
        <v>495</v>
      </c>
      <c r="C200" s="51" t="s">
        <v>441</v>
      </c>
      <c r="D200" s="53"/>
      <c r="E200" s="38"/>
      <c r="F200" s="38"/>
      <c r="G200" s="38"/>
      <c r="H200" s="32">
        <f>SUM(Tabla134[[#This Row],[PRIMER TRIMESTRE]:[CUARTO TRIMESTRE]])</f>
        <v>0</v>
      </c>
      <c r="I200" s="73">
        <v>15</v>
      </c>
      <c r="J200" s="33">
        <f t="shared" si="6"/>
        <v>0</v>
      </c>
      <c r="K200" s="85">
        <f>SUM(J200:J204)</f>
        <v>2460</v>
      </c>
      <c r="L200" s="31"/>
      <c r="M200" s="43" t="s">
        <v>359</v>
      </c>
      <c r="N200" s="35"/>
      <c r="O200" s="37"/>
      <c r="T200" s="27" t="s">
        <v>199</v>
      </c>
    </row>
    <row r="201" spans="1:20" s="36" customFormat="1" ht="18.75" thickBot="1">
      <c r="A201" s="31" t="s">
        <v>181</v>
      </c>
      <c r="B201" s="50" t="s">
        <v>497</v>
      </c>
      <c r="C201" s="51" t="s">
        <v>441</v>
      </c>
      <c r="D201" s="53"/>
      <c r="E201" s="38"/>
      <c r="F201" s="38"/>
      <c r="G201" s="38"/>
      <c r="H201" s="32">
        <f>SUM(Tabla134[[#This Row],[PRIMER TRIMESTRE]:[CUARTO TRIMESTRE]])</f>
        <v>0</v>
      </c>
      <c r="I201" s="73">
        <v>25</v>
      </c>
      <c r="J201" s="33">
        <f t="shared" si="6"/>
        <v>0</v>
      </c>
      <c r="K201" s="85">
        <f>SUM(J201:J205)</f>
        <v>2460</v>
      </c>
      <c r="L201" s="31"/>
      <c r="M201" s="43" t="s">
        <v>359</v>
      </c>
      <c r="N201" s="35"/>
      <c r="O201" s="34"/>
      <c r="T201" s="27" t="s">
        <v>200</v>
      </c>
    </row>
    <row r="202" spans="1:20" s="36" customFormat="1" ht="18.75" thickBot="1">
      <c r="A202" s="31" t="s">
        <v>176</v>
      </c>
      <c r="B202" s="50" t="s">
        <v>528</v>
      </c>
      <c r="C202" s="49" t="s">
        <v>441</v>
      </c>
      <c r="D202" s="53"/>
      <c r="E202" s="53"/>
      <c r="F202" s="38"/>
      <c r="G202" s="38"/>
      <c r="H202" s="32">
        <f>SUM(Tabla134[[#This Row],[PRIMER TRIMESTRE]:[CUARTO TRIMESTRE]])</f>
        <v>0</v>
      </c>
      <c r="I202" s="73">
        <v>3500</v>
      </c>
      <c r="J202" s="33">
        <f t="shared" si="6"/>
        <v>0</v>
      </c>
      <c r="K202" s="85">
        <f>SUM(J202:J205)</f>
        <v>2460</v>
      </c>
      <c r="L202" s="31"/>
      <c r="M202" s="43" t="s">
        <v>359</v>
      </c>
      <c r="N202" s="57"/>
      <c r="O202" s="34"/>
      <c r="T202" s="27" t="s">
        <v>201</v>
      </c>
    </row>
    <row r="203" spans="1:20" s="36" customFormat="1" ht="18.75" thickBot="1">
      <c r="A203" s="31" t="s">
        <v>181</v>
      </c>
      <c r="B203" s="50" t="s">
        <v>418</v>
      </c>
      <c r="C203" s="62" t="s">
        <v>441</v>
      </c>
      <c r="D203" s="53">
        <v>6</v>
      </c>
      <c r="E203" s="53">
        <v>6</v>
      </c>
      <c r="F203" s="53">
        <v>6</v>
      </c>
      <c r="G203" s="53">
        <v>6</v>
      </c>
      <c r="H203" s="32">
        <f>SUM(Tabla134[[#This Row],[PRIMER TRIMESTRE]:[CUARTO TRIMESTRE]])</f>
        <v>24</v>
      </c>
      <c r="I203" s="73">
        <v>20</v>
      </c>
      <c r="J203" s="33">
        <f>+Tabla134[[#This Row],[CANTIDAD TOTAL]]*Tabla134[[#This Row],[PRECIO UNITARIO ESTIMADO]]</f>
        <v>480</v>
      </c>
      <c r="K203" s="85">
        <f>SUM(J203:J204)</f>
        <v>2460</v>
      </c>
      <c r="L203" s="31"/>
      <c r="M203" s="43" t="s">
        <v>359</v>
      </c>
      <c r="N203" s="35"/>
      <c r="O203" s="34"/>
      <c r="T203" s="27" t="s">
        <v>202</v>
      </c>
    </row>
    <row r="204" spans="1:20" s="36" customFormat="1" ht="18.75" thickBot="1">
      <c r="A204" s="31" t="s">
        <v>181</v>
      </c>
      <c r="B204" s="50" t="s">
        <v>419</v>
      </c>
      <c r="C204" s="62" t="s">
        <v>441</v>
      </c>
      <c r="D204" s="53">
        <v>2</v>
      </c>
      <c r="E204" s="38"/>
      <c r="F204" s="38"/>
      <c r="G204" s="38"/>
      <c r="H204" s="32">
        <f>SUM(Tabla134[[#This Row],[PRIMER TRIMESTRE]:[CUARTO TRIMESTRE]])</f>
        <v>2</v>
      </c>
      <c r="I204" s="73">
        <v>990</v>
      </c>
      <c r="J204" s="33">
        <f>+Tabla134[[#This Row],[CANTIDAD TOTAL]]*Tabla134[[#This Row],[PRECIO UNITARIO ESTIMADO]]</f>
        <v>1980</v>
      </c>
      <c r="K204" s="85">
        <f>SUM(J204:J205)</f>
        <v>1980</v>
      </c>
      <c r="L204" s="31"/>
      <c r="M204" s="43" t="s">
        <v>359</v>
      </c>
      <c r="N204" s="35"/>
      <c r="O204" s="34"/>
      <c r="T204" s="27" t="s">
        <v>203</v>
      </c>
    </row>
    <row r="205" spans="1:20" s="36" customFormat="1" ht="18.75" thickBot="1">
      <c r="A205" s="31" t="s">
        <v>181</v>
      </c>
      <c r="B205" s="50" t="s">
        <v>503</v>
      </c>
      <c r="C205" s="51" t="s">
        <v>441</v>
      </c>
      <c r="D205" s="53"/>
      <c r="E205" s="38"/>
      <c r="F205" s="38"/>
      <c r="G205" s="38"/>
      <c r="H205" s="32">
        <f>SUM(Tabla134[[#This Row],[PRIMER TRIMESTRE]:[CUARTO TRIMESTRE]])</f>
        <v>0</v>
      </c>
      <c r="I205" s="73">
        <v>15</v>
      </c>
      <c r="J205" s="33">
        <f>+H205*I205</f>
        <v>0</v>
      </c>
      <c r="K205" s="85" t="e">
        <f>SUM(J205:J211)</f>
        <v>#REF!</v>
      </c>
      <c r="L205" s="31"/>
      <c r="M205" s="43" t="s">
        <v>359</v>
      </c>
      <c r="N205" s="35"/>
      <c r="O205" s="34"/>
      <c r="T205" s="27" t="s">
        <v>204</v>
      </c>
    </row>
    <row r="206" spans="1:20" s="36" customFormat="1" ht="18.75" thickBot="1">
      <c r="A206" s="31" t="s">
        <v>176</v>
      </c>
      <c r="B206" s="50" t="s">
        <v>512</v>
      </c>
      <c r="C206" s="49" t="s">
        <v>441</v>
      </c>
      <c r="D206" s="53"/>
      <c r="E206" s="53"/>
      <c r="F206" s="38"/>
      <c r="G206" s="31"/>
      <c r="H206" s="32">
        <f>SUM(Tabla134[[#This Row],[PRIMER TRIMESTRE]:[CUARTO TRIMESTRE]])</f>
        <v>0</v>
      </c>
      <c r="I206" s="33">
        <v>5000</v>
      </c>
      <c r="J206" s="33">
        <f>+Tabla134[[#This Row],[CANTIDAD TOTAL]]*Tabla134[[#This Row],[PRECIO UNITARIO ESTIMADO]]</f>
        <v>0</v>
      </c>
      <c r="K206" s="85" t="e">
        <f>SUM(J206:J207)</f>
        <v>#REF!</v>
      </c>
      <c r="L206" s="31"/>
      <c r="M206" s="43" t="s">
        <v>359</v>
      </c>
      <c r="N206" s="35"/>
      <c r="O206" s="34"/>
      <c r="T206" s="27" t="s">
        <v>205</v>
      </c>
    </row>
    <row r="207" spans="1:20" s="36" customFormat="1" ht="18.75" thickBot="1">
      <c r="A207" s="31" t="s">
        <v>215</v>
      </c>
      <c r="B207" s="31" t="s">
        <v>638</v>
      </c>
      <c r="C207" s="71" t="s">
        <v>637</v>
      </c>
      <c r="D207" s="38">
        <v>9</v>
      </c>
      <c r="E207" s="38">
        <v>9</v>
      </c>
      <c r="F207" s="38">
        <v>9</v>
      </c>
      <c r="G207" s="38">
        <v>9</v>
      </c>
      <c r="H207" s="151" t="e">
        <f>SUM('PACC - SNCC.F.053 (3)'!#REF!)</f>
        <v>#REF!</v>
      </c>
      <c r="I207" s="76"/>
      <c r="J207" s="33" t="e">
        <f>+H207*I207</f>
        <v>#REF!</v>
      </c>
      <c r="K207" s="85" t="e">
        <f>SUM(J207:J213)</f>
        <v>#REF!</v>
      </c>
      <c r="L207" s="70"/>
      <c r="M207" s="43"/>
      <c r="N207" s="57"/>
      <c r="O207" s="22"/>
      <c r="T207" s="27" t="s">
        <v>206</v>
      </c>
    </row>
    <row r="208" spans="1:20" s="36" customFormat="1" ht="18.75" thickBot="1">
      <c r="A208" s="31" t="s">
        <v>181</v>
      </c>
      <c r="B208" s="50" t="s">
        <v>491</v>
      </c>
      <c r="C208" s="51" t="s">
        <v>446</v>
      </c>
      <c r="D208" s="53"/>
      <c r="E208" s="38"/>
      <c r="F208" s="38"/>
      <c r="G208" s="38"/>
      <c r="H208" s="32">
        <f>SUM(Tabla134[[#This Row],[PRIMER TRIMESTRE]:[CUARTO TRIMESTRE]])</f>
        <v>0</v>
      </c>
      <c r="I208" s="73">
        <v>23</v>
      </c>
      <c r="J208" s="33">
        <f>+Tabla134[[#This Row],[CANTIDAD TOTAL]]*Tabla134[[#This Row],[PRECIO UNITARIO ESTIMADO]]</f>
        <v>0</v>
      </c>
      <c r="K208" s="85">
        <f>SUM(J208:J209)</f>
        <v>0</v>
      </c>
      <c r="L208" s="31"/>
      <c r="M208" s="43" t="s">
        <v>359</v>
      </c>
      <c r="N208" s="35"/>
      <c r="O208" s="34"/>
      <c r="T208" s="27" t="s">
        <v>207</v>
      </c>
    </row>
    <row r="209" spans="1:20" s="36" customFormat="1" ht="18.75" thickBot="1">
      <c r="A209" s="31" t="s">
        <v>181</v>
      </c>
      <c r="B209" s="50" t="s">
        <v>492</v>
      </c>
      <c r="C209" s="51" t="s">
        <v>446</v>
      </c>
      <c r="D209" s="53"/>
      <c r="E209" s="38">
        <v>0</v>
      </c>
      <c r="F209" s="38">
        <v>0</v>
      </c>
      <c r="G209" s="38">
        <v>0</v>
      </c>
      <c r="H209" s="32">
        <f>SUM(Tabla134[[#This Row],[PRIMER TRIMESTRE]:[CUARTO TRIMESTRE]])</f>
        <v>0</v>
      </c>
      <c r="I209" s="73">
        <v>350</v>
      </c>
      <c r="J209" s="33">
        <f>+H209*I209</f>
        <v>0</v>
      </c>
      <c r="K209" s="85">
        <f>SUM(J209:J213)</f>
        <v>21440</v>
      </c>
      <c r="L209" s="31"/>
      <c r="M209" s="43" t="s">
        <v>359</v>
      </c>
      <c r="N209" s="35"/>
      <c r="O209" s="34"/>
      <c r="T209" s="27" t="s">
        <v>208</v>
      </c>
    </row>
    <row r="210" spans="1:20" s="36" customFormat="1" ht="18.75" thickBot="1">
      <c r="A210" s="31" t="s">
        <v>181</v>
      </c>
      <c r="B210" s="50" t="s">
        <v>490</v>
      </c>
      <c r="C210" s="62" t="s">
        <v>446</v>
      </c>
      <c r="D210" s="53"/>
      <c r="E210" s="38">
        <v>0</v>
      </c>
      <c r="F210" s="38">
        <v>0</v>
      </c>
      <c r="G210" s="38">
        <v>0</v>
      </c>
      <c r="H210" s="32">
        <f>SUM(Tabla134[[#This Row],[PRIMER TRIMESTRE]:[CUARTO TRIMESTRE]])</f>
        <v>0</v>
      </c>
      <c r="I210" s="73">
        <v>115</v>
      </c>
      <c r="J210" s="33">
        <f>+Tabla134[[#This Row],[CANTIDAD TOTAL]]*Tabla134[[#This Row],[PRECIO UNITARIO ESTIMADO]]</f>
        <v>0</v>
      </c>
      <c r="K210" s="85">
        <f>SUM(J210:J211)</f>
        <v>4320</v>
      </c>
      <c r="L210" s="31"/>
      <c r="M210" s="43" t="s">
        <v>359</v>
      </c>
      <c r="N210" s="35"/>
      <c r="O210" s="34"/>
      <c r="T210" s="27" t="s">
        <v>209</v>
      </c>
    </row>
    <row r="211" spans="1:20" s="36" customFormat="1" ht="18.75" thickBot="1">
      <c r="A211" s="31" t="s">
        <v>181</v>
      </c>
      <c r="B211" s="50" t="s">
        <v>420</v>
      </c>
      <c r="C211" s="62" t="s">
        <v>446</v>
      </c>
      <c r="D211" s="53">
        <v>36</v>
      </c>
      <c r="E211" s="53">
        <v>36</v>
      </c>
      <c r="F211" s="53">
        <v>36</v>
      </c>
      <c r="G211" s="53">
        <v>36</v>
      </c>
      <c r="H211" s="32">
        <f>SUM(Tabla134[[#This Row],[PRIMER TRIMESTRE]:[CUARTO TRIMESTRE]])</f>
        <v>144</v>
      </c>
      <c r="I211" s="73">
        <v>30</v>
      </c>
      <c r="J211" s="33">
        <f>+Tabla134[[#This Row],[CANTIDAD TOTAL]]*Tabla134[[#This Row],[PRECIO UNITARIO ESTIMADO]]</f>
        <v>4320</v>
      </c>
      <c r="K211" s="85">
        <f>SUM(J211:J212)</f>
        <v>20880</v>
      </c>
      <c r="L211" s="31"/>
      <c r="M211" s="43" t="s">
        <v>359</v>
      </c>
      <c r="N211" s="35"/>
      <c r="O211" s="34"/>
      <c r="T211" s="27" t="s">
        <v>210</v>
      </c>
    </row>
    <row r="212" spans="1:20" s="36" customFormat="1" ht="18.75" thickBot="1">
      <c r="A212" s="31" t="s">
        <v>181</v>
      </c>
      <c r="B212" s="50" t="s">
        <v>493</v>
      </c>
      <c r="C212" s="51" t="s">
        <v>446</v>
      </c>
      <c r="D212" s="53">
        <v>36</v>
      </c>
      <c r="E212" s="53">
        <v>36</v>
      </c>
      <c r="F212" s="53">
        <v>36</v>
      </c>
      <c r="G212" s="53">
        <v>36</v>
      </c>
      <c r="H212" s="32">
        <f>SUM(Tabla134[[#This Row],[PRIMER TRIMESTRE]:[CUARTO TRIMESTRE]])</f>
        <v>144</v>
      </c>
      <c r="I212" s="73">
        <v>115</v>
      </c>
      <c r="J212" s="33">
        <f>+H212*I212</f>
        <v>16560</v>
      </c>
      <c r="K212" s="85">
        <f>SUM(J212:J216)</f>
        <v>20520</v>
      </c>
      <c r="L212" s="31"/>
      <c r="M212" s="43" t="s">
        <v>359</v>
      </c>
      <c r="N212" s="35"/>
      <c r="O212" s="34"/>
      <c r="T212" s="27" t="s">
        <v>211</v>
      </c>
    </row>
    <row r="213" spans="1:20" s="36" customFormat="1" ht="18.75" thickBot="1">
      <c r="A213" s="31" t="s">
        <v>181</v>
      </c>
      <c r="B213" s="50" t="s">
        <v>427</v>
      </c>
      <c r="C213" s="62" t="s">
        <v>446</v>
      </c>
      <c r="D213" s="53">
        <v>2</v>
      </c>
      <c r="E213" s="38">
        <v>2</v>
      </c>
      <c r="F213" s="38">
        <v>2</v>
      </c>
      <c r="G213" s="38">
        <v>2</v>
      </c>
      <c r="H213" s="32">
        <f>SUM(Tabla134[[#This Row],[PRIMER TRIMESTRE]:[CUARTO TRIMESTRE]])</f>
        <v>8</v>
      </c>
      <c r="I213" s="73">
        <v>70</v>
      </c>
      <c r="J213" s="33">
        <f>+Tabla134[[#This Row],[CANTIDAD TOTAL]]*Tabla134[[#This Row],[PRECIO UNITARIO ESTIMADO]]</f>
        <v>560</v>
      </c>
      <c r="K213" s="85">
        <f>SUM(J213:J214)</f>
        <v>560</v>
      </c>
      <c r="L213" s="31"/>
      <c r="M213" s="43" t="s">
        <v>359</v>
      </c>
      <c r="N213" s="35"/>
      <c r="O213" s="34"/>
      <c r="T213" s="27" t="s">
        <v>212</v>
      </c>
    </row>
    <row r="214" spans="1:20" s="36" customFormat="1" ht="18.75" thickBot="1">
      <c r="A214" s="31" t="s">
        <v>295</v>
      </c>
      <c r="B214" s="50" t="s">
        <v>582</v>
      </c>
      <c r="C214" s="49" t="s">
        <v>441</v>
      </c>
      <c r="D214" s="26"/>
      <c r="E214" s="26"/>
      <c r="F214" s="26"/>
      <c r="G214" s="26"/>
      <c r="H214" s="32">
        <f>SUM(Tabla134[[#This Row],[PRIMER TRIMESTRE]:[CUARTO TRIMESTRE]])</f>
        <v>0</v>
      </c>
      <c r="I214" s="75"/>
      <c r="J214" s="33"/>
      <c r="K214" s="85">
        <f>Tabla134[[#This Row],[COSTO TOTAL UNITARIO ESTIMADO]]</f>
        <v>0</v>
      </c>
      <c r="L214" s="31" t="s">
        <v>20</v>
      </c>
      <c r="M214" s="43" t="s">
        <v>359</v>
      </c>
      <c r="N214" s="35"/>
      <c r="O214" s="22"/>
      <c r="T214" s="27" t="s">
        <v>213</v>
      </c>
    </row>
    <row r="215" spans="1:20" s="36" customFormat="1" ht="18.75" thickBot="1">
      <c r="A215" s="31" t="s">
        <v>303</v>
      </c>
      <c r="B215" s="52" t="s">
        <v>579</v>
      </c>
      <c r="C215" s="62" t="s">
        <v>441</v>
      </c>
      <c r="D215" s="31"/>
      <c r="E215" s="31"/>
      <c r="F215" s="31"/>
      <c r="G215" s="31"/>
      <c r="H215" s="32">
        <f>SUM(Tabla134[[#This Row],[PRIMER TRIMESTRE]:[CUARTO TRIMESTRE]])</f>
        <v>0</v>
      </c>
      <c r="I215" s="33"/>
      <c r="J215" s="33"/>
      <c r="K215" s="85">
        <v>29300000</v>
      </c>
      <c r="L215" s="31" t="s">
        <v>24</v>
      </c>
      <c r="M215" s="43" t="s">
        <v>359</v>
      </c>
      <c r="N215" s="35"/>
      <c r="O215" s="28"/>
      <c r="T215" s="27" t="s">
        <v>214</v>
      </c>
    </row>
    <row r="216" spans="1:20" s="36" customFormat="1" ht="18.75" thickBot="1">
      <c r="A216" s="31" t="s">
        <v>237</v>
      </c>
      <c r="B216" s="47" t="s">
        <v>616</v>
      </c>
      <c r="C216" s="48" t="s">
        <v>446</v>
      </c>
      <c r="D216" s="53">
        <v>5</v>
      </c>
      <c r="E216" s="53">
        <v>5</v>
      </c>
      <c r="F216" s="53">
        <v>5</v>
      </c>
      <c r="G216" s="53">
        <v>5</v>
      </c>
      <c r="H216" s="32">
        <f>SUM(Tabla134[[#This Row],[PRIMER TRIMESTRE]:[CUARTO TRIMESTRE]])</f>
        <v>20</v>
      </c>
      <c r="I216" s="72">
        <v>170</v>
      </c>
      <c r="J216" s="33">
        <f t="shared" ref="J216:J221" si="7">+H216*I216</f>
        <v>3400</v>
      </c>
      <c r="K216" s="85">
        <f>K212+J217</f>
        <v>33192</v>
      </c>
      <c r="L216" s="31"/>
      <c r="M216" s="43" t="s">
        <v>359</v>
      </c>
      <c r="N216" s="35"/>
      <c r="O216" s="22"/>
      <c r="T216" s="27" t="s">
        <v>215</v>
      </c>
    </row>
    <row r="217" spans="1:20" s="36" customFormat="1" ht="18.75" thickBot="1">
      <c r="A217" s="31" t="s">
        <v>237</v>
      </c>
      <c r="B217" s="47" t="s">
        <v>464</v>
      </c>
      <c r="C217" s="48" t="s">
        <v>441</v>
      </c>
      <c r="D217" s="53">
        <v>30</v>
      </c>
      <c r="E217" s="53">
        <v>30</v>
      </c>
      <c r="F217" s="53">
        <v>36</v>
      </c>
      <c r="G217" s="53">
        <v>36</v>
      </c>
      <c r="H217" s="32">
        <f>SUM(Tabla134[[#This Row],[PRIMER TRIMESTRE]:[CUARTO TRIMESTRE]])</f>
        <v>132</v>
      </c>
      <c r="I217" s="72">
        <v>96</v>
      </c>
      <c r="J217" s="33">
        <f t="shared" si="7"/>
        <v>12672</v>
      </c>
      <c r="K217" s="85">
        <f>K216+J183</f>
        <v>33192</v>
      </c>
      <c r="L217" s="31"/>
      <c r="M217" s="43" t="s">
        <v>359</v>
      </c>
      <c r="N217" s="35"/>
      <c r="O217" s="22"/>
      <c r="T217" s="27" t="s">
        <v>216</v>
      </c>
    </row>
    <row r="218" spans="1:20" s="36" customFormat="1" ht="18.75" thickBot="1">
      <c r="A218" s="31" t="s">
        <v>237</v>
      </c>
      <c r="B218" s="47" t="s">
        <v>463</v>
      </c>
      <c r="C218" s="48" t="s">
        <v>455</v>
      </c>
      <c r="D218" s="53"/>
      <c r="E218" s="53"/>
      <c r="F218" s="53"/>
      <c r="G218" s="53"/>
      <c r="H218" s="32">
        <f>SUM(Tabla134[[#This Row],[PRIMER TRIMESTRE]:[CUARTO TRIMESTRE]])</f>
        <v>0</v>
      </c>
      <c r="I218" s="72">
        <v>100</v>
      </c>
      <c r="J218" s="33">
        <f t="shared" si="7"/>
        <v>0</v>
      </c>
      <c r="K218" s="85">
        <f>K217+J219</f>
        <v>33192</v>
      </c>
      <c r="L218" s="31"/>
      <c r="M218" s="43" t="s">
        <v>359</v>
      </c>
      <c r="N218" s="35"/>
      <c r="O218" s="22"/>
      <c r="T218" s="27" t="s">
        <v>217</v>
      </c>
    </row>
    <row r="219" spans="1:20" s="36" customFormat="1" ht="18.75" thickBot="1">
      <c r="A219" s="31" t="s">
        <v>237</v>
      </c>
      <c r="B219" s="47" t="s">
        <v>467</v>
      </c>
      <c r="C219" s="48" t="s">
        <v>441</v>
      </c>
      <c r="D219" s="53"/>
      <c r="E219" s="53"/>
      <c r="F219" s="53"/>
      <c r="G219" s="53"/>
      <c r="H219" s="32">
        <f>SUM(Tabla134[[#This Row],[PRIMER TRIMESTRE]:[CUARTO TRIMESTRE]])</f>
        <v>0</v>
      </c>
      <c r="I219" s="72">
        <v>200</v>
      </c>
      <c r="J219" s="33">
        <f t="shared" si="7"/>
        <v>0</v>
      </c>
      <c r="K219" s="85">
        <f>K185+J186</f>
        <v>1020</v>
      </c>
      <c r="L219" s="31"/>
      <c r="M219" s="43" t="s">
        <v>359</v>
      </c>
      <c r="N219" s="35"/>
      <c r="O219" s="22"/>
      <c r="T219" s="27" t="s">
        <v>218</v>
      </c>
    </row>
    <row r="220" spans="1:20" s="36" customFormat="1" ht="19.5" thickBot="1">
      <c r="A220" s="31" t="s">
        <v>181</v>
      </c>
      <c r="B220" s="50" t="s">
        <v>485</v>
      </c>
      <c r="C220" s="51" t="s">
        <v>507</v>
      </c>
      <c r="D220" s="30"/>
      <c r="E220" s="38">
        <v>100</v>
      </c>
      <c r="F220" s="38"/>
      <c r="G220" s="38"/>
      <c r="H220" s="32">
        <f>SUM(Tabla134[[#This Row],[PRIMER TRIMESTRE]:[CUARTO TRIMESTRE]])</f>
        <v>100</v>
      </c>
      <c r="I220" s="33">
        <v>4500</v>
      </c>
      <c r="J220" s="33">
        <f t="shared" si="7"/>
        <v>450000</v>
      </c>
      <c r="K220" s="85">
        <f>SUM(J220:J224)</f>
        <v>450000</v>
      </c>
      <c r="L220" s="31"/>
      <c r="M220" s="43" t="s">
        <v>359</v>
      </c>
      <c r="N220" s="35"/>
      <c r="O220" s="22"/>
      <c r="T220" s="27" t="s">
        <v>219</v>
      </c>
    </row>
    <row r="221" spans="1:20" s="36" customFormat="1" ht="18.75" thickBot="1">
      <c r="A221" s="31" t="s">
        <v>181</v>
      </c>
      <c r="B221" s="50" t="s">
        <v>504</v>
      </c>
      <c r="C221" s="51" t="s">
        <v>441</v>
      </c>
      <c r="D221" s="53"/>
      <c r="E221" s="38"/>
      <c r="F221" s="38"/>
      <c r="G221" s="38"/>
      <c r="H221" s="32">
        <f>SUM(Tabla134[[#This Row],[PRIMER TRIMESTRE]:[CUARTO TRIMESTRE]])</f>
        <v>0</v>
      </c>
      <c r="I221" s="73">
        <v>1.5</v>
      </c>
      <c r="J221" s="33">
        <f t="shared" si="7"/>
        <v>0</v>
      </c>
      <c r="K221" s="85" t="e">
        <f>SUM(J221:J232)</f>
        <v>#REF!</v>
      </c>
      <c r="L221" s="31"/>
      <c r="M221" s="43" t="s">
        <v>359</v>
      </c>
      <c r="N221" s="35"/>
      <c r="O221" s="34"/>
      <c r="T221" s="27" t="s">
        <v>220</v>
      </c>
    </row>
    <row r="222" spans="1:20" s="36" customFormat="1" ht="18.75" thickBot="1">
      <c r="A222" s="31" t="s">
        <v>181</v>
      </c>
      <c r="B222" s="50" t="s">
        <v>421</v>
      </c>
      <c r="C222" s="62" t="s">
        <v>441</v>
      </c>
      <c r="D222" s="53"/>
      <c r="E222" s="38"/>
      <c r="F222" s="38"/>
      <c r="G222" s="38"/>
      <c r="H222" s="32">
        <f>SUM(Tabla134[[#This Row],[PRIMER TRIMESTRE]:[CUARTO TRIMESTRE]])</f>
        <v>0</v>
      </c>
      <c r="I222" s="73">
        <v>2.5</v>
      </c>
      <c r="J222" s="33">
        <f>+Tabla134[[#This Row],[CANTIDAD TOTAL]]*Tabla134[[#This Row],[PRECIO UNITARIO ESTIMADO]]</f>
        <v>0</v>
      </c>
      <c r="K222" s="85">
        <f>SUM(J222:J223)</f>
        <v>0</v>
      </c>
      <c r="L222" s="31"/>
      <c r="M222" s="43" t="s">
        <v>359</v>
      </c>
      <c r="N222" s="35"/>
      <c r="O222" s="34"/>
      <c r="T222" s="27" t="s">
        <v>221</v>
      </c>
    </row>
    <row r="223" spans="1:20" s="36" customFormat="1" ht="18.75" thickBot="1">
      <c r="A223" s="31" t="s">
        <v>181</v>
      </c>
      <c r="B223" s="50" t="s">
        <v>488</v>
      </c>
      <c r="C223" s="62" t="s">
        <v>441</v>
      </c>
      <c r="D223" s="53"/>
      <c r="E223" s="38"/>
      <c r="F223" s="38"/>
      <c r="G223" s="38"/>
      <c r="H223" s="32">
        <f>SUM(Tabla134[[#This Row],[PRIMER TRIMESTRE]:[CUARTO TRIMESTRE]])</f>
        <v>0</v>
      </c>
      <c r="I223" s="73">
        <v>3</v>
      </c>
      <c r="J223" s="33">
        <f>+Tabla134[[#This Row],[CANTIDAD TOTAL]]*Tabla134[[#This Row],[PRECIO UNITARIO ESTIMADO]]</f>
        <v>0</v>
      </c>
      <c r="K223" s="85">
        <f>SUM(J223:J224)</f>
        <v>0</v>
      </c>
      <c r="L223" s="31"/>
      <c r="M223" s="43" t="s">
        <v>359</v>
      </c>
      <c r="N223" s="35"/>
      <c r="O223" s="34"/>
      <c r="T223" s="27" t="s">
        <v>222</v>
      </c>
    </row>
    <row r="224" spans="1:20" s="36" customFormat="1" ht="18.75" thickBot="1">
      <c r="A224" s="31" t="s">
        <v>181</v>
      </c>
      <c r="B224" s="50" t="s">
        <v>489</v>
      </c>
      <c r="C224" s="62" t="s">
        <v>441</v>
      </c>
      <c r="D224" s="53"/>
      <c r="E224" s="38"/>
      <c r="F224" s="38"/>
      <c r="G224" s="38"/>
      <c r="H224" s="32">
        <f>SUM(Tabla134[[#This Row],[PRIMER TRIMESTRE]:[CUARTO TRIMESTRE]])</f>
        <v>0</v>
      </c>
      <c r="I224" s="73">
        <v>3.5</v>
      </c>
      <c r="J224" s="33">
        <f>+Tabla134[[#This Row],[CANTIDAD TOTAL]]*Tabla134[[#This Row],[PRECIO UNITARIO ESTIMADO]]</f>
        <v>0</v>
      </c>
      <c r="K224" s="85">
        <f>SUM(J224:J225)</f>
        <v>0</v>
      </c>
      <c r="L224" s="31"/>
      <c r="M224" s="43" t="s">
        <v>359</v>
      </c>
      <c r="N224" s="35"/>
      <c r="O224" s="34"/>
      <c r="T224" s="27" t="s">
        <v>223</v>
      </c>
    </row>
    <row r="225" spans="1:20" s="36" customFormat="1" ht="18.75" thickBot="1">
      <c r="A225" s="31" t="s">
        <v>181</v>
      </c>
      <c r="B225" s="50" t="s">
        <v>424</v>
      </c>
      <c r="C225" s="62" t="s">
        <v>441</v>
      </c>
      <c r="D225" s="53"/>
      <c r="E225" s="38"/>
      <c r="F225" s="38"/>
      <c r="G225" s="38"/>
      <c r="H225" s="32">
        <f>SUM(Tabla134[[#This Row],[PRIMER TRIMESTRE]:[CUARTO TRIMESTRE]])</f>
        <v>0</v>
      </c>
      <c r="I225" s="73">
        <v>425</v>
      </c>
      <c r="J225" s="33">
        <f>+Tabla134[[#This Row],[CANTIDAD TOTAL]]*Tabla134[[#This Row],[PRECIO UNITARIO ESTIMADO]]</f>
        <v>0</v>
      </c>
      <c r="K225" s="85">
        <f>SUM(J225:J226)</f>
        <v>1040</v>
      </c>
      <c r="L225" s="31"/>
      <c r="M225" s="43" t="s">
        <v>359</v>
      </c>
      <c r="N225" s="35"/>
      <c r="O225" s="34"/>
      <c r="T225" s="27" t="s">
        <v>224</v>
      </c>
    </row>
    <row r="226" spans="1:20" s="36" customFormat="1" ht="19.5" thickBot="1">
      <c r="A226" s="31" t="s">
        <v>181</v>
      </c>
      <c r="B226" s="50" t="s">
        <v>377</v>
      </c>
      <c r="C226" s="51" t="s">
        <v>441</v>
      </c>
      <c r="D226" s="30">
        <v>80</v>
      </c>
      <c r="E226" s="30">
        <v>80</v>
      </c>
      <c r="F226" s="30">
        <v>80</v>
      </c>
      <c r="G226" s="30">
        <v>80</v>
      </c>
      <c r="H226" s="32">
        <f>SUM(Tabla134[[#This Row],[PRIMER TRIMESTRE]:[CUARTO TRIMESTRE]])</f>
        <v>320</v>
      </c>
      <c r="I226" s="33">
        <v>3.25</v>
      </c>
      <c r="J226" s="33">
        <f>+H226*I226</f>
        <v>1040</v>
      </c>
      <c r="K226" s="85" t="e">
        <f>SUM(J226:J231)</f>
        <v>#REF!</v>
      </c>
      <c r="L226" s="31"/>
      <c r="M226" s="43" t="s">
        <v>359</v>
      </c>
      <c r="N226" s="35"/>
      <c r="O226" s="22"/>
      <c r="T226" s="27" t="s">
        <v>225</v>
      </c>
    </row>
    <row r="227" spans="1:20" s="36" customFormat="1" ht="19.5" thickBot="1">
      <c r="A227" s="31"/>
      <c r="B227" s="50" t="s">
        <v>618</v>
      </c>
      <c r="C227" s="51" t="s">
        <v>441</v>
      </c>
      <c r="D227" s="30">
        <v>80</v>
      </c>
      <c r="E227" s="30">
        <v>80</v>
      </c>
      <c r="F227" s="30">
        <v>80</v>
      </c>
      <c r="G227" s="30">
        <v>80</v>
      </c>
      <c r="H227" s="151" t="e">
        <f>SUM('PACC - SNCC.F.053 (3)'!#REF!)</f>
        <v>#REF!</v>
      </c>
      <c r="I227" s="33"/>
      <c r="J227" s="33" t="e">
        <f>+H227*I227</f>
        <v>#REF!</v>
      </c>
      <c r="K227" s="85" t="e">
        <f>SUM(J227:J231)</f>
        <v>#REF!</v>
      </c>
      <c r="L227" s="70"/>
      <c r="M227" s="43"/>
      <c r="N227" s="35"/>
      <c r="O227" s="22"/>
      <c r="T227" s="27" t="s">
        <v>226</v>
      </c>
    </row>
    <row r="228" spans="1:20" s="36" customFormat="1" ht="19.5" thickBot="1">
      <c r="A228" s="31" t="s">
        <v>181</v>
      </c>
      <c r="B228" s="50" t="s">
        <v>378</v>
      </c>
      <c r="C228" s="51" t="s">
        <v>441</v>
      </c>
      <c r="D228" s="30"/>
      <c r="E228" s="38">
        <v>100</v>
      </c>
      <c r="F228" s="38"/>
      <c r="G228" s="38"/>
      <c r="H228" s="32">
        <f>SUM(Tabla134[[#This Row],[PRIMER TRIMESTRE]:[CUARTO TRIMESTRE]])</f>
        <v>100</v>
      </c>
      <c r="I228" s="33">
        <v>7</v>
      </c>
      <c r="J228" s="33">
        <f>+H228*I228</f>
        <v>700</v>
      </c>
      <c r="K228" s="85">
        <f>SUM(J228:J232)</f>
        <v>700</v>
      </c>
      <c r="L228" s="31"/>
      <c r="M228" s="43" t="s">
        <v>359</v>
      </c>
      <c r="N228" s="35"/>
      <c r="O228" s="22"/>
      <c r="T228" s="27" t="s">
        <v>227</v>
      </c>
    </row>
    <row r="229" spans="1:20" s="36" customFormat="1" ht="18.75" thickBot="1">
      <c r="A229" s="31" t="s">
        <v>303</v>
      </c>
      <c r="B229" s="52" t="s">
        <v>592</v>
      </c>
      <c r="C229" s="62" t="s">
        <v>441</v>
      </c>
      <c r="D229" s="31">
        <v>0</v>
      </c>
      <c r="E229" s="31"/>
      <c r="F229" s="31">
        <v>0</v>
      </c>
      <c r="G229" s="31">
        <v>0</v>
      </c>
      <c r="H229" s="151" t="e">
        <f>SUM('PACC - SNCC.F.053 (3)'!#REF!)</f>
        <v>#REF!</v>
      </c>
      <c r="I229" s="33"/>
      <c r="J229" s="33"/>
      <c r="K229" s="85">
        <f>SUM(J229:J250)</f>
        <v>92056</v>
      </c>
      <c r="L229" s="31"/>
      <c r="M229" s="43" t="s">
        <v>359</v>
      </c>
      <c r="N229" s="35"/>
      <c r="O229" s="28"/>
      <c r="T229" s="27" t="s">
        <v>228</v>
      </c>
    </row>
    <row r="230" spans="1:20" s="36" customFormat="1" ht="18.75" thickBot="1">
      <c r="A230" s="31" t="s">
        <v>303</v>
      </c>
      <c r="B230" s="50" t="s">
        <v>584</v>
      </c>
      <c r="C230" s="49" t="s">
        <v>441</v>
      </c>
      <c r="D230" s="26"/>
      <c r="E230" s="26"/>
      <c r="F230" s="26"/>
      <c r="G230" s="26"/>
      <c r="H230" s="32">
        <f>SUM(Tabla134[[#This Row],[PRIMER TRIMESTRE]:[CUARTO TRIMESTRE]])</f>
        <v>0</v>
      </c>
      <c r="I230" s="75"/>
      <c r="J230" s="33"/>
      <c r="K230" s="86">
        <v>0</v>
      </c>
      <c r="L230" s="87"/>
      <c r="M230" s="43" t="s">
        <v>359</v>
      </c>
      <c r="N230" s="56"/>
      <c r="O230" s="23"/>
      <c r="T230" s="27" t="s">
        <v>229</v>
      </c>
    </row>
    <row r="231" spans="1:20" s="36" customFormat="1" ht="18.75" thickBot="1">
      <c r="A231" s="31" t="s">
        <v>303</v>
      </c>
      <c r="B231" s="50" t="s">
        <v>585</v>
      </c>
      <c r="C231" s="49" t="s">
        <v>441</v>
      </c>
      <c r="D231" s="26">
        <v>0</v>
      </c>
      <c r="E231" s="26">
        <v>1</v>
      </c>
      <c r="F231" s="26">
        <v>0</v>
      </c>
      <c r="G231" s="26">
        <v>0</v>
      </c>
      <c r="H231" s="32">
        <f>SUM(Tabla134[[#This Row],[PRIMER TRIMESTRE]:[CUARTO TRIMESTRE]])</f>
        <v>1</v>
      </c>
      <c r="I231" s="75"/>
      <c r="J231" s="33"/>
      <c r="K231" s="85">
        <f>SUM(J231:J232)</f>
        <v>0</v>
      </c>
      <c r="L231" s="31"/>
      <c r="M231" s="43" t="s">
        <v>359</v>
      </c>
      <c r="N231" s="57"/>
      <c r="O231" s="22"/>
      <c r="T231" s="27" t="s">
        <v>230</v>
      </c>
    </row>
    <row r="232" spans="1:20" s="36" customFormat="1" ht="18.75" thickBot="1">
      <c r="A232" s="31" t="s">
        <v>343</v>
      </c>
      <c r="B232" s="68" t="s">
        <v>591</v>
      </c>
      <c r="C232" s="62" t="s">
        <v>441</v>
      </c>
      <c r="D232" s="31">
        <v>0</v>
      </c>
      <c r="E232" s="31"/>
      <c r="F232" s="31"/>
      <c r="G232" s="31"/>
      <c r="H232" s="32">
        <f>SUM(Tabla134[[#This Row],[PRIMER TRIMESTRE]:[CUARTO TRIMESTRE]])</f>
        <v>0</v>
      </c>
      <c r="I232" s="33"/>
      <c r="J232" s="33"/>
      <c r="K232" s="86">
        <v>5600000</v>
      </c>
      <c r="L232" s="87" t="s">
        <v>24</v>
      </c>
      <c r="M232" s="43" t="s">
        <v>359</v>
      </c>
      <c r="N232" s="56"/>
      <c r="O232" s="23"/>
      <c r="T232" s="27" t="s">
        <v>232</v>
      </c>
    </row>
    <row r="233" spans="1:20" s="36" customFormat="1" ht="18.75" thickBot="1">
      <c r="A233" s="31" t="s">
        <v>147</v>
      </c>
      <c r="B233" s="50" t="s">
        <v>588</v>
      </c>
      <c r="C233" s="49" t="s">
        <v>441</v>
      </c>
      <c r="D233" s="26"/>
      <c r="E233" s="26"/>
      <c r="F233" s="26"/>
      <c r="G233" s="26"/>
      <c r="H233" s="32">
        <f>SUM(Tabla134[[#This Row],[PRIMER TRIMESTRE]:[CUARTO TRIMESTRE]])</f>
        <v>0</v>
      </c>
      <c r="I233" s="75"/>
      <c r="J233" s="33"/>
      <c r="K233" s="85">
        <f>Tabla134[[#This Row],[COSTO TOTAL UNITARIO ESTIMADO]]</f>
        <v>0</v>
      </c>
      <c r="L233" s="31" t="s">
        <v>24</v>
      </c>
      <c r="M233" s="43" t="s">
        <v>359</v>
      </c>
      <c r="N233" s="35"/>
      <c r="O233" s="22"/>
      <c r="T233" s="27" t="s">
        <v>233</v>
      </c>
    </row>
    <row r="234" spans="1:20" s="36" customFormat="1" ht="18.75" thickBot="1">
      <c r="A234" s="31" t="s">
        <v>316</v>
      </c>
      <c r="B234" s="50" t="s">
        <v>586</v>
      </c>
      <c r="C234" s="49" t="s">
        <v>441</v>
      </c>
      <c r="D234" s="26">
        <v>0</v>
      </c>
      <c r="E234" s="26">
        <v>0</v>
      </c>
      <c r="F234" s="26">
        <v>1</v>
      </c>
      <c r="G234" s="26">
        <v>0</v>
      </c>
      <c r="H234" s="32">
        <f>SUM(Tabla134[[#This Row],[PRIMER TRIMESTRE]:[CUARTO TRIMESTRE]])</f>
        <v>1</v>
      </c>
      <c r="I234" s="75"/>
      <c r="J234" s="33"/>
      <c r="K234" s="85">
        <f>Tabla134[[#This Row],[COSTO TOTAL UNITARIO ESTIMADO]]</f>
        <v>0</v>
      </c>
      <c r="L234" s="31" t="s">
        <v>24</v>
      </c>
      <c r="M234" s="43" t="s">
        <v>359</v>
      </c>
      <c r="N234" s="35"/>
      <c r="O234" s="22"/>
      <c r="T234" s="27" t="s">
        <v>234</v>
      </c>
    </row>
    <row r="235" spans="1:20" s="36" customFormat="1" ht="18.75" thickBot="1">
      <c r="A235" s="31" t="s">
        <v>343</v>
      </c>
      <c r="B235" s="50" t="s">
        <v>587</v>
      </c>
      <c r="C235" s="49" t="s">
        <v>441</v>
      </c>
      <c r="D235" s="26">
        <v>0</v>
      </c>
      <c r="E235" s="26"/>
      <c r="F235" s="26"/>
      <c r="G235" s="26"/>
      <c r="H235" s="32">
        <f>SUM(Tabla134[[#This Row],[PRIMER TRIMESTRE]:[CUARTO TRIMESTRE]])</f>
        <v>0</v>
      </c>
      <c r="I235" s="75"/>
      <c r="J235" s="33"/>
      <c r="K235" s="85">
        <f>SUM(J235:J239)</f>
        <v>73636</v>
      </c>
      <c r="L235" s="31"/>
      <c r="M235" s="43" t="s">
        <v>359</v>
      </c>
      <c r="N235" s="35"/>
      <c r="O235" s="22"/>
      <c r="T235" s="27" t="s">
        <v>237</v>
      </c>
    </row>
    <row r="236" spans="1:20" s="36" customFormat="1" ht="18.75" thickBot="1">
      <c r="A236" s="31" t="s">
        <v>303</v>
      </c>
      <c r="B236" s="52" t="s">
        <v>583</v>
      </c>
      <c r="C236" s="62" t="s">
        <v>441</v>
      </c>
      <c r="D236" s="31"/>
      <c r="E236" s="31"/>
      <c r="F236" s="31"/>
      <c r="G236" s="31"/>
      <c r="H236" s="32">
        <f>SUM(Tabla134[[#This Row],[PRIMER TRIMESTRE]:[CUARTO TRIMESTRE]])</f>
        <v>0</v>
      </c>
      <c r="I236" s="33"/>
      <c r="J236" s="33"/>
      <c r="K236" s="86">
        <f>SUM(J234:J244)</f>
        <v>91636</v>
      </c>
      <c r="L236" s="87"/>
      <c r="M236" s="43" t="s">
        <v>359</v>
      </c>
      <c r="N236" s="56"/>
      <c r="O236" s="23"/>
      <c r="T236" s="27" t="s">
        <v>238</v>
      </c>
    </row>
    <row r="237" spans="1:20" s="36" customFormat="1" ht="18.75" thickBot="1">
      <c r="A237" s="31" t="s">
        <v>193</v>
      </c>
      <c r="B237" s="47" t="s">
        <v>465</v>
      </c>
      <c r="C237" s="48" t="s">
        <v>441</v>
      </c>
      <c r="D237" s="53">
        <v>2</v>
      </c>
      <c r="E237" s="53">
        <v>2</v>
      </c>
      <c r="F237" s="53">
        <v>2</v>
      </c>
      <c r="G237" s="53">
        <v>2</v>
      </c>
      <c r="H237" s="32">
        <f>SUM(Tabla134[[#This Row],[PRIMER TRIMESTRE]:[CUARTO TRIMESTRE]])</f>
        <v>8</v>
      </c>
      <c r="I237" s="72">
        <v>107</v>
      </c>
      <c r="J237" s="33">
        <f t="shared" ref="J237:J244" si="8">+H237*I237</f>
        <v>856</v>
      </c>
      <c r="K237" s="85">
        <f>K271+J238</f>
        <v>72000</v>
      </c>
      <c r="L237" s="31"/>
      <c r="M237" s="43" t="s">
        <v>359</v>
      </c>
      <c r="N237" s="35"/>
      <c r="O237" s="22"/>
      <c r="T237" s="27" t="s">
        <v>239</v>
      </c>
    </row>
    <row r="238" spans="1:20" s="36" customFormat="1" ht="18.75" thickBot="1">
      <c r="A238" s="31" t="s">
        <v>252</v>
      </c>
      <c r="B238" s="52" t="s">
        <v>578</v>
      </c>
      <c r="C238" s="62" t="s">
        <v>441</v>
      </c>
      <c r="D238" s="31">
        <v>3</v>
      </c>
      <c r="E238" s="31">
        <v>3</v>
      </c>
      <c r="F238" s="31">
        <v>3</v>
      </c>
      <c r="G238" s="31">
        <v>3</v>
      </c>
      <c r="H238" s="32">
        <f>SUM(Tabla134[[#This Row],[PRIMER TRIMESTRE]:[CUARTO TRIMESTRE]])</f>
        <v>12</v>
      </c>
      <c r="I238" s="33">
        <v>6000</v>
      </c>
      <c r="J238" s="33">
        <f t="shared" si="8"/>
        <v>72000</v>
      </c>
      <c r="K238" s="85">
        <f>Tabla134[[#This Row],[COSTO TOTAL UNITARIO ESTIMADO]]</f>
        <v>72000</v>
      </c>
      <c r="L238" s="31" t="s">
        <v>17</v>
      </c>
      <c r="M238" s="43" t="s">
        <v>359</v>
      </c>
      <c r="N238" s="35"/>
      <c r="O238" s="28"/>
      <c r="T238" s="27" t="s">
        <v>242</v>
      </c>
    </row>
    <row r="239" spans="1:20" s="36" customFormat="1" ht="18.75" thickBot="1">
      <c r="A239" s="31" t="s">
        <v>181</v>
      </c>
      <c r="B239" s="50" t="s">
        <v>428</v>
      </c>
      <c r="C239" s="51" t="s">
        <v>441</v>
      </c>
      <c r="D239" s="53">
        <v>3</v>
      </c>
      <c r="E239" s="38"/>
      <c r="F239" s="38">
        <v>3</v>
      </c>
      <c r="G239" s="38">
        <v>0</v>
      </c>
      <c r="H239" s="32">
        <f>SUM(Tabla134[[#This Row],[PRIMER TRIMESTRE]:[CUARTO TRIMESTRE]])</f>
        <v>6</v>
      </c>
      <c r="I239" s="73">
        <v>130</v>
      </c>
      <c r="J239" s="33">
        <f t="shared" si="8"/>
        <v>780</v>
      </c>
      <c r="K239" s="85">
        <f>SUM(J239:J243)</f>
        <v>18780</v>
      </c>
      <c r="L239" s="31"/>
      <c r="M239" s="43" t="s">
        <v>359</v>
      </c>
      <c r="N239" s="35"/>
      <c r="O239" s="34"/>
      <c r="T239" s="27" t="s">
        <v>243</v>
      </c>
    </row>
    <row r="240" spans="1:20" s="36" customFormat="1" ht="18.75" thickBot="1">
      <c r="A240" s="31" t="s">
        <v>181</v>
      </c>
      <c r="B240" s="50" t="s">
        <v>505</v>
      </c>
      <c r="C240" s="51" t="s">
        <v>441</v>
      </c>
      <c r="D240" s="53"/>
      <c r="E240" s="38"/>
      <c r="F240" s="38"/>
      <c r="G240" s="38"/>
      <c r="H240" s="32">
        <f>SUM(Tabla134[[#This Row],[PRIMER TRIMESTRE]:[CUARTO TRIMESTRE]])</f>
        <v>0</v>
      </c>
      <c r="I240" s="73">
        <v>377</v>
      </c>
      <c r="J240" s="33">
        <f t="shared" si="8"/>
        <v>0</v>
      </c>
      <c r="K240" s="85">
        <f>SUM(J240:J251)</f>
        <v>18420</v>
      </c>
      <c r="L240" s="31"/>
      <c r="M240" s="43" t="s">
        <v>359</v>
      </c>
      <c r="N240" s="35"/>
      <c r="O240" s="34"/>
      <c r="T240" s="27" t="s">
        <v>244</v>
      </c>
    </row>
    <row r="241" spans="1:20" s="36" customFormat="1" ht="18.75" thickBot="1">
      <c r="A241" s="31" t="s">
        <v>237</v>
      </c>
      <c r="B241" s="47" t="s">
        <v>470</v>
      </c>
      <c r="C241" s="48" t="s">
        <v>441</v>
      </c>
      <c r="D241" s="53">
        <v>24</v>
      </c>
      <c r="E241" s="53"/>
      <c r="F241" s="53">
        <v>24</v>
      </c>
      <c r="G241" s="53"/>
      <c r="H241" s="32">
        <f>SUM(Tabla134[[#This Row],[PRIMER TRIMESTRE]:[CUARTO TRIMESTRE]])</f>
        <v>48</v>
      </c>
      <c r="I241" s="72">
        <v>50</v>
      </c>
      <c r="J241" s="33">
        <f t="shared" si="8"/>
        <v>2400</v>
      </c>
      <c r="K241" s="85">
        <v>119754</v>
      </c>
      <c r="L241" s="31" t="s">
        <v>17</v>
      </c>
      <c r="M241" s="43" t="s">
        <v>359</v>
      </c>
      <c r="N241" s="35"/>
      <c r="O241" s="22"/>
      <c r="T241" s="27" t="s">
        <v>245</v>
      </c>
    </row>
    <row r="242" spans="1:20" s="36" customFormat="1" ht="18.75" thickBot="1">
      <c r="A242" s="31" t="s">
        <v>216</v>
      </c>
      <c r="B242" s="47" t="s">
        <v>462</v>
      </c>
      <c r="C242" s="48" t="s">
        <v>461</v>
      </c>
      <c r="D242" s="53">
        <v>6</v>
      </c>
      <c r="E242" s="53">
        <v>6</v>
      </c>
      <c r="F242" s="53">
        <v>6</v>
      </c>
      <c r="G242" s="53">
        <v>6</v>
      </c>
      <c r="H242" s="32">
        <f>SUM(Tabla134[[#This Row],[PRIMER TRIMESTRE]:[CUARTO TRIMESTRE]])</f>
        <v>24</v>
      </c>
      <c r="I242" s="72">
        <v>170</v>
      </c>
      <c r="J242" s="33">
        <f t="shared" si="8"/>
        <v>4080</v>
      </c>
      <c r="K242" s="85">
        <f>K241+J246</f>
        <v>119754</v>
      </c>
      <c r="L242" s="31"/>
      <c r="M242" s="43" t="s">
        <v>359</v>
      </c>
      <c r="N242" s="35"/>
      <c r="O242" s="22"/>
    </row>
    <row r="243" spans="1:20" s="36" customFormat="1" ht="18.75" thickBot="1">
      <c r="A243" s="29" t="s">
        <v>216</v>
      </c>
      <c r="B243" s="47" t="s">
        <v>615</v>
      </c>
      <c r="C243" s="48" t="s">
        <v>441</v>
      </c>
      <c r="D243" s="53">
        <v>6</v>
      </c>
      <c r="E243" s="53">
        <v>6</v>
      </c>
      <c r="F243" s="53">
        <v>6</v>
      </c>
      <c r="G243" s="53">
        <v>6</v>
      </c>
      <c r="H243" s="32">
        <f>SUM(Tabla134[[#This Row],[PRIMER TRIMESTRE]:[CUARTO TRIMESTRE]])</f>
        <v>24</v>
      </c>
      <c r="I243" s="72">
        <v>480</v>
      </c>
      <c r="J243" s="33">
        <f t="shared" si="8"/>
        <v>11520</v>
      </c>
      <c r="K243" s="85">
        <f>K242+J244</f>
        <v>119754</v>
      </c>
      <c r="L243" s="31"/>
      <c r="M243" s="43" t="s">
        <v>359</v>
      </c>
      <c r="N243" s="35"/>
      <c r="O243" s="22"/>
      <c r="T243" s="27" t="s">
        <v>231</v>
      </c>
    </row>
    <row r="244" spans="1:20" s="36" customFormat="1" ht="18.75" thickBot="1">
      <c r="A244" s="29" t="s">
        <v>176</v>
      </c>
      <c r="B244" s="50" t="s">
        <v>513</v>
      </c>
      <c r="C244" s="49" t="s">
        <v>441</v>
      </c>
      <c r="D244" s="53"/>
      <c r="E244" s="53"/>
      <c r="F244" s="38"/>
      <c r="G244" s="38"/>
      <c r="H244" s="32">
        <f>SUM(Tabla134[[#This Row],[PRIMER TRIMESTRE]:[CUARTO TRIMESTRE]])</f>
        <v>0</v>
      </c>
      <c r="I244" s="73">
        <v>100</v>
      </c>
      <c r="J244" s="33">
        <f t="shared" si="8"/>
        <v>0</v>
      </c>
      <c r="K244" s="85">
        <f>SUM(J244:J248)</f>
        <v>420</v>
      </c>
      <c r="L244" s="31"/>
      <c r="M244" s="43" t="s">
        <v>359</v>
      </c>
      <c r="N244" s="35"/>
      <c r="O244" s="34"/>
    </row>
    <row r="245" spans="1:20" s="36" customFormat="1" ht="18.75" thickBot="1">
      <c r="A245" s="31" t="s">
        <v>176</v>
      </c>
      <c r="B245" s="50" t="s">
        <v>513</v>
      </c>
      <c r="C245" s="49" t="s">
        <v>441</v>
      </c>
      <c r="D245" s="53"/>
      <c r="E245" s="53"/>
      <c r="F245" s="38"/>
      <c r="G245" s="31"/>
      <c r="H245" s="32">
        <f>SUM(Tabla134[[#This Row],[PRIMER TRIMESTRE]:[CUARTO TRIMESTRE]])</f>
        <v>0</v>
      </c>
      <c r="I245" s="33">
        <v>200</v>
      </c>
      <c r="J245" s="33">
        <f>+Tabla134[[#This Row],[CANTIDAD TOTAL]]*Tabla134[[#This Row],[PRECIO UNITARIO ESTIMADO]]</f>
        <v>0</v>
      </c>
      <c r="K245" s="85">
        <f>SUM(J245:J246)</f>
        <v>0</v>
      </c>
      <c r="L245" s="31"/>
      <c r="M245" s="43" t="s">
        <v>359</v>
      </c>
      <c r="N245" s="35"/>
      <c r="O245" s="34"/>
      <c r="T245" s="27" t="s">
        <v>248</v>
      </c>
    </row>
    <row r="246" spans="1:20" s="36" customFormat="1" ht="18.75" thickBot="1">
      <c r="A246" s="31" t="s">
        <v>174</v>
      </c>
      <c r="B246" s="50" t="s">
        <v>511</v>
      </c>
      <c r="C246" s="49" t="s">
        <v>441</v>
      </c>
      <c r="D246" s="53"/>
      <c r="E246" s="53"/>
      <c r="F246" s="38"/>
      <c r="G246" s="31"/>
      <c r="H246" s="32">
        <f>SUM(Tabla134[[#This Row],[PRIMER TRIMESTRE]:[CUARTO TRIMESTRE]])</f>
        <v>0</v>
      </c>
      <c r="I246" s="33"/>
      <c r="J246" s="33">
        <f>+Tabla134[[#This Row],[CANTIDAD TOTAL]]*Tabla134[[#This Row],[PRECIO UNITARIO ESTIMADO]]</f>
        <v>0</v>
      </c>
      <c r="K246" s="85">
        <v>480000</v>
      </c>
      <c r="L246" s="31" t="s">
        <v>17</v>
      </c>
      <c r="M246" s="43" t="s">
        <v>359</v>
      </c>
      <c r="N246" s="35"/>
      <c r="O246" s="34"/>
      <c r="T246" s="27" t="s">
        <v>249</v>
      </c>
    </row>
    <row r="247" spans="1:20" s="36" customFormat="1" ht="18.75" thickBot="1">
      <c r="A247" s="31" t="s">
        <v>181</v>
      </c>
      <c r="B247" s="50" t="s">
        <v>422</v>
      </c>
      <c r="C247" s="62" t="s">
        <v>441</v>
      </c>
      <c r="D247" s="53"/>
      <c r="E247" s="38">
        <v>6</v>
      </c>
      <c r="F247" s="38">
        <v>6</v>
      </c>
      <c r="G247" s="38"/>
      <c r="H247" s="32">
        <f>SUM(Tabla134[[#This Row],[PRIMER TRIMESTRE]:[CUARTO TRIMESTRE]])</f>
        <v>12</v>
      </c>
      <c r="I247" s="73">
        <v>35</v>
      </c>
      <c r="J247" s="33">
        <f>+Tabla134[[#This Row],[CANTIDAD TOTAL]]*Tabla134[[#This Row],[PRECIO UNITARIO ESTIMADO]]</f>
        <v>420</v>
      </c>
      <c r="K247" s="85">
        <f>SUM(J247:J248)</f>
        <v>420</v>
      </c>
      <c r="L247" s="31"/>
      <c r="M247" s="43" t="s">
        <v>359</v>
      </c>
      <c r="N247" s="35"/>
      <c r="O247" s="37"/>
      <c r="T247" s="27" t="s">
        <v>250</v>
      </c>
    </row>
    <row r="248" spans="1:20" s="36" customFormat="1" ht="18.75" thickBot="1">
      <c r="A248" s="31" t="s">
        <v>176</v>
      </c>
      <c r="B248" s="47" t="s">
        <v>558</v>
      </c>
      <c r="C248" s="49" t="s">
        <v>441</v>
      </c>
      <c r="D248" s="53"/>
      <c r="E248" s="53"/>
      <c r="F248" s="38"/>
      <c r="G248" s="38"/>
      <c r="H248" s="32">
        <f>SUM(Tabla134[[#This Row],[PRIMER TRIMESTRE]:[CUARTO TRIMESTRE]])</f>
        <v>0</v>
      </c>
      <c r="I248" s="33">
        <v>6000</v>
      </c>
      <c r="J248" s="33">
        <f>+Tabla134[[#This Row],[CANTIDAD TOTAL]]*Tabla134[[#This Row],[PRECIO UNITARIO ESTIMADO]]</f>
        <v>0</v>
      </c>
      <c r="K248" s="85">
        <f>SUM(J248:J249)</f>
        <v>0</v>
      </c>
      <c r="L248" s="31"/>
      <c r="M248" s="43" t="s">
        <v>359</v>
      </c>
      <c r="N248" s="57"/>
      <c r="O248" s="37"/>
      <c r="T248" s="27"/>
    </row>
    <row r="249" spans="1:20" s="36" customFormat="1" ht="18.75" thickBot="1">
      <c r="A249" s="31" t="s">
        <v>176</v>
      </c>
      <c r="B249" s="50" t="s">
        <v>537</v>
      </c>
      <c r="C249" s="62" t="s">
        <v>441</v>
      </c>
      <c r="D249" s="53"/>
      <c r="E249" s="53"/>
      <c r="F249" s="38"/>
      <c r="G249" s="38"/>
      <c r="H249" s="32">
        <f>SUM(Tabla134[[#This Row],[PRIMER TRIMESTRE]:[CUARTO TRIMESTRE]])</f>
        <v>0</v>
      </c>
      <c r="I249" s="73">
        <v>3600</v>
      </c>
      <c r="J249" s="33">
        <f>+H249*I249</f>
        <v>0</v>
      </c>
      <c r="K249" s="85">
        <f>SUM(J249:J253)</f>
        <v>0</v>
      </c>
      <c r="L249" s="31"/>
      <c r="M249" s="43" t="s">
        <v>359</v>
      </c>
      <c r="N249" s="35"/>
      <c r="O249" s="37"/>
      <c r="T249" s="27" t="s">
        <v>251</v>
      </c>
    </row>
    <row r="250" spans="1:20" s="36" customFormat="1" ht="18.75" thickBot="1">
      <c r="A250" s="31" t="s">
        <v>176</v>
      </c>
      <c r="B250" s="50" t="s">
        <v>539</v>
      </c>
      <c r="C250" s="62" t="s">
        <v>441</v>
      </c>
      <c r="D250" s="53"/>
      <c r="E250" s="53"/>
      <c r="F250" s="38"/>
      <c r="G250" s="38"/>
      <c r="H250" s="32">
        <f>SUM(Tabla134[[#This Row],[PRIMER TRIMESTRE]:[CUARTO TRIMESTRE]])</f>
        <v>0</v>
      </c>
      <c r="I250" s="73">
        <v>3200</v>
      </c>
      <c r="J250" s="33">
        <f>+H250*I250</f>
        <v>0</v>
      </c>
      <c r="K250" s="85">
        <f>SUM(J250:J254)</f>
        <v>0</v>
      </c>
      <c r="L250" s="31"/>
      <c r="M250" s="43" t="s">
        <v>359</v>
      </c>
      <c r="N250" s="35"/>
      <c r="O250" s="34"/>
      <c r="T250" s="27"/>
    </row>
    <row r="251" spans="1:20" s="36" customFormat="1" ht="18.75" thickBot="1">
      <c r="A251" s="31" t="s">
        <v>176</v>
      </c>
      <c r="B251" s="50" t="s">
        <v>538</v>
      </c>
      <c r="C251" s="62" t="s">
        <v>441</v>
      </c>
      <c r="D251" s="53"/>
      <c r="E251" s="53"/>
      <c r="F251" s="38"/>
      <c r="G251" s="38"/>
      <c r="H251" s="32">
        <f>SUM(Tabla134[[#This Row],[PRIMER TRIMESTRE]:[CUARTO TRIMESTRE]])</f>
        <v>0</v>
      </c>
      <c r="I251" s="73">
        <v>3000</v>
      </c>
      <c r="J251" s="33">
        <f>+H251*I251</f>
        <v>0</v>
      </c>
      <c r="K251" s="85">
        <f>SUM(J251:J255)</f>
        <v>0</v>
      </c>
      <c r="L251" s="31"/>
      <c r="M251" s="43" t="s">
        <v>359</v>
      </c>
      <c r="N251" s="35"/>
      <c r="O251" s="37"/>
      <c r="T251" s="27" t="s">
        <v>252</v>
      </c>
    </row>
    <row r="252" spans="1:20" s="36" customFormat="1" ht="18.75" thickBot="1">
      <c r="A252" s="37" t="s">
        <v>176</v>
      </c>
      <c r="B252" s="129" t="s">
        <v>555</v>
      </c>
      <c r="C252" s="138" t="s">
        <v>441</v>
      </c>
      <c r="D252" s="145"/>
      <c r="E252" s="145"/>
      <c r="F252" s="146"/>
      <c r="G252" s="146"/>
      <c r="H252" s="146">
        <f>SUM(Tabla134[[#This Row],[PRIMER TRIMESTRE]:[CUARTO TRIMESTRE]])</f>
        <v>0</v>
      </c>
      <c r="I252" s="57">
        <v>6150</v>
      </c>
      <c r="J252" s="57">
        <f>+Tabla134[[#This Row],[CANTIDAD TOTAL]]*Tabla134[[#This Row],[PRECIO UNITARIO ESTIMADO]]</f>
        <v>0</v>
      </c>
      <c r="K252" s="57">
        <f t="shared" ref="K252:K258" si="9">SUM(J252:J253)</f>
        <v>0</v>
      </c>
      <c r="L252" s="31"/>
      <c r="M252" s="43" t="s">
        <v>359</v>
      </c>
      <c r="N252" s="35"/>
      <c r="O252" s="37"/>
      <c r="T252" s="27"/>
    </row>
    <row r="253" spans="1:20" s="36" customFormat="1" ht="18.75" thickBot="1">
      <c r="A253" s="31" t="s">
        <v>176</v>
      </c>
      <c r="B253" s="47" t="s">
        <v>554</v>
      </c>
      <c r="C253" s="49" t="s">
        <v>441</v>
      </c>
      <c r="D253" s="53"/>
      <c r="E253" s="53"/>
      <c r="F253" s="38"/>
      <c r="G253" s="38"/>
      <c r="H253" s="32">
        <f>SUM(Tabla134[[#This Row],[PRIMER TRIMESTRE]:[CUARTO TRIMESTRE]])</f>
        <v>0</v>
      </c>
      <c r="I253" s="33">
        <v>5870</v>
      </c>
      <c r="J253" s="33">
        <f>+Tabla134[[#This Row],[CANTIDAD TOTAL]]*Tabla134[[#This Row],[PRECIO UNITARIO ESTIMADO]]</f>
        <v>0</v>
      </c>
      <c r="K253" s="85">
        <f t="shared" si="9"/>
        <v>0</v>
      </c>
      <c r="L253" s="31"/>
      <c r="M253" s="43" t="s">
        <v>359</v>
      </c>
      <c r="N253" s="35"/>
      <c r="O253" s="34"/>
      <c r="T253" s="27" t="s">
        <v>253</v>
      </c>
    </row>
    <row r="254" spans="1:20" s="36" customFormat="1" ht="18.75" thickBot="1">
      <c r="A254" s="37" t="s">
        <v>176</v>
      </c>
      <c r="B254" s="129" t="s">
        <v>556</v>
      </c>
      <c r="C254" s="138" t="s">
        <v>441</v>
      </c>
      <c r="D254" s="145"/>
      <c r="E254" s="145"/>
      <c r="F254" s="146"/>
      <c r="G254" s="146"/>
      <c r="H254" s="146">
        <f>SUM(Tabla134[[#This Row],[PRIMER TRIMESTRE]:[CUARTO TRIMESTRE]])</f>
        <v>0</v>
      </c>
      <c r="I254" s="57">
        <v>6150</v>
      </c>
      <c r="J254" s="57">
        <f>+Tabla134[[#This Row],[CANTIDAD TOTAL]]*Tabla134[[#This Row],[PRECIO UNITARIO ESTIMADO]]</f>
        <v>0</v>
      </c>
      <c r="K254" s="57">
        <f t="shared" si="9"/>
        <v>0</v>
      </c>
      <c r="L254" s="31"/>
      <c r="M254" s="43" t="s">
        <v>359</v>
      </c>
      <c r="N254" s="57"/>
      <c r="O254" s="37"/>
      <c r="T254" s="27" t="s">
        <v>266</v>
      </c>
    </row>
    <row r="255" spans="1:20" s="36" customFormat="1" ht="18.75" thickBot="1">
      <c r="A255" s="31" t="s">
        <v>176</v>
      </c>
      <c r="B255" s="47" t="s">
        <v>557</v>
      </c>
      <c r="C255" s="49" t="s">
        <v>441</v>
      </c>
      <c r="D255" s="53"/>
      <c r="E255" s="53"/>
      <c r="F255" s="38"/>
      <c r="G255" s="38"/>
      <c r="H255" s="32">
        <f>SUM(Tabla134[[#This Row],[PRIMER TRIMESTRE]:[CUARTO TRIMESTRE]])</f>
        <v>0</v>
      </c>
      <c r="I255" s="33">
        <v>6150</v>
      </c>
      <c r="J255" s="33">
        <f>+Tabla134[[#This Row],[CANTIDAD TOTAL]]*Tabla134[[#This Row],[PRECIO UNITARIO ESTIMADO]]</f>
        <v>0</v>
      </c>
      <c r="K255" s="85">
        <f t="shared" si="9"/>
        <v>0</v>
      </c>
      <c r="L255" s="31"/>
      <c r="M255" s="43" t="s">
        <v>359</v>
      </c>
      <c r="N255" s="35"/>
      <c r="O255" s="37"/>
      <c r="T255" s="27"/>
    </row>
    <row r="256" spans="1:20" s="36" customFormat="1" ht="18.75" thickBot="1">
      <c r="A256" s="31" t="s">
        <v>176</v>
      </c>
      <c r="B256" s="47" t="s">
        <v>562</v>
      </c>
      <c r="C256" s="49" t="s">
        <v>441</v>
      </c>
      <c r="D256" s="53"/>
      <c r="E256" s="53"/>
      <c r="F256" s="38"/>
      <c r="G256" s="38"/>
      <c r="H256" s="32">
        <f>SUM(Tabla134[[#This Row],[PRIMER TRIMESTRE]:[CUARTO TRIMESTRE]])</f>
        <v>0</v>
      </c>
      <c r="I256" s="33">
        <v>6425</v>
      </c>
      <c r="J256" s="33">
        <f>+Tabla134[[#This Row],[CANTIDAD TOTAL]]*Tabla134[[#This Row],[PRECIO UNITARIO ESTIMADO]]</f>
        <v>0</v>
      </c>
      <c r="K256" s="85">
        <f t="shared" si="9"/>
        <v>0</v>
      </c>
      <c r="L256" s="31"/>
      <c r="M256" s="43" t="s">
        <v>359</v>
      </c>
      <c r="N256" s="35"/>
      <c r="O256" s="37"/>
      <c r="T256" s="27"/>
    </row>
    <row r="257" spans="1:20" s="36" customFormat="1" ht="18.75" thickBot="1">
      <c r="A257" s="31" t="s">
        <v>176</v>
      </c>
      <c r="B257" s="47" t="s">
        <v>509</v>
      </c>
      <c r="C257" s="49" t="s">
        <v>441</v>
      </c>
      <c r="D257" s="53"/>
      <c r="E257" s="53"/>
      <c r="F257" s="38"/>
      <c r="G257" s="31"/>
      <c r="H257" s="32">
        <f>SUM(Tabla134[[#This Row],[PRIMER TRIMESTRE]:[CUARTO TRIMESTRE]])</f>
        <v>0</v>
      </c>
      <c r="I257" s="33">
        <v>1300</v>
      </c>
      <c r="J257" s="33">
        <f>+Tabla134[[#This Row],[CANTIDAD TOTAL]]*Tabla134[[#This Row],[PRECIO UNITARIO ESTIMADO]]</f>
        <v>0</v>
      </c>
      <c r="K257" s="85">
        <f t="shared" si="9"/>
        <v>0</v>
      </c>
      <c r="L257" s="31"/>
      <c r="M257" s="43" t="s">
        <v>359</v>
      </c>
      <c r="N257" s="57"/>
      <c r="O257" s="37"/>
      <c r="T257" s="27" t="s">
        <v>254</v>
      </c>
    </row>
    <row r="258" spans="1:20" s="36" customFormat="1" ht="18.75" thickBot="1">
      <c r="A258" s="31" t="s">
        <v>176</v>
      </c>
      <c r="B258" s="47" t="s">
        <v>553</v>
      </c>
      <c r="C258" s="49" t="s">
        <v>441</v>
      </c>
      <c r="D258" s="53"/>
      <c r="E258" s="53"/>
      <c r="F258" s="38"/>
      <c r="G258" s="38"/>
      <c r="H258" s="38">
        <f>SUM(Tabla134[[#This Row],[PRIMER TRIMESTRE]:[CUARTO TRIMESTRE]])</f>
        <v>0</v>
      </c>
      <c r="I258" s="33">
        <v>1300</v>
      </c>
      <c r="J258" s="33">
        <f>+Tabla134[[#This Row],[CANTIDAD TOTAL]]*Tabla134[[#This Row],[PRECIO UNITARIO ESTIMADO]]</f>
        <v>0</v>
      </c>
      <c r="K258" s="85">
        <f t="shared" si="9"/>
        <v>0</v>
      </c>
      <c r="L258" s="31"/>
      <c r="M258" s="43" t="s">
        <v>359</v>
      </c>
      <c r="N258" s="35"/>
      <c r="O258" s="37"/>
      <c r="T258" s="27"/>
    </row>
    <row r="259" spans="1:20" s="36" customFormat="1" ht="18.75" thickBot="1">
      <c r="A259" s="31" t="s">
        <v>176</v>
      </c>
      <c r="B259" s="58" t="s">
        <v>552</v>
      </c>
      <c r="C259" s="78" t="s">
        <v>441</v>
      </c>
      <c r="D259" s="26"/>
      <c r="E259" s="26"/>
      <c r="F259" s="38"/>
      <c r="G259" s="38"/>
      <c r="H259" s="32">
        <f>SUM(Tabla134[[#This Row],[PRIMER TRIMESTRE]:[CUARTO TRIMESTRE]])</f>
        <v>0</v>
      </c>
      <c r="I259" s="75">
        <v>1450</v>
      </c>
      <c r="J259" s="33">
        <f>+H259*I259</f>
        <v>0</v>
      </c>
      <c r="K259" s="85">
        <f>SUM(J259:J269)</f>
        <v>0</v>
      </c>
      <c r="L259" s="31"/>
      <c r="M259" s="43" t="s">
        <v>359</v>
      </c>
      <c r="N259" s="35"/>
      <c r="O259" s="21"/>
      <c r="T259" s="27"/>
    </row>
    <row r="260" spans="1:20" s="36" customFormat="1" ht="18.75" thickBot="1">
      <c r="A260" s="31" t="s">
        <v>176</v>
      </c>
      <c r="B260" s="47" t="s">
        <v>510</v>
      </c>
      <c r="C260" s="49" t="s">
        <v>441</v>
      </c>
      <c r="D260" s="53"/>
      <c r="E260" s="53"/>
      <c r="F260" s="38"/>
      <c r="G260" s="31"/>
      <c r="H260" s="38">
        <f>SUM(Tabla134[[#This Row],[PRIMER TRIMESTRE]:[CUARTO TRIMESTRE]])</f>
        <v>0</v>
      </c>
      <c r="I260" s="33">
        <v>1500</v>
      </c>
      <c r="J260" s="33">
        <f>+Tabla134[[#This Row],[CANTIDAD TOTAL]]*Tabla134[[#This Row],[PRECIO UNITARIO ESTIMADO]]</f>
        <v>0</v>
      </c>
      <c r="K260" s="85">
        <f>SUM(J260:J272)</f>
        <v>0</v>
      </c>
      <c r="L260" s="31"/>
      <c r="M260" s="43" t="s">
        <v>359</v>
      </c>
      <c r="N260" s="35"/>
      <c r="O260" s="37"/>
      <c r="T260" s="27"/>
    </row>
    <row r="261" spans="1:20" s="36" customFormat="1" ht="18.75" thickBot="1">
      <c r="A261" s="31" t="s">
        <v>176</v>
      </c>
      <c r="B261" s="50" t="s">
        <v>536</v>
      </c>
      <c r="C261" s="62" t="s">
        <v>441</v>
      </c>
      <c r="D261" s="53"/>
      <c r="E261" s="53"/>
      <c r="F261" s="38"/>
      <c r="G261" s="38"/>
      <c r="H261" s="32">
        <f>SUM(Tabla134[[#This Row],[PRIMER TRIMESTRE]:[CUARTO TRIMESTRE]])</f>
        <v>0</v>
      </c>
      <c r="I261" s="73">
        <v>4600</v>
      </c>
      <c r="J261" s="33">
        <f>+H261*I261</f>
        <v>0</v>
      </c>
      <c r="K261" s="85">
        <f>SUM(J261:J264)</f>
        <v>0</v>
      </c>
      <c r="L261" s="31"/>
      <c r="M261" s="43" t="s">
        <v>359</v>
      </c>
      <c r="N261" s="35"/>
      <c r="O261" s="37"/>
      <c r="T261" s="27"/>
    </row>
    <row r="262" spans="1:20" s="36" customFormat="1" ht="18.75" thickBot="1">
      <c r="A262" s="31" t="s">
        <v>176</v>
      </c>
      <c r="B262" s="47" t="s">
        <v>559</v>
      </c>
      <c r="C262" s="49" t="s">
        <v>441</v>
      </c>
      <c r="D262" s="53"/>
      <c r="E262" s="53"/>
      <c r="F262" s="38"/>
      <c r="G262" s="38"/>
      <c r="H262" s="38">
        <f>SUM(Tabla134[[#This Row],[PRIMER TRIMESTRE]:[CUARTO TRIMESTRE]])</f>
        <v>0</v>
      </c>
      <c r="I262" s="33">
        <v>2700</v>
      </c>
      <c r="J262" s="33">
        <f>+Tabla134[[#This Row],[CANTIDAD TOTAL]]*Tabla134[[#This Row],[PRECIO UNITARIO ESTIMADO]]</f>
        <v>0</v>
      </c>
      <c r="K262" s="85">
        <f>SUM(J262:J263)</f>
        <v>0</v>
      </c>
      <c r="L262" s="31"/>
      <c r="M262" s="43" t="s">
        <v>359</v>
      </c>
      <c r="N262" s="57"/>
      <c r="O262" s="37"/>
      <c r="T262" s="27" t="s">
        <v>255</v>
      </c>
    </row>
    <row r="263" spans="1:20" s="36" customFormat="1" ht="18.75" thickBot="1">
      <c r="A263" s="31" t="s">
        <v>176</v>
      </c>
      <c r="B263" s="50" t="s">
        <v>534</v>
      </c>
      <c r="C263" s="62" t="s">
        <v>441</v>
      </c>
      <c r="D263" s="53"/>
      <c r="E263" s="53"/>
      <c r="F263" s="38"/>
      <c r="G263" s="38"/>
      <c r="H263" s="32">
        <f>SUM(Tabla134[[#This Row],[PRIMER TRIMESTRE]:[CUARTO TRIMESTRE]])</f>
        <v>0</v>
      </c>
      <c r="I263" s="73">
        <v>4500</v>
      </c>
      <c r="J263" s="33">
        <f>+H263*I263</f>
        <v>0</v>
      </c>
      <c r="K263" s="85">
        <f>SUM(J263:J265)</f>
        <v>0</v>
      </c>
      <c r="L263" s="31"/>
      <c r="M263" s="43" t="s">
        <v>359</v>
      </c>
      <c r="N263" s="35"/>
      <c r="O263" s="34"/>
      <c r="T263" s="27"/>
    </row>
    <row r="264" spans="1:20" s="36" customFormat="1" ht="18.75" thickBot="1">
      <c r="A264" s="31" t="s">
        <v>176</v>
      </c>
      <c r="B264" s="50" t="s">
        <v>533</v>
      </c>
      <c r="C264" s="62" t="s">
        <v>441</v>
      </c>
      <c r="D264" s="53"/>
      <c r="E264" s="53"/>
      <c r="F264" s="38"/>
      <c r="G264" s="38"/>
      <c r="H264" s="32">
        <f>SUM(Tabla134[[#This Row],[PRIMER TRIMESTRE]:[CUARTO TRIMESTRE]])</f>
        <v>0</v>
      </c>
      <c r="I264" s="73"/>
      <c r="J264" s="33">
        <f>+H264*I264</f>
        <v>0</v>
      </c>
      <c r="K264" s="85">
        <f>SUM(J264:J267)</f>
        <v>0</v>
      </c>
      <c r="L264" s="31"/>
      <c r="M264" s="43" t="s">
        <v>359</v>
      </c>
      <c r="N264" s="35"/>
      <c r="O264" s="34"/>
      <c r="T264" s="27" t="s">
        <v>256</v>
      </c>
    </row>
    <row r="265" spans="1:20" s="36" customFormat="1" ht="18.75" thickBot="1">
      <c r="A265" s="31" t="s">
        <v>176</v>
      </c>
      <c r="B265" s="135" t="s">
        <v>535</v>
      </c>
      <c r="C265" s="62" t="s">
        <v>441</v>
      </c>
      <c r="D265" s="53"/>
      <c r="E265" s="53"/>
      <c r="F265" s="38"/>
      <c r="G265" s="38"/>
      <c r="H265" s="38">
        <f>SUM(Tabla134[[#This Row],[PRIMER TRIMESTRE]:[CUARTO TRIMESTRE]])</f>
        <v>0</v>
      </c>
      <c r="I265" s="73">
        <v>3500</v>
      </c>
      <c r="J265" s="33">
        <f>+H265*I265</f>
        <v>0</v>
      </c>
      <c r="K265" s="33">
        <f>SUM(J265:J267)</f>
        <v>0</v>
      </c>
      <c r="L265" s="31"/>
      <c r="M265" s="43" t="s">
        <v>359</v>
      </c>
      <c r="N265" s="35"/>
      <c r="O265" s="34"/>
      <c r="T265" s="27" t="s">
        <v>257</v>
      </c>
    </row>
    <row r="266" spans="1:20" s="36" customFormat="1" ht="18.75" thickBot="1">
      <c r="A266" s="31" t="s">
        <v>176</v>
      </c>
      <c r="B266" s="129" t="s">
        <v>563</v>
      </c>
      <c r="C266" s="49" t="s">
        <v>441</v>
      </c>
      <c r="D266" s="53"/>
      <c r="E266" s="53"/>
      <c r="F266" s="38"/>
      <c r="G266" s="38"/>
      <c r="H266" s="38">
        <f>SUM(Tabla134[[#This Row],[PRIMER TRIMESTRE]:[CUARTO TRIMESTRE]])</f>
        <v>0</v>
      </c>
      <c r="I266" s="33">
        <v>6800</v>
      </c>
      <c r="J266" s="33">
        <f>+Tabla134[[#This Row],[CANTIDAD TOTAL]]*Tabla134[[#This Row],[PRECIO UNITARIO ESTIMADO]]</f>
        <v>0</v>
      </c>
      <c r="K266" s="33">
        <f>SUM(J266:J267)</f>
        <v>0</v>
      </c>
      <c r="L266" s="31"/>
      <c r="M266" s="43" t="s">
        <v>359</v>
      </c>
      <c r="N266" s="35"/>
      <c r="O266" s="34"/>
      <c r="T266" s="27"/>
    </row>
    <row r="267" spans="1:20" s="36" customFormat="1" ht="18.75" thickBot="1">
      <c r="A267" s="31" t="s">
        <v>176</v>
      </c>
      <c r="B267" s="129" t="s">
        <v>564</v>
      </c>
      <c r="C267" s="49" t="s">
        <v>441</v>
      </c>
      <c r="D267" s="53"/>
      <c r="E267" s="53"/>
      <c r="F267" s="38"/>
      <c r="G267" s="38"/>
      <c r="H267" s="38">
        <f>SUM(Tabla134[[#This Row],[PRIMER TRIMESTRE]:[CUARTO TRIMESTRE]])</f>
        <v>0</v>
      </c>
      <c r="I267" s="33">
        <v>5600</v>
      </c>
      <c r="J267" s="33">
        <f>+Tabla134[[#This Row],[CANTIDAD TOTAL]]*Tabla134[[#This Row],[PRECIO UNITARIO ESTIMADO]]</f>
        <v>0</v>
      </c>
      <c r="K267" s="33">
        <f>SUM(J267:J268)</f>
        <v>0</v>
      </c>
      <c r="L267" s="31"/>
      <c r="M267" s="43" t="s">
        <v>359</v>
      </c>
      <c r="N267" s="35"/>
      <c r="O267" s="34"/>
      <c r="T267" s="27" t="s">
        <v>258</v>
      </c>
    </row>
    <row r="268" spans="1:20" s="36" customFormat="1" ht="18.75" thickBot="1">
      <c r="A268" s="31" t="s">
        <v>176</v>
      </c>
      <c r="B268" s="47" t="s">
        <v>543</v>
      </c>
      <c r="C268" s="62" t="s">
        <v>441</v>
      </c>
      <c r="D268" s="53"/>
      <c r="E268" s="53"/>
      <c r="F268" s="38"/>
      <c r="G268" s="38"/>
      <c r="H268" s="38">
        <f>SUM(Tabla134[[#This Row],[PRIMER TRIMESTRE]:[CUARTO TRIMESTRE]])</f>
        <v>0</v>
      </c>
      <c r="I268" s="73">
        <v>1300</v>
      </c>
      <c r="J268" s="33">
        <f>+H268*I268</f>
        <v>0</v>
      </c>
      <c r="K268" s="33">
        <f>SUM(J268:J272)</f>
        <v>0</v>
      </c>
      <c r="L268" s="31"/>
      <c r="M268" s="43" t="s">
        <v>359</v>
      </c>
      <c r="N268" s="35"/>
      <c r="O268" s="34"/>
      <c r="T268" s="27"/>
    </row>
    <row r="269" spans="1:20" s="36" customFormat="1" ht="18.75" thickBot="1">
      <c r="A269" s="31" t="s">
        <v>176</v>
      </c>
      <c r="B269" s="129" t="s">
        <v>565</v>
      </c>
      <c r="C269" s="49" t="s">
        <v>441</v>
      </c>
      <c r="D269" s="145"/>
      <c r="E269" s="53"/>
      <c r="F269" s="38"/>
      <c r="G269" s="38"/>
      <c r="H269" s="38">
        <f>SUM(Tabla134[[#This Row],[PRIMER TRIMESTRE]:[CUARTO TRIMESTRE]])</f>
        <v>0</v>
      </c>
      <c r="I269" s="33">
        <v>980</v>
      </c>
      <c r="J269" s="33">
        <f>+Tabla134[[#This Row],[CANTIDAD TOTAL]]*Tabla134[[#This Row],[PRECIO UNITARIO ESTIMADO]]</f>
        <v>0</v>
      </c>
      <c r="K269" s="85">
        <f>SUM(J269:J270)</f>
        <v>0</v>
      </c>
      <c r="L269" s="31"/>
      <c r="M269" s="43" t="s">
        <v>359</v>
      </c>
      <c r="N269" s="35"/>
      <c r="O269" s="34"/>
      <c r="T269" s="27" t="s">
        <v>259</v>
      </c>
    </row>
    <row r="270" spans="1:20" s="36" customFormat="1" ht="19.5" thickBot="1">
      <c r="A270" s="31" t="s">
        <v>176</v>
      </c>
      <c r="B270" s="47" t="s">
        <v>547</v>
      </c>
      <c r="C270" s="49" t="s">
        <v>441</v>
      </c>
      <c r="D270" s="30"/>
      <c r="E270" s="31"/>
      <c r="F270" s="38"/>
      <c r="G270" s="38"/>
      <c r="H270" s="32">
        <f>SUM(Tabla134[[#This Row],[PRIMER TRIMESTRE]:[CUARTO TRIMESTRE]])</f>
        <v>0</v>
      </c>
      <c r="I270" s="33">
        <v>1300</v>
      </c>
      <c r="J270" s="33">
        <f>+H270*I270</f>
        <v>0</v>
      </c>
      <c r="K270" s="85">
        <f>SUM(J270:J273)</f>
        <v>0</v>
      </c>
      <c r="L270" s="31"/>
      <c r="M270" s="43" t="s">
        <v>359</v>
      </c>
      <c r="N270" s="35"/>
      <c r="O270" s="22"/>
      <c r="T270" s="27"/>
    </row>
    <row r="271" spans="1:20" s="36" customFormat="1" ht="18.75" thickBot="1">
      <c r="A271" s="31" t="s">
        <v>176</v>
      </c>
      <c r="B271" s="47" t="s">
        <v>544</v>
      </c>
      <c r="C271" s="62" t="s">
        <v>441</v>
      </c>
      <c r="D271" s="53"/>
      <c r="E271" s="53"/>
      <c r="F271" s="38"/>
      <c r="G271" s="38"/>
      <c r="H271" s="38">
        <f>SUM(Tabla134[[#This Row],[PRIMER TRIMESTRE]:[CUARTO TRIMESTRE]])</f>
        <v>0</v>
      </c>
      <c r="I271" s="73">
        <v>900</v>
      </c>
      <c r="J271" s="33">
        <f>+H271*I271</f>
        <v>0</v>
      </c>
      <c r="K271" s="85">
        <f>SUM(J271:J275)</f>
        <v>0</v>
      </c>
      <c r="L271" s="31"/>
      <c r="M271" s="43" t="s">
        <v>359</v>
      </c>
      <c r="N271" s="35"/>
      <c r="O271" s="34"/>
      <c r="T271" s="27" t="s">
        <v>260</v>
      </c>
    </row>
    <row r="272" spans="1:20" s="36" customFormat="1" ht="18.75" thickBot="1">
      <c r="A272" s="31" t="s">
        <v>176</v>
      </c>
      <c r="B272" s="47" t="s">
        <v>545</v>
      </c>
      <c r="C272" s="62" t="s">
        <v>441</v>
      </c>
      <c r="D272" s="53"/>
      <c r="E272" s="53"/>
      <c r="F272" s="38"/>
      <c r="G272" s="38"/>
      <c r="H272" s="38">
        <f>SUM(Tabla134[[#This Row],[PRIMER TRIMESTRE]:[CUARTO TRIMESTRE]])</f>
        <v>0</v>
      </c>
      <c r="I272" s="73">
        <v>11800</v>
      </c>
      <c r="J272" s="33">
        <f>+H272*I272</f>
        <v>0</v>
      </c>
      <c r="K272" s="85">
        <f>SUM(J272:J276)</f>
        <v>0</v>
      </c>
      <c r="L272" s="31"/>
      <c r="M272" s="43" t="s">
        <v>359</v>
      </c>
      <c r="N272" s="35"/>
      <c r="O272" s="34"/>
      <c r="T272" s="27"/>
    </row>
    <row r="273" spans="1:20" s="36" customFormat="1" ht="19.5" thickBot="1">
      <c r="A273" s="31" t="s">
        <v>176</v>
      </c>
      <c r="B273" s="47" t="s">
        <v>546</v>
      </c>
      <c r="C273" s="49" t="s">
        <v>441</v>
      </c>
      <c r="D273" s="30"/>
      <c r="E273" s="31"/>
      <c r="F273" s="38"/>
      <c r="G273" s="38"/>
      <c r="H273" s="38">
        <f>SUM(Tabla134[[#This Row],[PRIMER TRIMESTRE]:[CUARTO TRIMESTRE]])</f>
        <v>0</v>
      </c>
      <c r="I273" s="33">
        <v>12500</v>
      </c>
      <c r="J273" s="33">
        <f>+H273*I273</f>
        <v>0</v>
      </c>
      <c r="K273" s="85">
        <f>SUM(J273:J277)</f>
        <v>0</v>
      </c>
      <c r="L273" s="31"/>
      <c r="M273" s="43" t="s">
        <v>359</v>
      </c>
      <c r="N273" s="35"/>
      <c r="O273" s="22"/>
      <c r="T273" s="3" t="s">
        <v>14</v>
      </c>
    </row>
    <row r="274" spans="1:20" s="36" customFormat="1" ht="18.75" thickBot="1">
      <c r="A274" s="31" t="s">
        <v>176</v>
      </c>
      <c r="B274" s="47" t="s">
        <v>569</v>
      </c>
      <c r="C274" s="49" t="s">
        <v>441</v>
      </c>
      <c r="D274" s="53"/>
      <c r="E274" s="53"/>
      <c r="F274" s="38"/>
      <c r="G274" s="31"/>
      <c r="H274" s="38">
        <f>SUM(Tabla134[[#This Row],[PRIMER TRIMESTRE]:[CUARTO TRIMESTRE]])</f>
        <v>0</v>
      </c>
      <c r="I274" s="33">
        <v>5400</v>
      </c>
      <c r="J274" s="33">
        <f>+Tabla134[[#This Row],[CANTIDAD TOTAL]]*Tabla134[[#This Row],[PRECIO UNITARIO ESTIMADO]]</f>
        <v>0</v>
      </c>
      <c r="K274" s="85">
        <f>SUM(J274:J275)</f>
        <v>0</v>
      </c>
      <c r="L274" s="31"/>
      <c r="M274" s="43" t="s">
        <v>359</v>
      </c>
      <c r="N274" s="35"/>
      <c r="O274" s="34"/>
      <c r="T274" s="27" t="s">
        <v>261</v>
      </c>
    </row>
    <row r="275" spans="1:20" s="36" customFormat="1" ht="18.75" thickBot="1">
      <c r="A275" s="31" t="s">
        <v>176</v>
      </c>
      <c r="B275" s="50" t="s">
        <v>540</v>
      </c>
      <c r="C275" s="62" t="s">
        <v>441</v>
      </c>
      <c r="D275" s="53"/>
      <c r="E275" s="53"/>
      <c r="F275" s="38"/>
      <c r="G275" s="38"/>
      <c r="H275" s="38">
        <f>SUM(Tabla134[[#This Row],[PRIMER TRIMESTRE]:[CUARTO TRIMESTRE]])</f>
        <v>0</v>
      </c>
      <c r="I275" s="73">
        <v>6300</v>
      </c>
      <c r="J275" s="33">
        <f>+H275*I275</f>
        <v>0</v>
      </c>
      <c r="K275" s="85">
        <f>SUM(J275:J279)</f>
        <v>0</v>
      </c>
      <c r="L275" s="31"/>
      <c r="M275" s="43" t="s">
        <v>359</v>
      </c>
      <c r="N275" s="35"/>
      <c r="O275" s="34"/>
      <c r="T275" s="27" t="s">
        <v>262</v>
      </c>
    </row>
    <row r="276" spans="1:20" s="36" customFormat="1" ht="18.75" thickBot="1">
      <c r="A276" s="31" t="s">
        <v>176</v>
      </c>
      <c r="B276" s="50" t="s">
        <v>541</v>
      </c>
      <c r="C276" s="62" t="s">
        <v>441</v>
      </c>
      <c r="D276" s="53"/>
      <c r="E276" s="53"/>
      <c r="F276" s="38"/>
      <c r="G276" s="38"/>
      <c r="H276" s="32">
        <f>SUM(Tabla134[[#This Row],[PRIMER TRIMESTRE]:[CUARTO TRIMESTRE]])</f>
        <v>0</v>
      </c>
      <c r="I276" s="73">
        <v>6300</v>
      </c>
      <c r="J276" s="33">
        <f>+H276*I276</f>
        <v>0</v>
      </c>
      <c r="K276" s="85">
        <f>SUM(J276:J280)</f>
        <v>0</v>
      </c>
      <c r="L276" s="31"/>
      <c r="M276" s="43" t="s">
        <v>359</v>
      </c>
      <c r="N276" s="35"/>
      <c r="O276" s="34"/>
      <c r="T276" s="27" t="s">
        <v>267</v>
      </c>
    </row>
    <row r="277" spans="1:20" s="36" customFormat="1" ht="18.75" thickBot="1">
      <c r="A277" s="31" t="s">
        <v>176</v>
      </c>
      <c r="B277" s="50" t="s">
        <v>542</v>
      </c>
      <c r="C277" s="62" t="s">
        <v>441</v>
      </c>
      <c r="D277" s="53"/>
      <c r="E277" s="53"/>
      <c r="F277" s="38"/>
      <c r="G277" s="38"/>
      <c r="H277" s="38">
        <f>SUM(Tabla134[[#This Row],[PRIMER TRIMESTRE]:[CUARTO TRIMESTRE]])</f>
        <v>0</v>
      </c>
      <c r="I277" s="73">
        <v>6250</v>
      </c>
      <c r="J277" s="33">
        <f>+H277*I277</f>
        <v>0</v>
      </c>
      <c r="K277" s="85">
        <f>SUM(J277:J281)</f>
        <v>720</v>
      </c>
      <c r="L277" s="31"/>
      <c r="M277" s="43" t="s">
        <v>359</v>
      </c>
      <c r="N277" s="35"/>
      <c r="O277" s="34"/>
      <c r="T277" s="27" t="s">
        <v>268</v>
      </c>
    </row>
    <row r="278" spans="1:20" s="36" customFormat="1" ht="18.75" thickBot="1">
      <c r="A278" s="31" t="s">
        <v>176</v>
      </c>
      <c r="B278" s="47" t="s">
        <v>560</v>
      </c>
      <c r="C278" s="49" t="s">
        <v>441</v>
      </c>
      <c r="D278" s="53"/>
      <c r="E278" s="53"/>
      <c r="F278" s="38"/>
      <c r="G278" s="38"/>
      <c r="H278" s="32">
        <f>SUM(Tabla134[[#This Row],[PRIMER TRIMESTRE]:[CUARTO TRIMESTRE]])</f>
        <v>0</v>
      </c>
      <c r="I278" s="33">
        <v>4600</v>
      </c>
      <c r="J278" s="33">
        <f>+Tabla134[[#This Row],[CANTIDAD TOTAL]]*Tabla134[[#This Row],[PRECIO UNITARIO ESTIMADO]]</f>
        <v>0</v>
      </c>
      <c r="K278" s="85">
        <f>SUM(J278:J279)</f>
        <v>0</v>
      </c>
      <c r="L278" s="31"/>
      <c r="M278" s="43" t="s">
        <v>359</v>
      </c>
      <c r="N278" s="35"/>
      <c r="O278" s="34"/>
      <c r="T278" s="27"/>
    </row>
    <row r="279" spans="1:20" s="36" customFormat="1" ht="18.75" thickBot="1">
      <c r="A279" s="31" t="s">
        <v>176</v>
      </c>
      <c r="B279" s="47" t="s">
        <v>551</v>
      </c>
      <c r="C279" s="49" t="s">
        <v>441</v>
      </c>
      <c r="D279" s="26"/>
      <c r="E279" s="26"/>
      <c r="F279" s="38"/>
      <c r="G279" s="38"/>
      <c r="H279" s="38">
        <f>SUM(Tabla134[[#This Row],[PRIMER TRIMESTRE]:[CUARTO TRIMESTRE]])</f>
        <v>0</v>
      </c>
      <c r="I279" s="75">
        <v>15100</v>
      </c>
      <c r="J279" s="33">
        <f>+H279*I279</f>
        <v>0</v>
      </c>
      <c r="K279" s="85" t="e">
        <f>SUM(J279:J289)</f>
        <v>#REF!</v>
      </c>
      <c r="L279" s="31"/>
      <c r="M279" s="43" t="s">
        <v>359</v>
      </c>
      <c r="N279" s="35"/>
      <c r="O279" s="22"/>
      <c r="T279" s="27"/>
    </row>
    <row r="280" spans="1:20" s="36" customFormat="1" ht="18.75" thickBot="1">
      <c r="A280" s="31" t="s">
        <v>176</v>
      </c>
      <c r="B280" s="47" t="s">
        <v>550</v>
      </c>
      <c r="C280" s="51" t="s">
        <v>441</v>
      </c>
      <c r="D280" s="53"/>
      <c r="E280" s="53"/>
      <c r="F280" s="38"/>
      <c r="G280" s="38"/>
      <c r="H280" s="32">
        <f>SUM(Tabla134[[#This Row],[PRIMER TRIMESTRE]:[CUARTO TRIMESTRE]])</f>
        <v>0</v>
      </c>
      <c r="I280" s="73">
        <v>13800</v>
      </c>
      <c r="J280" s="33">
        <f>+Tabla134[[#This Row],[CANTIDAD TOTAL]]*Tabla134[[#This Row],[PRECIO UNITARIO ESTIMADO]]</f>
        <v>0</v>
      </c>
      <c r="K280" s="85">
        <f>SUM(J280:J280)</f>
        <v>0</v>
      </c>
      <c r="L280" s="31"/>
      <c r="M280" s="43" t="s">
        <v>359</v>
      </c>
      <c r="N280" s="35"/>
      <c r="O280" s="34"/>
      <c r="T280" s="27" t="s">
        <v>263</v>
      </c>
    </row>
    <row r="281" spans="1:20" s="36" customFormat="1" ht="18.75" thickBot="1">
      <c r="A281" s="31" t="s">
        <v>181</v>
      </c>
      <c r="B281" s="50" t="s">
        <v>621</v>
      </c>
      <c r="C281" s="62" t="s">
        <v>441</v>
      </c>
      <c r="D281" s="53">
        <v>3</v>
      </c>
      <c r="E281" s="53">
        <v>3</v>
      </c>
      <c r="F281" s="53">
        <v>3</v>
      </c>
      <c r="G281" s="53">
        <v>3</v>
      </c>
      <c r="H281" s="38">
        <f>SUM(Tabla134[[#This Row],[PRIMER TRIMESTRE]:[CUARTO TRIMESTRE]])</f>
        <v>12</v>
      </c>
      <c r="I281" s="73">
        <v>60</v>
      </c>
      <c r="J281" s="33">
        <f>+Tabla134[[#This Row],[CANTIDAD TOTAL]]*Tabla134[[#This Row],[PRECIO UNITARIO ESTIMADO]]</f>
        <v>720</v>
      </c>
      <c r="K281" s="85">
        <f>SUM(J281:J282)</f>
        <v>1710</v>
      </c>
      <c r="L281" s="31"/>
      <c r="M281" s="43" t="s">
        <v>359</v>
      </c>
      <c r="N281" s="35"/>
      <c r="O281" s="34"/>
      <c r="T281" s="27" t="s">
        <v>264</v>
      </c>
    </row>
    <row r="282" spans="1:20" s="36" customFormat="1" ht="18.75" thickBot="1">
      <c r="A282" s="31" t="s">
        <v>181</v>
      </c>
      <c r="B282" s="50" t="s">
        <v>423</v>
      </c>
      <c r="C282" s="62" t="s">
        <v>441</v>
      </c>
      <c r="D282" s="53">
        <v>3</v>
      </c>
      <c r="E282" s="38"/>
      <c r="F282" s="38">
        <v>3</v>
      </c>
      <c r="G282" s="38"/>
      <c r="H282" s="32">
        <f>SUM(Tabla134[[#This Row],[PRIMER TRIMESTRE]:[CUARTO TRIMESTRE]])</f>
        <v>6</v>
      </c>
      <c r="I282" s="73">
        <v>165</v>
      </c>
      <c r="J282" s="33">
        <f>+Tabla134[[#This Row],[CANTIDAD TOTAL]]*Tabla134[[#This Row],[PRECIO UNITARIO ESTIMADO]]</f>
        <v>990</v>
      </c>
      <c r="K282" s="85">
        <f>SUM(J282:J283)</f>
        <v>1590</v>
      </c>
      <c r="L282" s="31"/>
      <c r="M282" s="43" t="s">
        <v>359</v>
      </c>
      <c r="N282" s="35"/>
      <c r="O282" s="34"/>
      <c r="T282" s="27" t="s">
        <v>265</v>
      </c>
    </row>
    <row r="283" spans="1:20" s="36" customFormat="1" ht="18.75" thickBot="1">
      <c r="A283" s="31" t="s">
        <v>272</v>
      </c>
      <c r="B283" s="47" t="s">
        <v>454</v>
      </c>
      <c r="C283" s="47" t="s">
        <v>455</v>
      </c>
      <c r="D283" s="53">
        <v>3</v>
      </c>
      <c r="E283" s="53">
        <v>3</v>
      </c>
      <c r="F283" s="53">
        <v>3</v>
      </c>
      <c r="G283" s="53">
        <v>3</v>
      </c>
      <c r="H283" s="38">
        <f>SUM(Tabla134[[#This Row],[PRIMER TRIMESTRE]:[CUARTO TRIMESTRE]])</f>
        <v>12</v>
      </c>
      <c r="I283" s="72">
        <v>50</v>
      </c>
      <c r="J283" s="33">
        <f>+H283*I283</f>
        <v>600</v>
      </c>
      <c r="K283" s="85">
        <f>K270+J284</f>
        <v>0</v>
      </c>
      <c r="L283" s="31"/>
      <c r="M283" s="43" t="s">
        <v>359</v>
      </c>
      <c r="N283" s="35"/>
      <c r="O283" s="22"/>
      <c r="T283" s="27"/>
    </row>
    <row r="284" spans="1:20" s="36" customFormat="1" ht="18.75" thickBot="1">
      <c r="A284" s="31" t="s">
        <v>272</v>
      </c>
      <c r="B284" s="47" t="s">
        <v>457</v>
      </c>
      <c r="C284" s="48" t="s">
        <v>446</v>
      </c>
      <c r="D284" s="53">
        <v>0</v>
      </c>
      <c r="E284" s="53">
        <v>0</v>
      </c>
      <c r="F284" s="53">
        <v>0</v>
      </c>
      <c r="G284" s="53">
        <v>0</v>
      </c>
      <c r="H284" s="32">
        <f>SUM(Tabla134[[#This Row],[PRIMER TRIMESTRE]:[CUARTO TRIMESTRE]])</f>
        <v>0</v>
      </c>
      <c r="I284" s="72">
        <v>180</v>
      </c>
      <c r="J284" s="33">
        <f>+H284*I284</f>
        <v>0</v>
      </c>
      <c r="K284" s="85" t="e">
        <f>K283+J299</f>
        <v>#REF!</v>
      </c>
      <c r="L284" s="31"/>
      <c r="M284" s="43" t="s">
        <v>359</v>
      </c>
      <c r="N284" s="57"/>
      <c r="O284" s="22"/>
    </row>
    <row r="285" spans="1:20" s="36" customFormat="1" ht="18.75" thickBot="1">
      <c r="A285" s="31" t="s">
        <v>272</v>
      </c>
      <c r="B285" s="47" t="s">
        <v>456</v>
      </c>
      <c r="C285" s="48" t="s">
        <v>446</v>
      </c>
      <c r="D285" s="53">
        <v>120</v>
      </c>
      <c r="E285" s="53">
        <v>120</v>
      </c>
      <c r="F285" s="53">
        <v>120</v>
      </c>
      <c r="G285" s="53">
        <v>120</v>
      </c>
      <c r="H285" s="38">
        <f>SUM(Tabla134[[#This Row],[PRIMER TRIMESTRE]:[CUARTO TRIMESTRE]])</f>
        <v>480</v>
      </c>
      <c r="I285" s="72">
        <v>37</v>
      </c>
      <c r="J285" s="33">
        <f>+H285*I285</f>
        <v>17760</v>
      </c>
      <c r="K285" s="85" t="e">
        <f>K284+J286</f>
        <v>#REF!</v>
      </c>
      <c r="L285" s="31"/>
      <c r="M285" s="43" t="s">
        <v>359</v>
      </c>
      <c r="N285" s="35"/>
      <c r="O285" s="22"/>
      <c r="T285" s="27"/>
    </row>
    <row r="286" spans="1:20" s="36" customFormat="1" ht="18.75" thickBot="1">
      <c r="A286" s="31" t="s">
        <v>193</v>
      </c>
      <c r="B286" s="47" t="s">
        <v>471</v>
      </c>
      <c r="C286" s="48" t="s">
        <v>441</v>
      </c>
      <c r="D286" s="53">
        <v>12</v>
      </c>
      <c r="E286" s="53">
        <v>12</v>
      </c>
      <c r="F286" s="53">
        <v>6</v>
      </c>
      <c r="G286" s="53">
        <v>6</v>
      </c>
      <c r="H286" s="32">
        <f>SUM(Tabla134[[#This Row],[PRIMER TRIMESTRE]:[CUARTO TRIMESTRE]])</f>
        <v>36</v>
      </c>
      <c r="I286" s="72">
        <v>253</v>
      </c>
      <c r="J286" s="33">
        <f>+H286*I286</f>
        <v>9108</v>
      </c>
      <c r="K286" s="85">
        <f>K320+J331</f>
        <v>0</v>
      </c>
      <c r="L286" s="31"/>
      <c r="M286" s="43" t="s">
        <v>359</v>
      </c>
      <c r="N286" s="57"/>
      <c r="O286" s="22"/>
    </row>
    <row r="287" spans="1:20" s="36" customFormat="1" ht="18.75" thickBot="1">
      <c r="A287" s="31"/>
      <c r="B287" s="31"/>
      <c r="C287" s="71"/>
      <c r="D287" s="38"/>
      <c r="E287" s="38"/>
      <c r="F287" s="38"/>
      <c r="G287" s="38"/>
      <c r="H287" s="151" t="e">
        <f>SUM('PACC - SNCC.F.053 (3)'!#REF!)</f>
        <v>#REF!</v>
      </c>
      <c r="I287" s="76"/>
      <c r="J287" s="33" t="e">
        <f>+H287*I287</f>
        <v>#REF!</v>
      </c>
      <c r="K287" s="85"/>
      <c r="L287" s="31"/>
      <c r="M287" s="43"/>
      <c r="N287" s="35"/>
      <c r="O287" s="22"/>
      <c r="T287" s="27"/>
    </row>
    <row r="288" spans="1:20" s="36" customFormat="1" ht="18.75" thickBot="1">
      <c r="A288" s="88"/>
      <c r="B288" s="88"/>
      <c r="C288" s="88"/>
      <c r="D288" s="88"/>
      <c r="E288" s="88"/>
      <c r="F288" s="88"/>
      <c r="G288" s="88"/>
      <c r="H288" s="150"/>
      <c r="I288" s="88"/>
      <c r="J288" s="88"/>
      <c r="K288" s="156"/>
      <c r="L288" s="88"/>
      <c r="M288" s="159"/>
      <c r="T288" s="27"/>
    </row>
    <row r="289" spans="1:20" s="36" customFormat="1" ht="18.75" thickBot="1">
      <c r="A289" s="88"/>
      <c r="B289" s="88"/>
      <c r="C289" s="88"/>
      <c r="D289" s="88"/>
      <c r="E289" s="88"/>
      <c r="F289" s="88"/>
      <c r="G289" s="88"/>
      <c r="H289" s="150"/>
      <c r="I289" s="88"/>
      <c r="J289" s="88"/>
      <c r="K289" s="156"/>
      <c r="L289" s="88"/>
      <c r="M289" s="159"/>
      <c r="O289" s="160"/>
    </row>
    <row r="290" spans="1:20" s="36" customFormat="1" ht="18.75" thickBot="1">
      <c r="A290" s="88"/>
      <c r="B290" s="88"/>
      <c r="C290" s="88"/>
      <c r="D290" s="88"/>
      <c r="E290" s="88"/>
      <c r="F290" s="88"/>
      <c r="G290" s="88"/>
      <c r="H290" s="150"/>
      <c r="I290" s="88"/>
      <c r="J290" s="88"/>
      <c r="K290" s="156"/>
      <c r="L290" s="88"/>
      <c r="M290" s="43" t="s">
        <v>359</v>
      </c>
      <c r="O290" s="160"/>
      <c r="T290" s="27"/>
    </row>
    <row r="291" spans="1:20" s="36" customFormat="1" ht="18.75" thickBot="1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156"/>
      <c r="L291" s="88"/>
      <c r="M291" s="43" t="s">
        <v>359</v>
      </c>
      <c r="N291" s="160"/>
      <c r="O291" s="160"/>
      <c r="T291" s="27"/>
    </row>
    <row r="292" spans="1:20" s="36" customFormat="1" ht="18.75" thickBot="1">
      <c r="A292" s="31"/>
      <c r="B292" s="31"/>
      <c r="C292" s="71"/>
      <c r="D292" s="31"/>
      <c r="E292" s="31"/>
      <c r="F292" s="31"/>
      <c r="G292" s="31"/>
      <c r="H292" s="151" t="e">
        <f>SUM('PACC - SNCC.F.053 (3)'!#REF!)</f>
        <v>#REF!</v>
      </c>
      <c r="I292" s="33"/>
      <c r="J292" s="33" t="e">
        <f>+H292*I292</f>
        <v>#REF!</v>
      </c>
      <c r="K292" s="85"/>
      <c r="L292" s="31"/>
      <c r="M292" s="43" t="s">
        <v>359</v>
      </c>
      <c r="N292" s="57"/>
      <c r="O292" s="22"/>
      <c r="T292" s="27"/>
    </row>
    <row r="293" spans="1:20" s="36" customFormat="1" ht="18.75" thickBot="1">
      <c r="A293" s="31"/>
      <c r="B293" s="31"/>
      <c r="C293" s="71"/>
      <c r="D293" s="31"/>
      <c r="E293" s="31"/>
      <c r="F293" s="31"/>
      <c r="G293" s="31"/>
      <c r="H293" s="70" t="e">
        <f>SUM('PACC - SNCC.F.053 (3)'!#REF!)</f>
        <v>#REF!</v>
      </c>
      <c r="I293" s="33"/>
      <c r="J293" s="33" t="e">
        <f>+H293*I293</f>
        <v>#REF!</v>
      </c>
      <c r="K293" s="85"/>
      <c r="L293" s="31"/>
      <c r="M293" s="43" t="s">
        <v>359</v>
      </c>
      <c r="N293" s="57"/>
      <c r="O293" s="21"/>
    </row>
    <row r="294" spans="1:20" ht="18.75" thickBot="1">
      <c r="A294" s="31"/>
      <c r="B294" s="79"/>
      <c r="C294" s="71"/>
      <c r="D294" s="31"/>
      <c r="E294" s="31"/>
      <c r="F294" s="31"/>
      <c r="G294" s="31"/>
      <c r="H294" s="151" t="e">
        <f>SUM('PACC - SNCC.F.053 (3)'!#REF!)</f>
        <v>#REF!</v>
      </c>
      <c r="I294" s="33"/>
      <c r="J294" s="33" t="e">
        <f>+H294*I294</f>
        <v>#REF!</v>
      </c>
      <c r="K294" s="85"/>
      <c r="L294" s="31"/>
      <c r="M294" s="43" t="s">
        <v>359</v>
      </c>
      <c r="N294" s="57"/>
      <c r="O294" s="21"/>
      <c r="T294" s="27" t="s">
        <v>269</v>
      </c>
    </row>
    <row r="295" spans="1:20" ht="18.75" thickBot="1">
      <c r="A295" s="31"/>
      <c r="B295" s="31"/>
      <c r="C295" s="71"/>
      <c r="D295" s="31"/>
      <c r="E295" s="31"/>
      <c r="F295" s="31"/>
      <c r="G295" s="31"/>
      <c r="H295" s="70" t="e">
        <f>SUM('PACC - SNCC.F.053 (3)'!#REF!)</f>
        <v>#REF!</v>
      </c>
      <c r="I295" s="33"/>
      <c r="J295" s="33" t="e">
        <f>+H295*I295</f>
        <v>#REF!</v>
      </c>
      <c r="K295" s="85" t="e">
        <f>SUM(J295:J299)</f>
        <v>#REF!</v>
      </c>
      <c r="L295" s="70"/>
      <c r="M295" s="43"/>
      <c r="N295" s="35"/>
      <c r="O295" s="21"/>
      <c r="T295" s="27" t="s">
        <v>270</v>
      </c>
    </row>
    <row r="296" spans="1:20" ht="18.75" thickBot="1">
      <c r="A296" s="31"/>
      <c r="B296" s="31"/>
      <c r="C296" s="71"/>
      <c r="D296" s="38"/>
      <c r="E296" s="38"/>
      <c r="F296" s="38"/>
      <c r="G296" s="31"/>
      <c r="H296" s="151" t="e">
        <f>SUM('PACC - SNCC.F.053 (3)'!#REF!)</f>
        <v>#REF!</v>
      </c>
      <c r="I296" s="33"/>
      <c r="J296" s="33"/>
      <c r="K296" s="85"/>
      <c r="L296" s="31"/>
      <c r="M296" s="43" t="s">
        <v>359</v>
      </c>
      <c r="N296" s="35"/>
      <c r="O296" s="34"/>
      <c r="T296" s="27" t="s">
        <v>271</v>
      </c>
    </row>
    <row r="297" spans="1:20" ht="18.75" thickBot="1">
      <c r="A297" s="31"/>
      <c r="B297" s="31"/>
      <c r="C297" s="71"/>
      <c r="D297" s="38"/>
      <c r="E297" s="38"/>
      <c r="F297" s="38"/>
      <c r="G297" s="31"/>
      <c r="H297" s="151" t="e">
        <f>SUM('PACC - SNCC.F.053 (3)'!#REF!)</f>
        <v>#REF!</v>
      </c>
      <c r="I297" s="33"/>
      <c r="J297" s="33" t="e">
        <f>+H297*I297</f>
        <v>#REF!</v>
      </c>
      <c r="K297" s="85"/>
      <c r="L297" s="70"/>
      <c r="M297" s="43" t="s">
        <v>359</v>
      </c>
      <c r="N297" s="35"/>
      <c r="O297" s="34"/>
      <c r="T297" s="27" t="s">
        <v>272</v>
      </c>
    </row>
    <row r="298" spans="1:20" ht="18.75" thickBot="1">
      <c r="A298" s="31"/>
      <c r="B298" s="80"/>
      <c r="C298" s="71"/>
      <c r="D298" s="31"/>
      <c r="E298" s="31"/>
      <c r="F298" s="31"/>
      <c r="G298" s="31"/>
      <c r="H298" s="70" t="e">
        <f>SUM('PACC - SNCC.F.053 (3)'!#REF!)</f>
        <v>#REF!</v>
      </c>
      <c r="I298" s="33"/>
      <c r="J298" s="33" t="e">
        <f>+H298*I298</f>
        <v>#REF!</v>
      </c>
      <c r="K298" s="85"/>
      <c r="L298" s="31"/>
      <c r="M298" s="43" t="s">
        <v>359</v>
      </c>
      <c r="N298" s="35"/>
      <c r="O298" s="22"/>
      <c r="T298" s="27" t="s">
        <v>273</v>
      </c>
    </row>
    <row r="299" spans="1:20" ht="18.75" thickBot="1">
      <c r="A299" s="31"/>
      <c r="B299" s="31"/>
      <c r="C299" s="71"/>
      <c r="D299" s="31"/>
      <c r="E299" s="31"/>
      <c r="F299" s="31"/>
      <c r="G299" s="31"/>
      <c r="H299" s="70" t="e">
        <f>SUM('PACC - SNCC.F.053 (3)'!#REF!)</f>
        <v>#REF!</v>
      </c>
      <c r="I299" s="33"/>
      <c r="J299" s="33" t="e">
        <f>+H299*I299</f>
        <v>#REF!</v>
      </c>
      <c r="K299" s="85"/>
      <c r="L299" s="31"/>
      <c r="M299" s="43" t="s">
        <v>359</v>
      </c>
      <c r="N299" s="35"/>
      <c r="O299" s="28"/>
      <c r="T299" s="27" t="s">
        <v>274</v>
      </c>
    </row>
    <row r="300" spans="1:20" ht="18.75" thickBot="1">
      <c r="A300" s="31"/>
      <c r="B300" s="37"/>
      <c r="C300" s="142"/>
      <c r="D300" s="31"/>
      <c r="E300" s="31"/>
      <c r="F300" s="31"/>
      <c r="G300" s="31"/>
      <c r="H300" s="70" t="e">
        <f>SUM('PACC - SNCC.F.053 (3)'!#REF!)</f>
        <v>#REF!</v>
      </c>
      <c r="I300" s="33"/>
      <c r="J300" s="33"/>
      <c r="K300" s="85"/>
      <c r="L300" s="31"/>
      <c r="M300" s="43" t="s">
        <v>359</v>
      </c>
      <c r="N300" s="35"/>
      <c r="O300" s="167"/>
      <c r="T300" s="27" t="s">
        <v>275</v>
      </c>
    </row>
    <row r="301" spans="1:20" ht="18.75" thickBot="1">
      <c r="A301" s="31"/>
      <c r="B301" s="31"/>
      <c r="C301" s="71"/>
      <c r="D301" s="31"/>
      <c r="E301" s="31"/>
      <c r="F301" s="31"/>
      <c r="G301" s="31"/>
      <c r="H301" s="70">
        <f>SUM('PACC - SNCC.F.053 (3)'!$D281:$G281)</f>
        <v>24</v>
      </c>
      <c r="I301" s="33"/>
      <c r="J301" s="33"/>
      <c r="K301" s="85"/>
      <c r="L301" s="31"/>
      <c r="M301" s="43" t="s">
        <v>359</v>
      </c>
      <c r="N301" s="35"/>
      <c r="O301" s="22"/>
      <c r="T301" s="27" t="s">
        <v>276</v>
      </c>
    </row>
    <row r="302" spans="1:20" ht="18.75" thickBot="1">
      <c r="A302" s="31"/>
      <c r="B302" s="31"/>
      <c r="C302" s="71"/>
      <c r="D302" s="31"/>
      <c r="E302" s="31"/>
      <c r="F302" s="31"/>
      <c r="G302" s="31"/>
      <c r="H302" s="70">
        <f>SUM('PACC - SNCC.F.053 (3)'!$D282:$G282)</f>
        <v>8</v>
      </c>
      <c r="I302" s="33"/>
      <c r="J302" s="33"/>
      <c r="K302" s="85"/>
      <c r="L302" s="31"/>
      <c r="M302" s="43" t="s">
        <v>359</v>
      </c>
      <c r="N302" s="35"/>
      <c r="O302" s="22"/>
      <c r="T302" s="27" t="s">
        <v>277</v>
      </c>
    </row>
    <row r="303" spans="1:20" ht="18.75" thickBot="1">
      <c r="A303" s="37"/>
      <c r="B303" s="37"/>
      <c r="C303" s="142"/>
      <c r="D303" s="37"/>
      <c r="E303" s="37"/>
      <c r="F303" s="37"/>
      <c r="G303" s="37"/>
      <c r="H303" s="152" t="e">
        <f>SUM('PACC - SNCC.F.053 (3)'!#REF!)</f>
        <v>#REF!</v>
      </c>
      <c r="I303" s="57"/>
      <c r="J303" s="57" t="e">
        <f>+H303*I303</f>
        <v>#REF!</v>
      </c>
      <c r="K303" s="57"/>
      <c r="L303" s="31"/>
      <c r="M303" s="43" t="s">
        <v>359</v>
      </c>
      <c r="N303" s="57"/>
      <c r="O303" s="21"/>
      <c r="T303" s="27" t="s">
        <v>278</v>
      </c>
    </row>
    <row r="304" spans="1:20" ht="18.75" thickBot="1">
      <c r="A304" s="31"/>
      <c r="B304" s="31"/>
      <c r="C304" s="71"/>
      <c r="D304" s="31"/>
      <c r="E304" s="31"/>
      <c r="F304" s="31"/>
      <c r="G304" s="31"/>
      <c r="H304" s="70" t="e">
        <f>SUM('PACC - SNCC.F.053 (3)'!#REF!)</f>
        <v>#REF!</v>
      </c>
      <c r="I304" s="33"/>
      <c r="J304" s="33"/>
      <c r="K304" s="85"/>
      <c r="L304" s="31"/>
      <c r="M304" s="43" t="s">
        <v>359</v>
      </c>
      <c r="N304" s="57"/>
      <c r="O304" s="22"/>
      <c r="T304" s="27" t="s">
        <v>279</v>
      </c>
    </row>
    <row r="305" spans="1:20" ht="18.75" thickBot="1">
      <c r="A305" s="31"/>
      <c r="B305" s="31"/>
      <c r="C305" s="71"/>
      <c r="D305" s="31"/>
      <c r="E305" s="31"/>
      <c r="F305" s="31"/>
      <c r="G305" s="31"/>
      <c r="H305" s="70" t="e">
        <f>SUM('PACC - SNCC.F.053 (3)'!#REF!)</f>
        <v>#REF!</v>
      </c>
      <c r="I305" s="33"/>
      <c r="J305" s="33" t="e">
        <f>+H305*I305</f>
        <v>#REF!</v>
      </c>
      <c r="K305" s="85"/>
      <c r="L305" s="31"/>
      <c r="M305" s="43" t="s">
        <v>359</v>
      </c>
      <c r="N305" s="35"/>
      <c r="O305" s="22"/>
      <c r="T305" s="27" t="s">
        <v>280</v>
      </c>
    </row>
    <row r="306" spans="1:20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156"/>
      <c r="L306" s="88"/>
      <c r="M306" s="43" t="s">
        <v>359</v>
      </c>
      <c r="N306" s="36"/>
      <c r="O306" s="160"/>
      <c r="T306" s="27" t="s">
        <v>281</v>
      </c>
    </row>
    <row r="307" spans="1:20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T307" s="27" t="s">
        <v>282</v>
      </c>
    </row>
    <row r="308" spans="1:20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T308" s="27" t="s">
        <v>283</v>
      </c>
    </row>
    <row r="309" spans="1:20">
      <c r="A309" s="103"/>
      <c r="B309" s="103"/>
      <c r="C309" s="103"/>
      <c r="D309" s="103"/>
      <c r="E309" s="103"/>
      <c r="F309" s="103"/>
      <c r="G309" s="103"/>
      <c r="H309" s="104"/>
      <c r="I309" s="105"/>
      <c r="J309" s="105" t="e">
        <f>SUM(J11:J308)</f>
        <v>#REF!</v>
      </c>
      <c r="K309" s="105"/>
      <c r="L309" s="106"/>
      <c r="M309" s="106"/>
      <c r="N309" s="98"/>
      <c r="O309" s="107"/>
      <c r="T309" s="27" t="s">
        <v>284</v>
      </c>
    </row>
    <row r="310" spans="1:20">
      <c r="O310" s="1"/>
      <c r="T310" s="27" t="s">
        <v>285</v>
      </c>
    </row>
    <row r="311" spans="1:20">
      <c r="O311" s="1"/>
      <c r="T311" s="27" t="s">
        <v>286</v>
      </c>
    </row>
    <row r="312" spans="1:20">
      <c r="A312" s="100"/>
      <c r="O312" s="1"/>
      <c r="T312" s="27" t="s">
        <v>287</v>
      </c>
    </row>
    <row r="313" spans="1:20">
      <c r="I313" s="101" t="s">
        <v>596</v>
      </c>
      <c r="O313" s="1"/>
      <c r="T313" s="27" t="s">
        <v>288</v>
      </c>
    </row>
    <row r="314" spans="1:20">
      <c r="O314" s="1"/>
      <c r="T314" s="27" t="s">
        <v>289</v>
      </c>
    </row>
    <row r="315" spans="1:20">
      <c r="O315" s="1"/>
      <c r="T315" s="27" t="s">
        <v>290</v>
      </c>
    </row>
    <row r="316" spans="1:20">
      <c r="O316" s="1"/>
      <c r="T316" s="27" t="s">
        <v>291</v>
      </c>
    </row>
    <row r="317" spans="1:20">
      <c r="O317" s="1"/>
      <c r="T317" s="27" t="s">
        <v>292</v>
      </c>
    </row>
    <row r="318" spans="1:20">
      <c r="O318" s="1"/>
      <c r="T318" s="27" t="s">
        <v>293</v>
      </c>
    </row>
    <row r="319" spans="1:20">
      <c r="O319" s="1"/>
      <c r="T319" s="27" t="s">
        <v>294</v>
      </c>
    </row>
    <row r="320" spans="1:20">
      <c r="O320" s="1"/>
      <c r="T320" s="27" t="s">
        <v>295</v>
      </c>
    </row>
    <row r="321" spans="15:20">
      <c r="O321" s="1"/>
      <c r="T321" s="27" t="s">
        <v>296</v>
      </c>
    </row>
    <row r="322" spans="15:20">
      <c r="O322" s="1"/>
      <c r="T322" s="27" t="s">
        <v>297</v>
      </c>
    </row>
    <row r="323" spans="15:20">
      <c r="O323" s="1"/>
      <c r="T323" s="27" t="s">
        <v>298</v>
      </c>
    </row>
    <row r="324" spans="15:20">
      <c r="O324" s="1"/>
      <c r="T324" s="27" t="s">
        <v>299</v>
      </c>
    </row>
    <row r="325" spans="15:20">
      <c r="O325" s="1"/>
      <c r="T325" s="27" t="s">
        <v>300</v>
      </c>
    </row>
    <row r="326" spans="15:20">
      <c r="O326" s="1"/>
      <c r="T326" s="27" t="s">
        <v>301</v>
      </c>
    </row>
    <row r="327" spans="15:20">
      <c r="O327" s="1"/>
      <c r="T327" s="27" t="s">
        <v>302</v>
      </c>
    </row>
    <row r="328" spans="15:20">
      <c r="O328" s="1"/>
      <c r="T328" s="27" t="s">
        <v>303</v>
      </c>
    </row>
    <row r="329" spans="15:20">
      <c r="O329" s="1"/>
      <c r="T329" s="27" t="s">
        <v>304</v>
      </c>
    </row>
    <row r="330" spans="15:20">
      <c r="O330" s="1"/>
      <c r="T330" s="27" t="s">
        <v>305</v>
      </c>
    </row>
    <row r="331" spans="15:20">
      <c r="O331" s="1"/>
      <c r="T331" s="27" t="s">
        <v>306</v>
      </c>
    </row>
    <row r="332" spans="15:20">
      <c r="O332" s="1"/>
      <c r="T332" s="27" t="s">
        <v>307</v>
      </c>
    </row>
    <row r="333" spans="15:20">
      <c r="O333" s="1"/>
      <c r="T333" s="27" t="s">
        <v>308</v>
      </c>
    </row>
    <row r="334" spans="15:20">
      <c r="O334" s="1"/>
      <c r="T334" s="27" t="s">
        <v>309</v>
      </c>
    </row>
    <row r="335" spans="15:20">
      <c r="O335" s="1"/>
      <c r="T335" s="27" t="s">
        <v>310</v>
      </c>
    </row>
    <row r="336" spans="15:20">
      <c r="O336" s="1"/>
      <c r="T336" s="27" t="s">
        <v>311</v>
      </c>
    </row>
    <row r="337" spans="15:20">
      <c r="O337" s="1"/>
      <c r="T337" s="27" t="s">
        <v>312</v>
      </c>
    </row>
    <row r="338" spans="15:20">
      <c r="O338" s="1"/>
      <c r="T338" s="27" t="s">
        <v>313</v>
      </c>
    </row>
    <row r="339" spans="15:20">
      <c r="O339" s="1"/>
      <c r="T339" s="27" t="s">
        <v>314</v>
      </c>
    </row>
    <row r="340" spans="15:20">
      <c r="O340" s="1"/>
      <c r="T340" s="27" t="s">
        <v>315</v>
      </c>
    </row>
    <row r="341" spans="15:20">
      <c r="O341" s="1"/>
      <c r="T341" s="27" t="s">
        <v>316</v>
      </c>
    </row>
    <row r="342" spans="15:20">
      <c r="O342" s="1"/>
      <c r="T342" s="27" t="s">
        <v>317</v>
      </c>
    </row>
    <row r="343" spans="15:20">
      <c r="O343" s="1"/>
      <c r="T343" s="27" t="s">
        <v>318</v>
      </c>
    </row>
    <row r="344" spans="15:20">
      <c r="O344" s="1"/>
      <c r="T344" s="27" t="s">
        <v>319</v>
      </c>
    </row>
    <row r="345" spans="15:20">
      <c r="O345" s="1"/>
      <c r="T345" s="27" t="s">
        <v>320</v>
      </c>
    </row>
    <row r="346" spans="15:20">
      <c r="O346" s="1"/>
      <c r="T346" s="27" t="s">
        <v>321</v>
      </c>
    </row>
    <row r="347" spans="15:20">
      <c r="O347" s="1"/>
      <c r="T347" s="27" t="s">
        <v>322</v>
      </c>
    </row>
    <row r="348" spans="15:20">
      <c r="O348" s="1"/>
      <c r="T348" s="27" t="s">
        <v>323</v>
      </c>
    </row>
    <row r="349" spans="15:20">
      <c r="O349" s="1"/>
      <c r="T349" s="27" t="s">
        <v>324</v>
      </c>
    </row>
    <row r="350" spans="15:20">
      <c r="O350" s="1"/>
      <c r="T350" s="27" t="s">
        <v>325</v>
      </c>
    </row>
    <row r="351" spans="15:20">
      <c r="O351" s="1"/>
      <c r="T351" s="27" t="s">
        <v>326</v>
      </c>
    </row>
    <row r="352" spans="15:20">
      <c r="O352" s="1"/>
      <c r="T352" s="27" t="s">
        <v>327</v>
      </c>
    </row>
    <row r="353" spans="15:20">
      <c r="O353" s="1"/>
      <c r="T353" s="27" t="s">
        <v>328</v>
      </c>
    </row>
    <row r="354" spans="15:20">
      <c r="O354" s="1"/>
      <c r="T354" s="27" t="s">
        <v>329</v>
      </c>
    </row>
    <row r="355" spans="15:20">
      <c r="O355" s="1"/>
      <c r="T355" s="27" t="s">
        <v>330</v>
      </c>
    </row>
    <row r="356" spans="15:20">
      <c r="O356" s="1"/>
      <c r="T356" s="27" t="s">
        <v>331</v>
      </c>
    </row>
    <row r="357" spans="15:20">
      <c r="O357" s="1"/>
      <c r="T357" s="27" t="s">
        <v>332</v>
      </c>
    </row>
    <row r="358" spans="15:20">
      <c r="O358" s="1"/>
      <c r="T358" s="27" t="s">
        <v>333</v>
      </c>
    </row>
    <row r="359" spans="15:20">
      <c r="O359" s="1"/>
      <c r="T359" s="27" t="s">
        <v>334</v>
      </c>
    </row>
    <row r="360" spans="15:20">
      <c r="O360" s="1"/>
      <c r="T360" s="27" t="s">
        <v>335</v>
      </c>
    </row>
    <row r="361" spans="15:20">
      <c r="O361" s="1"/>
      <c r="T361" s="27" t="s">
        <v>336</v>
      </c>
    </row>
    <row r="362" spans="15:20">
      <c r="O362" s="1"/>
      <c r="T362" s="27" t="s">
        <v>337</v>
      </c>
    </row>
    <row r="363" spans="15:20">
      <c r="O363" s="1"/>
      <c r="T363" s="27" t="s">
        <v>338</v>
      </c>
    </row>
    <row r="364" spans="15:20">
      <c r="O364" s="1"/>
      <c r="T364" s="27" t="s">
        <v>339</v>
      </c>
    </row>
    <row r="365" spans="15:20">
      <c r="O365" s="1"/>
      <c r="T365" s="27" t="s">
        <v>340</v>
      </c>
    </row>
    <row r="366" spans="15:20">
      <c r="O366" s="1"/>
      <c r="T366" s="27" t="s">
        <v>341</v>
      </c>
    </row>
    <row r="367" spans="15:20">
      <c r="O367" s="1"/>
      <c r="T367" s="27" t="s">
        <v>342</v>
      </c>
    </row>
    <row r="368" spans="15:20">
      <c r="O368" s="1"/>
      <c r="T368" s="27" t="s">
        <v>343</v>
      </c>
    </row>
    <row r="369" spans="15:20">
      <c r="O369" s="1"/>
      <c r="T369" s="27" t="s">
        <v>344</v>
      </c>
    </row>
    <row r="370" spans="15:20">
      <c r="O370" s="1"/>
      <c r="T370" s="27" t="s">
        <v>345</v>
      </c>
    </row>
    <row r="371" spans="15:20">
      <c r="O371" s="1"/>
      <c r="T371" s="27" t="s">
        <v>346</v>
      </c>
    </row>
    <row r="372" spans="15:20">
      <c r="O372" s="1"/>
      <c r="T372" s="27" t="s">
        <v>347</v>
      </c>
    </row>
    <row r="373" spans="15:20">
      <c r="O373" s="1"/>
      <c r="T373" s="27" t="s">
        <v>348</v>
      </c>
    </row>
    <row r="374" spans="15:20">
      <c r="O374" s="1"/>
      <c r="T374" s="27" t="s">
        <v>349</v>
      </c>
    </row>
    <row r="375" spans="15:20">
      <c r="O375" s="1"/>
      <c r="T375" s="27" t="s">
        <v>350</v>
      </c>
    </row>
    <row r="376" spans="15:20">
      <c r="O376" s="1"/>
      <c r="T376" s="27" t="s">
        <v>351</v>
      </c>
    </row>
    <row r="377" spans="15:20">
      <c r="O377" s="1"/>
      <c r="T377" s="27" t="s">
        <v>352</v>
      </c>
    </row>
    <row r="378" spans="15:20">
      <c r="O378" s="1"/>
      <c r="T378" s="27" t="s">
        <v>353</v>
      </c>
    </row>
    <row r="379" spans="15:20">
      <c r="O379" s="1"/>
      <c r="T379" s="27" t="s">
        <v>354</v>
      </c>
    </row>
    <row r="380" spans="15:20">
      <c r="O380" s="1"/>
      <c r="T380" s="27" t="s">
        <v>355</v>
      </c>
    </row>
    <row r="381" spans="15:20">
      <c r="O381" s="1"/>
    </row>
    <row r="382" spans="15:20">
      <c r="O382" s="1"/>
    </row>
    <row r="383" spans="15:20">
      <c r="O383" s="1"/>
    </row>
    <row r="384" spans="15:20">
      <c r="O384" s="1"/>
    </row>
    <row r="385" spans="15:15">
      <c r="O385" s="1"/>
    </row>
    <row r="386" spans="15:15">
      <c r="O386" s="1"/>
    </row>
    <row r="387" spans="15:15">
      <c r="O387" s="1"/>
    </row>
    <row r="388" spans="15:15">
      <c r="O388" s="1"/>
    </row>
    <row r="389" spans="15:15">
      <c r="O389" s="1"/>
    </row>
    <row r="390" spans="15:15">
      <c r="O390" s="1"/>
    </row>
    <row r="391" spans="15:15">
      <c r="O391" s="1"/>
    </row>
    <row r="392" spans="15:15">
      <c r="O392" s="1"/>
    </row>
    <row r="393" spans="15:15">
      <c r="O393" s="1"/>
    </row>
    <row r="394" spans="15:15">
      <c r="O394" s="1"/>
    </row>
    <row r="395" spans="15:15">
      <c r="O395" s="1"/>
    </row>
    <row r="396" spans="15:15">
      <c r="O396" s="1"/>
    </row>
    <row r="397" spans="15:15">
      <c r="O397" s="1"/>
    </row>
    <row r="398" spans="15:15">
      <c r="O398" s="1"/>
    </row>
    <row r="399" spans="15:15">
      <c r="O399" s="1"/>
    </row>
    <row r="400" spans="15:15">
      <c r="O400" s="1"/>
    </row>
    <row r="401" spans="15:15">
      <c r="O401" s="1"/>
    </row>
    <row r="402" spans="15:15">
      <c r="O402" s="1"/>
    </row>
    <row r="403" spans="15:15">
      <c r="O403" s="1"/>
    </row>
    <row r="404" spans="15:15">
      <c r="O404" s="1"/>
    </row>
    <row r="405" spans="15:15">
      <c r="O405" s="1"/>
    </row>
    <row r="406" spans="15:15">
      <c r="O406" s="1"/>
    </row>
    <row r="407" spans="15:15">
      <c r="O407" s="1"/>
    </row>
    <row r="408" spans="15:15">
      <c r="O408" s="1"/>
    </row>
    <row r="409" spans="15:15">
      <c r="O409" s="1"/>
    </row>
    <row r="410" spans="15:15">
      <c r="O410" s="1"/>
    </row>
    <row r="411" spans="15:15">
      <c r="O411" s="1"/>
    </row>
    <row r="412" spans="15:15">
      <c r="O412" s="1"/>
    </row>
    <row r="413" spans="15:15">
      <c r="O413" s="1"/>
    </row>
    <row r="414" spans="15:15">
      <c r="O414" s="1"/>
    </row>
    <row r="415" spans="15:15">
      <c r="O415" s="1"/>
    </row>
    <row r="416" spans="15:15">
      <c r="O416" s="1"/>
    </row>
    <row r="417" spans="15:15">
      <c r="O417" s="1"/>
    </row>
    <row r="418" spans="15:15">
      <c r="O418" s="1"/>
    </row>
    <row r="419" spans="15:15">
      <c r="O419" s="1"/>
    </row>
    <row r="420" spans="15:15">
      <c r="O420" s="1"/>
    </row>
    <row r="421" spans="15:15">
      <c r="O421" s="1"/>
    </row>
    <row r="422" spans="15:15">
      <c r="O422" s="1"/>
    </row>
    <row r="423" spans="15:15">
      <c r="O423" s="1"/>
    </row>
    <row r="424" spans="15:15">
      <c r="O424" s="1"/>
    </row>
    <row r="425" spans="15:15">
      <c r="O425" s="1"/>
    </row>
    <row r="426" spans="15:15">
      <c r="O426" s="1"/>
    </row>
    <row r="427" spans="15:15">
      <c r="O427" s="1"/>
    </row>
    <row r="428" spans="15:15">
      <c r="O428" s="1"/>
    </row>
    <row r="429" spans="15:15">
      <c r="O429" s="1"/>
    </row>
    <row r="430" spans="15:15">
      <c r="O430" s="1"/>
    </row>
    <row r="431" spans="15:15">
      <c r="O431" s="1"/>
    </row>
    <row r="432" spans="15:15">
      <c r="O432" s="1"/>
    </row>
    <row r="433" spans="15:15">
      <c r="O433" s="1"/>
    </row>
    <row r="434" spans="15:15">
      <c r="O434" s="1"/>
    </row>
    <row r="435" spans="15:15">
      <c r="O435" s="1"/>
    </row>
    <row r="436" spans="15:15">
      <c r="O436" s="1"/>
    </row>
    <row r="437" spans="15:15">
      <c r="O437" s="1"/>
    </row>
    <row r="438" spans="15:15">
      <c r="O438" s="1"/>
    </row>
    <row r="439" spans="15:15">
      <c r="O439" s="1"/>
    </row>
    <row r="440" spans="15:15">
      <c r="O440" s="1"/>
    </row>
    <row r="441" spans="15:15">
      <c r="O441" s="1"/>
    </row>
    <row r="442" spans="15:15">
      <c r="O442" s="1"/>
    </row>
    <row r="443" spans="15:15">
      <c r="O443" s="1"/>
    </row>
    <row r="444" spans="15:15">
      <c r="O444" s="1"/>
    </row>
    <row r="445" spans="15:15">
      <c r="O445" s="1"/>
    </row>
    <row r="446" spans="15:15">
      <c r="O446" s="1"/>
    </row>
    <row r="447" spans="15:15">
      <c r="O447" s="1"/>
    </row>
    <row r="448" spans="15:15">
      <c r="O448" s="1"/>
    </row>
    <row r="449" spans="15:15">
      <c r="O449" s="1"/>
    </row>
    <row r="450" spans="15:15">
      <c r="O450" s="1"/>
    </row>
    <row r="451" spans="15:15">
      <c r="O451" s="1"/>
    </row>
    <row r="452" spans="15:15">
      <c r="O452" s="1"/>
    </row>
    <row r="453" spans="15:15">
      <c r="O453" s="1"/>
    </row>
    <row r="454" spans="15:15">
      <c r="O454" s="1"/>
    </row>
    <row r="455" spans="15:15">
      <c r="O455" s="1"/>
    </row>
    <row r="456" spans="15:15">
      <c r="O456" s="1"/>
    </row>
    <row r="457" spans="15:15">
      <c r="O457" s="1"/>
    </row>
    <row r="458" spans="15:15">
      <c r="O458" s="1"/>
    </row>
    <row r="459" spans="15:15">
      <c r="O459" s="1"/>
    </row>
    <row r="460" spans="15:15">
      <c r="O460" s="1"/>
    </row>
    <row r="461" spans="15:15">
      <c r="O461" s="1"/>
    </row>
    <row r="462" spans="15:15">
      <c r="O462" s="1"/>
    </row>
    <row r="463" spans="15:15">
      <c r="O463" s="1"/>
    </row>
    <row r="464" spans="15:15">
      <c r="O464" s="1"/>
    </row>
    <row r="465" spans="15:15">
      <c r="O465" s="1"/>
    </row>
    <row r="466" spans="15:15">
      <c r="O466" s="1"/>
    </row>
    <row r="467" spans="15:15">
      <c r="O467" s="1"/>
    </row>
    <row r="468" spans="15:15">
      <c r="O468" s="1"/>
    </row>
    <row r="469" spans="15:15">
      <c r="O469" s="1"/>
    </row>
    <row r="470" spans="15:15">
      <c r="O470" s="1"/>
    </row>
    <row r="471" spans="15:15">
      <c r="O471" s="1"/>
    </row>
    <row r="472" spans="15:15">
      <c r="O472" s="1"/>
    </row>
    <row r="473" spans="15:15">
      <c r="O473" s="1"/>
    </row>
    <row r="474" spans="15:15">
      <c r="O474" s="1"/>
    </row>
    <row r="475" spans="15:15">
      <c r="O475" s="1"/>
    </row>
    <row r="476" spans="15:15">
      <c r="O476" s="1"/>
    </row>
    <row r="477" spans="15:15">
      <c r="O477" s="1"/>
    </row>
    <row r="478" spans="15:15">
      <c r="O478" s="1"/>
    </row>
    <row r="479" spans="15:15">
      <c r="O479" s="1"/>
    </row>
    <row r="480" spans="15:15">
      <c r="O480" s="1"/>
    </row>
    <row r="481" spans="15:15">
      <c r="O481" s="1"/>
    </row>
    <row r="482" spans="15:15">
      <c r="O482" s="1"/>
    </row>
    <row r="483" spans="15:15">
      <c r="O483" s="1"/>
    </row>
    <row r="484" spans="15:15">
      <c r="O484" s="1"/>
    </row>
    <row r="485" spans="15:15">
      <c r="O485" s="1"/>
    </row>
    <row r="486" spans="15:15">
      <c r="O486" s="1"/>
    </row>
    <row r="487" spans="15:15">
      <c r="O487" s="1"/>
    </row>
    <row r="488" spans="15:15">
      <c r="O488" s="1"/>
    </row>
    <row r="489" spans="15:15">
      <c r="O489" s="1"/>
    </row>
    <row r="490" spans="15:15">
      <c r="O490" s="1"/>
    </row>
    <row r="491" spans="15:15">
      <c r="O491" s="1"/>
    </row>
    <row r="492" spans="15:15">
      <c r="O492" s="1"/>
    </row>
    <row r="493" spans="15:15">
      <c r="O493" s="1"/>
    </row>
    <row r="494" spans="15:15">
      <c r="O494" s="1"/>
    </row>
    <row r="495" spans="15:15">
      <c r="O495" s="1"/>
    </row>
    <row r="496" spans="15:15">
      <c r="O496" s="1"/>
    </row>
    <row r="497" spans="15:15">
      <c r="O497" s="1"/>
    </row>
  </sheetData>
  <mergeCells count="4">
    <mergeCell ref="A3:A5"/>
    <mergeCell ref="A6:O6"/>
    <mergeCell ref="A7:O7"/>
    <mergeCell ref="D9:G9"/>
  </mergeCells>
  <dataValidations count="12">
    <dataValidation allowBlank="1" showInputMessage="1" showErrorMessage="1" promptTitle="PACC" prompt="Digite la cantidad requerida en este período._x000a_" sqref="D16:G16 D11:G11 D119:G125 E132 D127:E131 F127:G158 D133:E158 D159:G178"/>
    <dataValidation allowBlank="1" showInputMessage="1" showErrorMessage="1" promptTitle="PACC" prompt="Digite el precio unitario estimado._x000a_" sqref="I75 I68:I71 I77:I178 I11:I65"/>
    <dataValidation allowBlank="1" showInputMessage="1" showErrorMessage="1" promptTitle="PACC" prompt="Este valor se calculará automáticamente, resultado de la multiplicación de la cantidad total por el precio unitario estimado." sqref="J255:J263 J253 J67:J71 J73:J75 J77:J251 J11:J65"/>
    <dataValidation allowBlank="1" showInputMessage="1" showErrorMessage="1" promptTitle="PACC" prompt="Digite la fuente de financiamiento del procedimiento de referencia." sqref="M67:M71 M73:M75 M11:M65 M77:M306"/>
    <dataValidation allowBlank="1" showInputMessage="1" showErrorMessage="1" promptTitle="PACC" prompt="La cantidad total resultará de la suma de las cantidades requeridas en cada trimestre. " sqref="H292:H298 H253 H67:H71 H73:H75 H77:H251 H11:H65 H255:H290"/>
    <dataValidation type="list" allowBlank="1" showInputMessage="1" showErrorMessage="1" promptTitle="PACC" prompt="Seleccione el Código de Bienes y Servicios._x000a_" sqref="A304:A306 A253 A67:A71 A73:A75 A77:A251 A11:A65 A255:A302">
      <formula1>$T$11:$T$380</formula1>
    </dataValidation>
    <dataValidation allowBlank="1" showInputMessage="1" showErrorMessage="1" promptTitle="PACC" prompt="Digite la descripción de la compra o contratación." sqref="B301:B302 B304:B306 B67:B71 B73:B75 B253 B77:B251 B11:B65 B255:B264 B270:B299"/>
    <dataValidation allowBlank="1" showInputMessage="1" showErrorMessage="1" promptTitle="PACC" prompt="Digite la unidad de medida._x000a__x000a_" sqref="C301:C302 C304:C306 C73:C75 C253 C77:C251 C11:C71 C255:C299"/>
    <dataValidation allowBlank="1" showInputMessage="1" showErrorMessage="1" promptTitle="PACC" prompt="Este valor se calculará sumando los costos totales que posean el mismo Código de Catálogo de Bienes y Servicios." sqref="K304:K306 K67:K71 K73:K75 K253 K77:K251 K11:K65 K255:K302"/>
    <dataValidation allowBlank="1" showInputMessage="1" showErrorMessage="1" promptTitle="PACC" prompt="Digite el valor adquirido." sqref="N301:N302 N304:N306 N67:N71 N73:N75 N253 N77:N251 N11:N65 N255:N299"/>
    <dataValidation allowBlank="1" showInputMessage="1" showErrorMessage="1" promptTitle="PACC" prompt="Digite las observaciones que considere." sqref="O301:O302 O304:O306 O67:O71 O73:O75 O253 O77:O251 O11:O65 O255:O299"/>
    <dataValidation type="list" allowBlank="1" showInputMessage="1" showErrorMessage="1" promptTitle="PACC" prompt="Seleccione el procedimiento de selección." sqref="L301:L302 L304:L306 L253 L73:L75 L77:L251 L11:L71 L255:L299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PACC - SNCC.F.053 (3)</vt:lpstr>
      <vt:lpstr>Hoja1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yulloa</cp:lastModifiedBy>
  <cp:lastPrinted>2014-09-12T17:33:12Z</cp:lastPrinted>
  <dcterms:created xsi:type="dcterms:W3CDTF">2010-12-13T15:49:00Z</dcterms:created>
  <dcterms:modified xsi:type="dcterms:W3CDTF">2014-11-04T18:46:12Z</dcterms:modified>
</cp:coreProperties>
</file>