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70" i="1"/>
  <c r="C70"/>
  <c r="D68" l="1"/>
  <c r="C68"/>
  <c r="D54"/>
  <c r="C54"/>
  <c r="D29"/>
  <c r="C29"/>
  <c r="D15"/>
  <c r="C15"/>
  <c r="D67"/>
  <c r="D66"/>
  <c r="D63"/>
  <c r="D59"/>
  <c r="D53"/>
  <c r="D52"/>
  <c r="D46"/>
  <c r="D44"/>
  <c r="D41"/>
  <c r="D40"/>
  <c r="D39"/>
  <c r="D38"/>
  <c r="D37"/>
  <c r="D36"/>
  <c r="D35"/>
  <c r="D34"/>
  <c r="D28"/>
  <c r="D27"/>
  <c r="D26"/>
  <c r="D25"/>
  <c r="D24"/>
  <c r="D23"/>
  <c r="D22"/>
  <c r="D21"/>
  <c r="D20"/>
  <c r="D14"/>
  <c r="D13"/>
  <c r="D12"/>
  <c r="D11"/>
</calcChain>
</file>

<file path=xl/sharedStrings.xml><?xml version="1.0" encoding="utf-8"?>
<sst xmlns="http://schemas.openxmlformats.org/spreadsheetml/2006/main" count="59" uniqueCount="46">
  <si>
    <t>Actividades  BANCAS DE LOTERIA</t>
  </si>
  <si>
    <t>Recibidas</t>
  </si>
  <si>
    <t>Contestadas</t>
  </si>
  <si>
    <t>Traslados/Cambio de Dirección</t>
  </si>
  <si>
    <t>Cambio de Propietario</t>
  </si>
  <si>
    <t>Cambio de Nombre</t>
  </si>
  <si>
    <t>Ceses</t>
  </si>
  <si>
    <t>Actividades BANCAS DEPORTIVAS</t>
  </si>
  <si>
    <t>Ceses de Máquinas Tragamonedas</t>
  </si>
  <si>
    <t>Traslados De Máquinas Tragamonedas</t>
  </si>
  <si>
    <t>Desguace de Máquinas Tragamonedas</t>
  </si>
  <si>
    <t>Etiquetación de Máquinas Tragamonedas</t>
  </si>
  <si>
    <t>Reapertura</t>
  </si>
  <si>
    <t>Ceses de Operaciones</t>
  </si>
  <si>
    <t>Actividades CASINOS</t>
  </si>
  <si>
    <t>Traslados de Máquinas Tragamonedas</t>
  </si>
  <si>
    <t>Exoneraciones de Importación de Máquinas Tragamonedas</t>
  </si>
  <si>
    <t>Apertura o Reapertura</t>
  </si>
  <si>
    <t>Cambio de Administración Responsable</t>
  </si>
  <si>
    <t>Cierre de Casinos</t>
  </si>
  <si>
    <t xml:space="preserve">Cambio de Nombre de Hotel </t>
  </si>
  <si>
    <t>Cambio de Nombre de Casino</t>
  </si>
  <si>
    <t>Homologación</t>
  </si>
  <si>
    <t>Reexportaciones de Máquinas Tragamonedas</t>
  </si>
  <si>
    <t>Traspaso de Acciones</t>
  </si>
  <si>
    <t>Transferencia de Licencia</t>
  </si>
  <si>
    <t xml:space="preserve">Exportaciones </t>
  </si>
  <si>
    <t>Expedición de Licencias de Casinos</t>
  </si>
  <si>
    <t>Expedición de Licencias de Casinos Online</t>
  </si>
  <si>
    <t>Solicitud de Licencia para Sala de Juego</t>
  </si>
  <si>
    <t>Expedición de Licencia de parque de Máquinas Tragamonedas</t>
  </si>
  <si>
    <t>Autorización Para Registro Administración Responsable</t>
  </si>
  <si>
    <t>Inspección de Hotel</t>
  </si>
  <si>
    <t>Actividades BINGOS</t>
  </si>
  <si>
    <t>Cambio de Direccion</t>
  </si>
  <si>
    <t>Renovacion de Contrato</t>
  </si>
  <si>
    <t>Expedición de Permisos Bingos Tradicionales y Apertura</t>
  </si>
  <si>
    <t>Expedición de Permisos Bingos Electrónicos</t>
  </si>
  <si>
    <t>Cese Temporal de Operaciones</t>
  </si>
  <si>
    <t>Apertura de Bingos</t>
  </si>
  <si>
    <t>Cierre de Bingo</t>
  </si>
  <si>
    <t>Ministerio de Hacienda</t>
  </si>
  <si>
    <t>“AÑO DEL DESARROLLO AGROFORESTAL”</t>
  </si>
  <si>
    <t>Dirección de Casinos y Juegos de Azar</t>
  </si>
  <si>
    <t>Año 2015</t>
  </si>
  <si>
    <t>Total General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</si>
</sst>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sz val="10"/>
      <color rgb="FF000000"/>
      <name val="Albertus MT Lt"/>
    </font>
    <font>
      <sz val="10"/>
      <color rgb="FF000000"/>
      <name val="Albertus MT Lt"/>
      <family val="1"/>
    </font>
    <font>
      <sz val="10"/>
      <color rgb="FF000000"/>
      <name val="Times New Roman"/>
      <family val="1"/>
    </font>
    <font>
      <b/>
      <sz val="11"/>
      <color rgb="FF000000"/>
      <name val="Albertus MT Lt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Albertus MT Lt"/>
      <family val="1"/>
    </font>
    <font>
      <sz val="12"/>
      <color rgb="FF000000"/>
      <name val="Albertus MT Lt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Adobe Caslon Pro"/>
      <family val="1"/>
    </font>
    <font>
      <b/>
      <i/>
      <sz val="9"/>
      <color theme="1"/>
      <name val="Adobe Caslon Pro"/>
      <family val="1"/>
    </font>
    <font>
      <b/>
      <sz val="14"/>
      <color theme="1"/>
      <name val="Adobe Caslon Pro"/>
      <family val="1"/>
    </font>
    <font>
      <b/>
      <sz val="12"/>
      <color theme="1"/>
      <name val="Adobe Caslon Pro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2" fillId="2" borderId="10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5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1" fontId="5" fillId="0" borderId="12" xfId="0" applyNumberFormat="1" applyFont="1" applyBorder="1" applyAlignment="1">
      <alignment horizontal="center" vertical="center"/>
    </xf>
    <xf numFmtId="0" fontId="9" fillId="0" borderId="5" xfId="0" applyFont="1" applyBorder="1"/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" fontId="12" fillId="0" borderId="1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4" borderId="0" xfId="0" applyFont="1" applyFill="1" applyBorder="1" applyAlignment="1">
      <alignment vertical="center"/>
    </xf>
    <xf numFmtId="0" fontId="0" fillId="0" borderId="0" xfId="0" applyBorder="1"/>
    <xf numFmtId="0" fontId="0" fillId="2" borderId="0" xfId="0" applyFill="1"/>
    <xf numFmtId="0" fontId="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4" fillId="0" borderId="5" xfId="0" applyFont="1" applyBorder="1"/>
    <xf numFmtId="0" fontId="3" fillId="3" borderId="3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" fontId="18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17" fontId="18" fillId="0" borderId="0" xfId="0" applyNumberFormat="1" applyFont="1" applyFill="1" applyBorder="1" applyAlignment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" fontId="1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Bancas de Lotería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Hoja1!$C$10:$D$10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Hoja1!$C$15</c:f>
              <c:numCache>
                <c:formatCode>General</c:formatCode>
                <c:ptCount val="1"/>
                <c:pt idx="0">
                  <c:v>2191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Hoja1!$D$15</c:f>
              <c:numCache>
                <c:formatCode>General</c:formatCode>
                <c:ptCount val="1"/>
                <c:pt idx="0">
                  <c:v>1810</c:v>
                </c:pt>
              </c:numCache>
            </c:numRef>
          </c:val>
        </c:ser>
        <c:dLbls>
          <c:dLblPos val="outEnd"/>
          <c:showVal val="1"/>
        </c:dLbls>
        <c:axId val="80716928"/>
        <c:axId val="86536576"/>
      </c:barChart>
      <c:catAx>
        <c:axId val="80716928"/>
        <c:scaling>
          <c:orientation val="minMax"/>
        </c:scaling>
        <c:delete val="1"/>
        <c:axPos val="b"/>
        <c:tickLblPos val="nextTo"/>
        <c:crossAx val="86536576"/>
        <c:crosses val="autoZero"/>
        <c:auto val="1"/>
        <c:lblAlgn val="ctr"/>
        <c:lblOffset val="100"/>
      </c:catAx>
      <c:valAx>
        <c:axId val="86536576"/>
        <c:scaling>
          <c:orientation val="minMax"/>
        </c:scaling>
        <c:axPos val="l"/>
        <c:majorGridlines/>
        <c:numFmt formatCode="General" sourceLinked="1"/>
        <c:tickLblPos val="nextTo"/>
        <c:crossAx val="80716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Bacas Deportivas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Hoja1!$C$19:$D$19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Hoja1!$C$29</c:f>
              <c:numCache>
                <c:formatCode>General</c:formatCode>
                <c:ptCount val="1"/>
                <c:pt idx="0">
                  <c:v>464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Hoja1!$D$29</c:f>
              <c:numCache>
                <c:formatCode>General</c:formatCode>
                <c:ptCount val="1"/>
                <c:pt idx="0">
                  <c:v>249</c:v>
                </c:pt>
              </c:numCache>
            </c:numRef>
          </c:val>
        </c:ser>
        <c:dLbls>
          <c:dLblPos val="outEnd"/>
          <c:showVal val="1"/>
        </c:dLbls>
        <c:axId val="105548032"/>
        <c:axId val="106009344"/>
      </c:barChart>
      <c:catAx>
        <c:axId val="105548032"/>
        <c:scaling>
          <c:orientation val="minMax"/>
        </c:scaling>
        <c:delete val="1"/>
        <c:axPos val="b"/>
        <c:tickLblPos val="nextTo"/>
        <c:crossAx val="106009344"/>
        <c:crosses val="autoZero"/>
        <c:auto val="1"/>
        <c:lblAlgn val="ctr"/>
        <c:lblOffset val="100"/>
      </c:catAx>
      <c:valAx>
        <c:axId val="106009344"/>
        <c:scaling>
          <c:orientation val="minMax"/>
        </c:scaling>
        <c:axPos val="l"/>
        <c:majorGridlines/>
        <c:numFmt formatCode="General" sourceLinked="1"/>
        <c:tickLblPos val="nextTo"/>
        <c:crossAx val="105548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Casinos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Hoja1!$C$33:$D$33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Hoja1!$C$54</c:f>
              <c:numCache>
                <c:formatCode>General</c:formatCode>
                <c:ptCount val="1"/>
                <c:pt idx="0">
                  <c:v>955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Hoja1!$D$54</c:f>
              <c:numCache>
                <c:formatCode>General</c:formatCode>
                <c:ptCount val="1"/>
                <c:pt idx="0">
                  <c:v>1225</c:v>
                </c:pt>
              </c:numCache>
            </c:numRef>
          </c:val>
        </c:ser>
        <c:dLbls>
          <c:dLblPos val="outEnd"/>
          <c:showVal val="1"/>
        </c:dLbls>
        <c:axId val="107959424"/>
        <c:axId val="107960960"/>
      </c:barChart>
      <c:catAx>
        <c:axId val="107959424"/>
        <c:scaling>
          <c:orientation val="minMax"/>
        </c:scaling>
        <c:axPos val="b"/>
        <c:tickLblPos val="nextTo"/>
        <c:crossAx val="107960960"/>
        <c:crosses val="autoZero"/>
        <c:auto val="1"/>
        <c:lblAlgn val="ctr"/>
        <c:lblOffset val="100"/>
      </c:catAx>
      <c:valAx>
        <c:axId val="107960960"/>
        <c:scaling>
          <c:orientation val="minMax"/>
        </c:scaling>
        <c:axPos val="l"/>
        <c:majorGridlines/>
        <c:numFmt formatCode="General" sourceLinked="1"/>
        <c:tickLblPos val="nextTo"/>
        <c:crossAx val="107959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Bingos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Hoja1!$C$58:$D$58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Hoja1!$C$68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Hoja1!$D$68</c:f>
              <c:numCache>
                <c:formatCode>0</c:formatCode>
                <c:ptCount val="1"/>
                <c:pt idx="0">
                  <c:v>13</c:v>
                </c:pt>
              </c:numCache>
            </c:numRef>
          </c:val>
        </c:ser>
        <c:dLbls>
          <c:dLblPos val="outEnd"/>
          <c:showVal val="1"/>
        </c:dLbls>
        <c:axId val="107917696"/>
        <c:axId val="114592384"/>
      </c:barChart>
      <c:catAx>
        <c:axId val="107917696"/>
        <c:scaling>
          <c:orientation val="minMax"/>
        </c:scaling>
        <c:axPos val="b"/>
        <c:tickLblPos val="nextTo"/>
        <c:crossAx val="114592384"/>
        <c:crosses val="autoZero"/>
        <c:auto val="1"/>
        <c:lblAlgn val="ctr"/>
        <c:lblOffset val="100"/>
      </c:catAx>
      <c:valAx>
        <c:axId val="114592384"/>
        <c:scaling>
          <c:orientation val="minMax"/>
        </c:scaling>
        <c:axPos val="l"/>
        <c:majorGridlines/>
        <c:numFmt formatCode="General" sourceLinked="1"/>
        <c:tickLblPos val="nextTo"/>
        <c:crossAx val="107917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Total General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val>
            <c:numRef>
              <c:f>Hoja1!$C$70</c:f>
              <c:numCache>
                <c:formatCode>General</c:formatCode>
                <c:ptCount val="1"/>
                <c:pt idx="0">
                  <c:v>3648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Hoja1!$D$70</c:f>
              <c:numCache>
                <c:formatCode>0</c:formatCode>
                <c:ptCount val="1"/>
                <c:pt idx="0">
                  <c:v>3297</c:v>
                </c:pt>
              </c:numCache>
            </c:numRef>
          </c:val>
        </c:ser>
        <c:dLbls>
          <c:dLblPos val="outEnd"/>
          <c:showVal val="1"/>
        </c:dLbls>
        <c:axId val="90129920"/>
        <c:axId val="90131840"/>
      </c:barChart>
      <c:catAx>
        <c:axId val="90129920"/>
        <c:scaling>
          <c:orientation val="minMax"/>
        </c:scaling>
        <c:delete val="1"/>
        <c:axPos val="b"/>
        <c:tickLblPos val="nextTo"/>
        <c:crossAx val="90131840"/>
        <c:crosses val="autoZero"/>
        <c:auto val="1"/>
        <c:lblAlgn val="ctr"/>
        <c:lblOffset val="100"/>
      </c:catAx>
      <c:valAx>
        <c:axId val="90131840"/>
        <c:scaling>
          <c:orientation val="minMax"/>
          <c:max val="3700"/>
          <c:min val="2000"/>
        </c:scaling>
        <c:axPos val="l"/>
        <c:majorGridlines/>
        <c:numFmt formatCode="General" sourceLinked="1"/>
        <c:tickLblPos val="nextTo"/>
        <c:crossAx val="90129920"/>
        <c:crosses val="autoZero"/>
        <c:crossBetween val="between"/>
        <c:majorUnit val="200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cid:image001.png@01CCC60B.0A58E680" TargetMode="Externa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562840</xdr:colOff>
      <xdr:row>0</xdr:row>
      <xdr:rowOff>0</xdr:rowOff>
    </xdr:from>
    <xdr:to>
      <xdr:col>4</xdr:col>
      <xdr:colOff>496165</xdr:colOff>
      <xdr:row>3</xdr:row>
      <xdr:rowOff>114300</xdr:rowOff>
    </xdr:to>
    <xdr:pic>
      <xdr:nvPicPr>
        <xdr:cNvPr id="2" name="1 Imagen" descr="cid:image001.png@01CCC60B.0A58E680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4242954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3</xdr:row>
      <xdr:rowOff>72577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1238250" cy="739327"/>
        </a:xfrm>
        <a:prstGeom prst="rect">
          <a:avLst/>
        </a:prstGeom>
        <a:noFill/>
      </xdr:spPr>
    </xdr:pic>
    <xdr:clientData/>
  </xdr:twoCellAnchor>
  <xdr:twoCellAnchor>
    <xdr:from>
      <xdr:col>4</xdr:col>
      <xdr:colOff>666749</xdr:colOff>
      <xdr:row>3</xdr:row>
      <xdr:rowOff>25976</xdr:rowOff>
    </xdr:from>
    <xdr:to>
      <xdr:col>9</xdr:col>
      <xdr:colOff>666749</xdr:colOff>
      <xdr:row>14</xdr:row>
      <xdr:rowOff>25976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655492</xdr:colOff>
      <xdr:row>16</xdr:row>
      <xdr:rowOff>185306</xdr:rowOff>
    </xdr:from>
    <xdr:to>
      <xdr:col>9</xdr:col>
      <xdr:colOff>638175</xdr:colOff>
      <xdr:row>29</xdr:row>
      <xdr:rowOff>38100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676275</xdr:colOff>
      <xdr:row>35</xdr:row>
      <xdr:rowOff>247650</xdr:rowOff>
    </xdr:from>
    <xdr:to>
      <xdr:col>9</xdr:col>
      <xdr:colOff>628650</xdr:colOff>
      <xdr:row>46</xdr:row>
      <xdr:rowOff>180975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628650</xdr:colOff>
      <xdr:row>55</xdr:row>
      <xdr:rowOff>76199</xdr:rowOff>
    </xdr:from>
    <xdr:to>
      <xdr:col>9</xdr:col>
      <xdr:colOff>619125</xdr:colOff>
      <xdr:row>66</xdr:row>
      <xdr:rowOff>38099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15876</xdr:colOff>
      <xdr:row>71</xdr:row>
      <xdr:rowOff>150813</xdr:rowOff>
    </xdr:from>
    <xdr:to>
      <xdr:col>4</xdr:col>
      <xdr:colOff>452437</xdr:colOff>
      <xdr:row>85</xdr:row>
      <xdr:rowOff>95251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70"/>
  <sheetViews>
    <sheetView tabSelected="1" topLeftCell="A67" zoomScale="120" zoomScaleNormal="120" workbookViewId="0">
      <selection activeCell="F82" sqref="F82"/>
    </sheetView>
  </sheetViews>
  <sheetFormatPr baseColWidth="10" defaultRowHeight="15"/>
  <cols>
    <col min="2" max="2" width="32.28515625" bestFit="1" customWidth="1"/>
    <col min="4" max="4" width="12.85546875" bestFit="1" customWidth="1"/>
  </cols>
  <sheetData>
    <row r="3" spans="1:6" ht="22.5">
      <c r="A3" s="54" t="s">
        <v>41</v>
      </c>
      <c r="B3" s="54"/>
      <c r="C3" s="54"/>
      <c r="D3" s="54"/>
      <c r="E3" s="54"/>
      <c r="F3" s="58"/>
    </row>
    <row r="4" spans="1:6">
      <c r="A4" s="55" t="s">
        <v>42</v>
      </c>
      <c r="B4" s="55"/>
      <c r="C4" s="55"/>
      <c r="D4" s="55"/>
      <c r="E4" s="55"/>
      <c r="F4" s="59"/>
    </row>
    <row r="5" spans="1:6" ht="18.75">
      <c r="A5" s="56" t="s">
        <v>43</v>
      </c>
      <c r="B5" s="56"/>
      <c r="C5" s="56"/>
      <c r="D5" s="56"/>
      <c r="E5" s="56"/>
      <c r="F5" s="60"/>
    </row>
    <row r="6" spans="1:6" ht="15.75">
      <c r="A6" s="57" t="s">
        <v>44</v>
      </c>
      <c r="B6" s="57"/>
      <c r="C6" s="57"/>
      <c r="D6" s="57"/>
      <c r="E6" s="57"/>
      <c r="F6" s="61"/>
    </row>
    <row r="8" spans="1:6" ht="15.75" thickBot="1">
      <c r="B8" s="10" t="s">
        <v>0</v>
      </c>
      <c r="C8" s="11"/>
      <c r="D8" s="11"/>
      <c r="E8" s="38"/>
      <c r="F8" s="38"/>
    </row>
    <row r="9" spans="1:6" ht="15.75" thickBot="1">
      <c r="B9" s="1"/>
      <c r="C9" s="47">
        <v>2015</v>
      </c>
      <c r="D9" s="48"/>
      <c r="E9" s="39"/>
      <c r="F9" s="39"/>
    </row>
    <row r="10" spans="1:6" ht="15.75" thickBot="1">
      <c r="B10" s="2"/>
      <c r="C10" s="3" t="s">
        <v>1</v>
      </c>
      <c r="D10" s="4" t="s">
        <v>2</v>
      </c>
    </row>
    <row r="11" spans="1:6" ht="15.75" thickBot="1">
      <c r="B11" s="5" t="s">
        <v>3</v>
      </c>
      <c r="C11" s="64">
        <v>719</v>
      </c>
      <c r="D11" s="6">
        <f>1+1+1+1+14+2+1+17+2+2+3+2+1+19+4+4+11+13+15+12+4+1+2+18+11+28+17+13+5+14+6+12+9+38+16+33+7+5+16+16+18+14+8+10+10+35+8+13+12+29+14+6+24+29+7+1+1+15+13</f>
        <v>664</v>
      </c>
    </row>
    <row r="12" spans="1:6" ht="15.75" thickBot="1">
      <c r="B12" s="5" t="s">
        <v>4</v>
      </c>
      <c r="C12" s="65">
        <v>766</v>
      </c>
      <c r="D12" s="7">
        <f>1+1+1+6+2+1+8+10+1+3+1+1+9+1+12+14+22+1+1+1+1+3+5+119+1+3+3+3+7+8+11+1+2+3+20+15+3+4+30+3+8+20+3+20+1+1+4+1+1+4+1+22+3+13+3+3+10+21+3+10+20+10+6+3+2+11+16+8+24+8+12+5+21+6+3+1+16+3+9</f>
        <v>678</v>
      </c>
    </row>
    <row r="13" spans="1:6" ht="15.75" thickBot="1">
      <c r="B13" s="5" t="s">
        <v>5</v>
      </c>
      <c r="C13" s="65">
        <v>499</v>
      </c>
      <c r="D13" s="8">
        <f>1+1+1+6+1+5+1+2+8+2+10+1+1+12+14+1+22+1+1+1+3+5+1+3+3+2+3+1+1+9+10+1+3+3+15+2+3+28+3+8+20+3+9+20+3+10+3+3+3+1+10+13+2+1+3+2+13+21+7+12+4+2+2+1+1</f>
        <v>368</v>
      </c>
    </row>
    <row r="14" spans="1:6" ht="15.75" thickBot="1">
      <c r="B14" s="5" t="s">
        <v>6</v>
      </c>
      <c r="C14" s="65">
        <v>207</v>
      </c>
      <c r="D14" s="9">
        <f>90+10</f>
        <v>100</v>
      </c>
    </row>
    <row r="15" spans="1:6">
      <c r="C15" s="63">
        <f>SUM(C11:C14)</f>
        <v>2191</v>
      </c>
      <c r="D15" s="63">
        <f>SUM(D11:D14)</f>
        <v>1810</v>
      </c>
    </row>
    <row r="17" spans="2:4" ht="15.75" thickBot="1">
      <c r="B17" s="12" t="s">
        <v>7</v>
      </c>
      <c r="C17" s="40"/>
      <c r="D17" s="40"/>
    </row>
    <row r="18" spans="2:4" ht="15.75" thickBot="1">
      <c r="B18" s="1"/>
      <c r="C18" s="49">
        <v>2015</v>
      </c>
      <c r="D18" s="49"/>
    </row>
    <row r="19" spans="2:4" ht="15.75" thickBot="1">
      <c r="B19" s="5"/>
      <c r="C19" s="3" t="s">
        <v>1</v>
      </c>
      <c r="D19" s="4" t="s">
        <v>2</v>
      </c>
    </row>
    <row r="20" spans="2:4" ht="15.75" thickBot="1">
      <c r="B20" s="5" t="s">
        <v>3</v>
      </c>
      <c r="C20" s="66">
        <v>51</v>
      </c>
      <c r="D20" s="13">
        <f>1+1+1+1+1+2+1+1+3+4+3+1+3+1+1+1+3+4+2+1+1+1+1+2+5</f>
        <v>46</v>
      </c>
    </row>
    <row r="21" spans="2:4" ht="15.75" thickBot="1">
      <c r="B21" s="5" t="s">
        <v>4</v>
      </c>
      <c r="C21" s="66">
        <v>279</v>
      </c>
      <c r="D21" s="14">
        <f>1+1+1+1+1+1+2+2+17+2+1+1+2+1+6+5+1+1+1+5+1+1+3+1+1+1+1+8+1+1+5+1+1+1+1+1</f>
        <v>82</v>
      </c>
    </row>
    <row r="22" spans="2:4" ht="15.75" thickBot="1">
      <c r="B22" s="5" t="s">
        <v>5</v>
      </c>
      <c r="C22" s="66">
        <v>57</v>
      </c>
      <c r="D22" s="15">
        <f>4+1+1+1+1+2+2+2+1+1+2+2+6+1+1+1+1+3+1+1+1</f>
        <v>36</v>
      </c>
    </row>
    <row r="23" spans="2:4" ht="15.75" thickBot="1">
      <c r="B23" s="5" t="s">
        <v>8</v>
      </c>
      <c r="C23" s="66">
        <v>10</v>
      </c>
      <c r="D23" s="14">
        <f>13+10+4</f>
        <v>27</v>
      </c>
    </row>
    <row r="24" spans="2:4" ht="15.75" thickBot="1">
      <c r="B24" s="5" t="s">
        <v>9</v>
      </c>
      <c r="C24" s="66">
        <v>39</v>
      </c>
      <c r="D24" s="14">
        <f>1+2+2+1+1+2+8+1+3+1+2+3+6+3+1+6</f>
        <v>43</v>
      </c>
    </row>
    <row r="25" spans="2:4" ht="15.75" thickBot="1">
      <c r="B25" s="5" t="s">
        <v>10</v>
      </c>
      <c r="C25" s="66">
        <v>22</v>
      </c>
      <c r="D25" s="16">
        <f>5</f>
        <v>5</v>
      </c>
    </row>
    <row r="26" spans="2:4" ht="26.25" thickBot="1">
      <c r="B26" s="17" t="s">
        <v>11</v>
      </c>
      <c r="C26" s="66">
        <v>3</v>
      </c>
      <c r="D26" s="16">
        <f>1</f>
        <v>1</v>
      </c>
    </row>
    <row r="27" spans="2:4" ht="15.75" thickBot="1">
      <c r="B27" s="17" t="s">
        <v>12</v>
      </c>
      <c r="C27" s="18">
        <v>1</v>
      </c>
      <c r="D27" s="18">
        <f>1</f>
        <v>1</v>
      </c>
    </row>
    <row r="28" spans="2:4" ht="15.75" thickBot="1">
      <c r="B28" s="17" t="s">
        <v>13</v>
      </c>
      <c r="C28" s="67">
        <v>2</v>
      </c>
      <c r="D28" s="19">
        <f>1+1+1+1+1+3</f>
        <v>8</v>
      </c>
    </row>
    <row r="29" spans="2:4">
      <c r="C29" s="63">
        <f>SUM(C20:C28)</f>
        <v>464</v>
      </c>
      <c r="D29" s="63">
        <f>SUM(D20:D28)</f>
        <v>249</v>
      </c>
    </row>
    <row r="31" spans="2:4" ht="15.75" thickBot="1">
      <c r="B31" s="20" t="s">
        <v>14</v>
      </c>
      <c r="C31" s="40"/>
      <c r="D31" s="40"/>
    </row>
    <row r="32" spans="2:4" ht="15.75" thickBot="1">
      <c r="B32" s="41"/>
      <c r="C32" s="50">
        <v>2015</v>
      </c>
      <c r="D32" s="51"/>
    </row>
    <row r="33" spans="2:4" ht="15.75" thickBot="1">
      <c r="B33" s="5"/>
      <c r="C33" s="21" t="s">
        <v>1</v>
      </c>
      <c r="D33" s="22" t="s">
        <v>2</v>
      </c>
    </row>
    <row r="34" spans="2:4" ht="15.75" thickBot="1">
      <c r="B34" s="5" t="s">
        <v>15</v>
      </c>
      <c r="C34" s="65">
        <v>41</v>
      </c>
      <c r="D34" s="14">
        <f>10+12+24+6+6+4+2+10+3+2+8+24+5+18+10</f>
        <v>144</v>
      </c>
    </row>
    <row r="35" spans="2:4" ht="15.75" thickBot="1">
      <c r="B35" s="5" t="s">
        <v>8</v>
      </c>
      <c r="C35" s="65">
        <v>7</v>
      </c>
      <c r="D35" s="14">
        <f>12+11+6+3</f>
        <v>32</v>
      </c>
    </row>
    <row r="36" spans="2:4" ht="26.25" thickBot="1">
      <c r="B36" s="23" t="s">
        <v>16</v>
      </c>
      <c r="C36" s="65">
        <v>678</v>
      </c>
      <c r="D36" s="14">
        <f>12+10+50+8+3+3+3+64+6+6+10+3+8+32+8+8+27+5+46+13+20+14+34+20+38+8+25+24+9+4+200</f>
        <v>721</v>
      </c>
    </row>
    <row r="37" spans="2:4" ht="15.75" thickBot="1">
      <c r="B37" s="5" t="s">
        <v>17</v>
      </c>
      <c r="C37" s="65">
        <v>12</v>
      </c>
      <c r="D37" s="14">
        <f>3+1+1+1+1+1+2+1</f>
        <v>11</v>
      </c>
    </row>
    <row r="38" spans="2:4" ht="15.75" thickBot="1">
      <c r="B38" s="24" t="s">
        <v>10</v>
      </c>
      <c r="C38" s="65">
        <v>57</v>
      </c>
      <c r="D38" s="14">
        <f>44+21+7+8+18+16+6+6+10+8+8+6+34+42</f>
        <v>234</v>
      </c>
    </row>
    <row r="39" spans="2:4" ht="15.75" thickBot="1">
      <c r="B39" s="5" t="s">
        <v>18</v>
      </c>
      <c r="C39" s="65">
        <v>3</v>
      </c>
      <c r="D39" s="18">
        <f>1+1+1+1+1+1+1</f>
        <v>7</v>
      </c>
    </row>
    <row r="40" spans="2:4" ht="15.75" thickBot="1">
      <c r="B40" s="5" t="s">
        <v>19</v>
      </c>
      <c r="C40" s="65">
        <v>16</v>
      </c>
      <c r="D40" s="14">
        <f>1+1+2+1+1+1+1+1+1+1</f>
        <v>11</v>
      </c>
    </row>
    <row r="41" spans="2:4" ht="15.75" thickBot="1">
      <c r="B41" s="5" t="s">
        <v>20</v>
      </c>
      <c r="C41" s="26">
        <v>0</v>
      </c>
      <c r="D41" s="16">
        <f>1</f>
        <v>1</v>
      </c>
    </row>
    <row r="42" spans="2:4" ht="15.75" thickBot="1">
      <c r="B42" s="5" t="s">
        <v>21</v>
      </c>
      <c r="C42" s="26">
        <v>3</v>
      </c>
      <c r="D42" s="25">
        <v>0</v>
      </c>
    </row>
    <row r="43" spans="2:4" ht="15.75" thickBot="1">
      <c r="B43" s="5" t="s">
        <v>22</v>
      </c>
      <c r="C43" s="26">
        <v>0</v>
      </c>
      <c r="D43" s="25">
        <v>0</v>
      </c>
    </row>
    <row r="44" spans="2:4" ht="26.25" thickBot="1">
      <c r="B44" s="5" t="s">
        <v>23</v>
      </c>
      <c r="C44" s="26">
        <v>130</v>
      </c>
      <c r="D44" s="25">
        <f>8+14+16+20</f>
        <v>58</v>
      </c>
    </row>
    <row r="45" spans="2:4" ht="15.75" thickBot="1">
      <c r="B45" s="5" t="s">
        <v>24</v>
      </c>
      <c r="C45" s="26">
        <v>1</v>
      </c>
      <c r="D45" s="25">
        <v>0</v>
      </c>
    </row>
    <row r="46" spans="2:4" ht="15.75" thickBot="1">
      <c r="B46" s="5" t="s">
        <v>25</v>
      </c>
      <c r="C46" s="26"/>
      <c r="D46" s="26">
        <f>1</f>
        <v>1</v>
      </c>
    </row>
    <row r="47" spans="2:4" ht="15.75" thickBot="1">
      <c r="B47" s="5" t="s">
        <v>26</v>
      </c>
      <c r="C47" s="26">
        <v>3</v>
      </c>
      <c r="D47" s="26">
        <v>0</v>
      </c>
    </row>
    <row r="48" spans="2:4" ht="15.75" thickBot="1">
      <c r="B48" s="5" t="s">
        <v>27</v>
      </c>
      <c r="C48" s="26">
        <v>1</v>
      </c>
      <c r="D48" s="26">
        <v>0</v>
      </c>
    </row>
    <row r="49" spans="2:4" ht="26.25" thickBot="1">
      <c r="B49" s="5" t="s">
        <v>28</v>
      </c>
      <c r="C49" s="26">
        <v>1</v>
      </c>
      <c r="D49" s="26">
        <v>1</v>
      </c>
    </row>
    <row r="50" spans="2:4" ht="26.25" thickBot="1">
      <c r="B50" s="5" t="s">
        <v>29</v>
      </c>
      <c r="C50" s="26">
        <v>2</v>
      </c>
      <c r="D50" s="26">
        <v>0</v>
      </c>
    </row>
    <row r="51" spans="2:4" ht="26.25" thickBot="1">
      <c r="B51" s="5" t="s">
        <v>30</v>
      </c>
      <c r="C51" s="26">
        <v>0</v>
      </c>
      <c r="D51" s="26">
        <v>0</v>
      </c>
    </row>
    <row r="52" spans="2:4" ht="26.25" thickBot="1">
      <c r="B52" s="27" t="s">
        <v>31</v>
      </c>
      <c r="C52" s="28">
        <v>0</v>
      </c>
      <c r="D52" s="28">
        <f>1+1</f>
        <v>2</v>
      </c>
    </row>
    <row r="53" spans="2:4" ht="15.75" thickBot="1">
      <c r="B53" s="29" t="s">
        <v>32</v>
      </c>
      <c r="C53" s="14">
        <v>0</v>
      </c>
      <c r="D53" s="14">
        <f>1+1</f>
        <v>2</v>
      </c>
    </row>
    <row r="54" spans="2:4">
      <c r="C54" s="63">
        <f>SUM(C34:C53)</f>
        <v>955</v>
      </c>
      <c r="D54" s="63">
        <f>SUM(D34:D53)</f>
        <v>1225</v>
      </c>
    </row>
    <row r="56" spans="2:4" ht="15.75" thickBot="1">
      <c r="B56" s="12" t="s">
        <v>33</v>
      </c>
      <c r="C56" s="40"/>
      <c r="D56" s="40"/>
    </row>
    <row r="57" spans="2:4" ht="16.5" thickBot="1">
      <c r="B57" s="42"/>
      <c r="C57" s="52">
        <v>2015</v>
      </c>
      <c r="D57" s="53"/>
    </row>
    <row r="58" spans="2:4" ht="16.5" thickBot="1">
      <c r="B58" s="30"/>
      <c r="C58" s="31" t="s">
        <v>1</v>
      </c>
      <c r="D58" s="32" t="s">
        <v>2</v>
      </c>
    </row>
    <row r="59" spans="2:4" ht="16.5" thickBot="1">
      <c r="B59" s="30" t="s">
        <v>34</v>
      </c>
      <c r="C59" s="68">
        <v>0</v>
      </c>
      <c r="D59" s="33">
        <f>1+1</f>
        <v>2</v>
      </c>
    </row>
    <row r="60" spans="2:4" ht="16.5" thickBot="1">
      <c r="B60" s="30" t="s">
        <v>4</v>
      </c>
      <c r="C60" s="68">
        <v>1</v>
      </c>
      <c r="D60" s="33">
        <v>0</v>
      </c>
    </row>
    <row r="61" spans="2:4" ht="16.5" thickBot="1">
      <c r="B61" s="30" t="s">
        <v>5</v>
      </c>
      <c r="C61" s="68">
        <v>0</v>
      </c>
      <c r="D61" s="33">
        <v>0</v>
      </c>
    </row>
    <row r="62" spans="2:4" ht="16.5" thickBot="1">
      <c r="B62" s="30" t="s">
        <v>35</v>
      </c>
      <c r="C62" s="68">
        <v>0</v>
      </c>
      <c r="D62" s="33">
        <v>0</v>
      </c>
    </row>
    <row r="63" spans="2:4" ht="32.25" thickBot="1">
      <c r="B63" s="34" t="s">
        <v>36</v>
      </c>
      <c r="C63" s="68">
        <v>33</v>
      </c>
      <c r="D63" s="35">
        <f>1+1+1+1+1+2</f>
        <v>7</v>
      </c>
    </row>
    <row r="64" spans="2:4" ht="32.25" thickBot="1">
      <c r="B64" s="43" t="s">
        <v>37</v>
      </c>
      <c r="C64" s="68">
        <v>3</v>
      </c>
      <c r="D64" s="33">
        <v>0</v>
      </c>
    </row>
    <row r="65" spans="2:4" ht="16.5" thickBot="1">
      <c r="B65" s="44" t="s">
        <v>38</v>
      </c>
      <c r="C65" s="69">
        <v>1</v>
      </c>
      <c r="D65" s="36">
        <v>0</v>
      </c>
    </row>
    <row r="66" spans="2:4" ht="16.5" thickBot="1">
      <c r="B66" s="46" t="s">
        <v>39</v>
      </c>
      <c r="C66" s="70">
        <v>0</v>
      </c>
      <c r="D66" s="35">
        <f>3</f>
        <v>3</v>
      </c>
    </row>
    <row r="67" spans="2:4" ht="16.5" thickBot="1">
      <c r="B67" s="45" t="s">
        <v>40</v>
      </c>
      <c r="C67" s="71">
        <v>0</v>
      </c>
      <c r="D67" s="37">
        <f>1</f>
        <v>1</v>
      </c>
    </row>
    <row r="68" spans="2:4">
      <c r="C68" s="63">
        <f>SUM(C59:C67)</f>
        <v>38</v>
      </c>
      <c r="D68" s="72">
        <f>SUM(D59:D67)</f>
        <v>13</v>
      </c>
    </row>
    <row r="70" spans="2:4">
      <c r="B70" s="62" t="s">
        <v>45</v>
      </c>
      <c r="C70" s="63">
        <f>C15+C29+C54+C68</f>
        <v>3648</v>
      </c>
      <c r="D70" s="72">
        <f>D15+D29+D54+D68</f>
        <v>3297</v>
      </c>
    </row>
  </sheetData>
  <mergeCells count="8">
    <mergeCell ref="A3:E3"/>
    <mergeCell ref="A4:E4"/>
    <mergeCell ref="A5:E5"/>
    <mergeCell ref="A6:E6"/>
    <mergeCell ref="C9:D9"/>
    <mergeCell ref="C18:D18"/>
    <mergeCell ref="C32:D32"/>
    <mergeCell ref="C57:D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ybottier</dc:creator>
  <cp:lastModifiedBy>ybottier</cp:lastModifiedBy>
  <dcterms:created xsi:type="dcterms:W3CDTF">2017-02-15T16:33:15Z</dcterms:created>
  <dcterms:modified xsi:type="dcterms:W3CDTF">2017-02-15T20:02:24Z</dcterms:modified>
</cp:coreProperties>
</file>