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NSUAL 2022\Informe mes de Agosto 2022\"/>
    </mc:Choice>
  </mc:AlternateContent>
  <bookViews>
    <workbookView xWindow="0" yWindow="0" windowWidth="21600" windowHeight="8430"/>
  </bookViews>
  <sheets>
    <sheet name="P3 Ejecucion " sheetId="1" r:id="rId1"/>
    <sheet name="Hoja1" sheetId="2" r:id="rId2"/>
  </sheets>
  <definedNames>
    <definedName name="_xlnm.Print_Area" localSheetId="0">'P3 Ejecucion '!$A$1:$N$115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/>
  <c r="B12" i="1"/>
  <c r="L27" i="1" l="1"/>
  <c r="L17" i="1"/>
  <c r="L88" i="1" s="1"/>
  <c r="L11" i="1"/>
  <c r="L65" i="1"/>
  <c r="L55" i="1"/>
  <c r="L37" i="1"/>
  <c r="M37" i="1"/>
  <c r="M11" i="1"/>
  <c r="F42" i="2" l="1"/>
  <c r="F27" i="2"/>
  <c r="F10" i="2"/>
  <c r="D6" i="2"/>
  <c r="D7" i="2"/>
  <c r="D8" i="2"/>
  <c r="D9" i="2"/>
  <c r="D10" i="2"/>
  <c r="D11" i="2"/>
  <c r="D12" i="2"/>
  <c r="D13" i="2"/>
  <c r="D14" i="2"/>
  <c r="D15" i="2"/>
  <c r="D16" i="2"/>
  <c r="F14" i="2" s="1"/>
  <c r="D17" i="2"/>
  <c r="D18" i="2"/>
  <c r="F18" i="2" s="1"/>
  <c r="D19" i="2"/>
  <c r="D20" i="2"/>
  <c r="D21" i="2"/>
  <c r="D22" i="2"/>
  <c r="D23" i="2"/>
  <c r="D24" i="2"/>
  <c r="D25" i="2"/>
  <c r="F25" i="2" s="1"/>
  <c r="D26" i="2"/>
  <c r="D27" i="2"/>
  <c r="D28" i="2"/>
  <c r="D29" i="2"/>
  <c r="F29" i="2" s="1"/>
  <c r="D30" i="2"/>
  <c r="D31" i="2"/>
  <c r="F31" i="2" s="1"/>
  <c r="D32" i="2"/>
  <c r="D33" i="2"/>
  <c r="F33" i="2" s="1"/>
  <c r="D34" i="2"/>
  <c r="D35" i="2"/>
  <c r="D36" i="2"/>
  <c r="D37" i="2"/>
  <c r="F36" i="2" s="1"/>
  <c r="D38" i="2"/>
  <c r="D39" i="2"/>
  <c r="D40" i="2"/>
  <c r="D41" i="2"/>
  <c r="D42" i="2"/>
  <c r="D43" i="2"/>
  <c r="D44" i="2"/>
  <c r="D45" i="2"/>
  <c r="F45" i="2" s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F59" i="2" s="1"/>
  <c r="D60" i="2"/>
  <c r="D61" i="2"/>
  <c r="D62" i="2"/>
  <c r="D5" i="2"/>
  <c r="E63" i="2"/>
  <c r="C63" i="2"/>
  <c r="D63" i="2" l="1"/>
  <c r="F6" i="2"/>
  <c r="F63" i="2" s="1"/>
  <c r="K37" i="1" l="1"/>
  <c r="J55" i="1"/>
  <c r="K55" i="1"/>
  <c r="K65" i="1"/>
  <c r="K27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27" i="1"/>
  <c r="J17" i="1"/>
  <c r="J11" i="1"/>
  <c r="J88" i="1" l="1"/>
  <c r="N38" i="1"/>
  <c r="N36" i="1"/>
  <c r="N34" i="1"/>
  <c r="N24" i="1"/>
  <c r="N23" i="1"/>
  <c r="N22" i="1"/>
  <c r="N13" i="1"/>
  <c r="F55" i="1"/>
  <c r="G55" i="1"/>
  <c r="H55" i="1"/>
  <c r="I27" i="1"/>
  <c r="I17" i="1"/>
  <c r="I11" i="1"/>
  <c r="I88" i="1" l="1"/>
  <c r="H65" i="1"/>
  <c r="N65" i="1" s="1"/>
  <c r="H27" i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N35" i="1"/>
  <c r="N33" i="1"/>
  <c r="N32" i="1"/>
  <c r="N31" i="1"/>
  <c r="N30" i="1"/>
  <c r="N29" i="1"/>
  <c r="N28" i="1"/>
  <c r="G27" i="1"/>
  <c r="F27" i="1"/>
  <c r="E27" i="1"/>
  <c r="D27" i="1"/>
  <c r="N26" i="1"/>
  <c r="N25" i="1"/>
  <c r="N21" i="1"/>
  <c r="N20" i="1"/>
  <c r="N19" i="1"/>
  <c r="N18" i="1"/>
  <c r="G17" i="1"/>
  <c r="F17" i="1"/>
  <c r="E17" i="1"/>
  <c r="D17" i="1"/>
  <c r="C17" i="1"/>
  <c r="N15" i="1"/>
  <c r="N14" i="1"/>
  <c r="N12" i="1"/>
  <c r="G11" i="1"/>
  <c r="F11" i="1"/>
  <c r="E11" i="1"/>
  <c r="D11" i="1"/>
  <c r="C11" i="1"/>
  <c r="Q5" i="1"/>
  <c r="D88" i="1" l="1"/>
  <c r="N27" i="1"/>
  <c r="F88" i="1"/>
  <c r="N37" i="1"/>
  <c r="C88" i="1"/>
  <c r="G88" i="1"/>
  <c r="B11" i="1"/>
  <c r="N11" i="1" s="1"/>
  <c r="N16" i="1"/>
  <c r="E55" i="1"/>
  <c r="E88" i="1" s="1"/>
  <c r="B17" i="1"/>
  <c r="N17" i="1" s="1"/>
  <c r="N55" i="1" l="1"/>
  <c r="N88" i="1"/>
  <c r="Q11" i="1"/>
  <c r="B88" i="1"/>
</calcChain>
</file>

<file path=xl/sharedStrings.xml><?xml version="1.0" encoding="utf-8"?>
<sst xmlns="http://schemas.openxmlformats.org/spreadsheetml/2006/main" count="136" uniqueCount="136">
  <si>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</si>
  <si>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</si>
  <si>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</si>
  <si>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</si>
  <si>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</si>
  <si>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</si>
  <si>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</si>
  <si>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</si>
  <si>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</si>
  <si>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</si>
  <si>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</si>
  <si>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</si>
  <si>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</si>
  <si>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</si>
  <si>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</si>
  <si>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</si>
  <si>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</si>
  <si>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</si>
  <si>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</si>
  <si>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</si>
  <si>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</si>
  <si>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</si>
  <si>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</si>
  <si>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</si>
  <si>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</si>
  <si>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</si>
  <si>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</si>
  <si>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</si>
  <si>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</si>
  <si>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</si>
  <si>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</si>
  <si>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</si>
  <si>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</si>
  <si>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</si>
  <si>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</si>
  <si>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</si>
  <si>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</si>
  <si>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</si>
  <si>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</si>
  <si>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</si>
  <si>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</si>
  <si>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</si>
  <si>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</si>
  <si>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</si>
  <si>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</si>
  <si>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</si>
  <si>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</si>
  <si>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</si>
  <si>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</si>
  <si>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</si>
  <si>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</si>
  <si>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</si>
  <si>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</si>
  <si>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</si>
  <si>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</si>
  <si>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</si>
  <si>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</si>
  <si>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</si>
  <si>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</si>
  <si>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</si>
  <si>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</si>
  <si>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</si>
  <si>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</si>
  <si>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</si>
  <si>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</si>
  <si>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</si>
  <si>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</si>
  <si>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</si>
  <si>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</si>
  <si>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</si>
  <si>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</si>
  <si>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</si>
  <si>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</si>
  <si>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</si>
  <si>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</si>
  <si>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</si>
  <si>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</si>
  <si>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</si>
  <si>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</si>
  <si>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</si>
  <si>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</si>
  <si>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</si>
  <si>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</si>
  <si>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</si>
  <si>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</si>
  <si>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</si>
  <si>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</si>
  <si>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</si>
  <si>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</si>
  <si>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</si>
  <si>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</si>
  <si>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</si>
  <si>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</si>
  <si>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</si>
  <si>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</si>
  <si>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</si>
  <si>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</si>
  <si>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</si>
  <si>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</si>
  <si>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</si>
  <si>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</si>
  <si>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</si>
  <si>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</si>
  <si>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</si>
  <si>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</si>
  <si>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</si>
  <si>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</si>
  <si>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</si>
  <si>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__________________________________________________________________________________________________________________________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</si>
  <si>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</si>
  <si>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</si>
  <si>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</si>
  <si>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</si>
  <si>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</si>
  <si>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</si>
  <si>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</si>
  <si>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</si>
  <si>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</si>
  <si>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</si>
  <si>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</si>
  <si>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</si>
  <si>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</si>
  <si>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</si>
  <si>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</si>
  <si>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</si>
  <si>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</si>
  <si>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</si>
  <si>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</si>
  <si>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</si>
  <si>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</si>
  <si>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</si>
  <si>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Lic. Lucía Cabral Anazagaris, MSc</t>
  </si>
  <si>
    <t>Contador, CPA,</t>
  </si>
  <si>
    <t>Lic. Rosely Maleny Correa Pérez</t>
  </si>
  <si>
    <t>TOTAL DEVENGADO ENERO: 10,844,196,71</t>
  </si>
  <si>
    <t>PRESUPUESTO APROBADO: RD$265,595,015,00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</si>
</sst>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_);_(* \(#,##0.0\);_(* &quot;-&quot;??_);_(@_)"/>
    <numFmt numFmtId="167" formatCode="_(* #,##0_);_(* \(#,##0\);_(* &quot;-&quot;??_);_(@_)"/>
    <numFmt numFmtId="168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60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/>
    <xf numFmtId="165" fontId="3" fillId="0" borderId="1" xfId="1" applyFont="1" applyBorder="1"/>
    <xf numFmtId="0" fontId="3" fillId="0" borderId="0" xfId="0" applyFont="1" applyBorder="1"/>
    <xf numFmtId="165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165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6" fontId="2" fillId="0" borderId="1" xfId="0" applyNumberFormat="1" applyFont="1" applyBorder="1"/>
    <xf numFmtId="165" fontId="2" fillId="0" borderId="1" xfId="1" applyFont="1" applyBorder="1"/>
    <xf numFmtId="166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7" fontId="8" fillId="0" borderId="1" xfId="1" applyNumberFormat="1" applyFont="1" applyFill="1" applyBorder="1" applyAlignment="1">
      <alignment vertical="center"/>
    </xf>
    <xf numFmtId="0" fontId="9" fillId="0" borderId="0" xfId="0" applyFont="1"/>
    <xf numFmtId="165" fontId="9" fillId="0" borderId="0" xfId="0" applyNumberFormat="1" applyFont="1"/>
    <xf numFmtId="0" fontId="8" fillId="0" borderId="11" xfId="0" applyFont="1" applyBorder="1" applyAlignment="1">
      <alignment horizontal="left" indent="2"/>
    </xf>
    <xf numFmtId="165" fontId="10" fillId="0" borderId="0" xfId="1" applyFont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165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165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165" fontId="6" fillId="0" borderId="12" xfId="0" applyNumberFormat="1" applyFont="1" applyBorder="1"/>
    <xf numFmtId="167" fontId="8" fillId="0" borderId="3" xfId="1" applyNumberFormat="1" applyFont="1" applyFill="1" applyBorder="1" applyAlignment="1">
      <alignment vertical="center"/>
    </xf>
    <xf numFmtId="165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165" fontId="12" fillId="0" borderId="1" xfId="1" applyFont="1" applyBorder="1"/>
    <xf numFmtId="165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165" fontId="12" fillId="0" borderId="0" xfId="1" applyFont="1" applyBorder="1"/>
    <xf numFmtId="165" fontId="3" fillId="0" borderId="12" xfId="0" applyNumberFormat="1" applyFont="1" applyBorder="1"/>
    <xf numFmtId="165" fontId="5" fillId="0" borderId="0" xfId="1" applyFont="1" applyBorder="1"/>
    <xf numFmtId="165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165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165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165" fontId="9" fillId="0" borderId="0" xfId="1" applyFont="1"/>
    <xf numFmtId="165" fontId="0" fillId="0" borderId="0" xfId="1" applyFont="1"/>
    <xf numFmtId="165" fontId="14" fillId="0" borderId="0" xfId="4" applyFont="1" applyFill="1" applyBorder="1" applyAlignment="1">
      <alignment vertical="center"/>
    </xf>
    <xf numFmtId="165" fontId="14" fillId="0" borderId="12" xfId="0" applyNumberFormat="1" applyFont="1" applyBorder="1"/>
    <xf numFmtId="165" fontId="11" fillId="0" borderId="12" xfId="0" applyNumberFormat="1" applyFont="1" applyBorder="1"/>
    <xf numFmtId="165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1" fillId="0" borderId="0" xfId="4" applyFont="1" applyFill="1" applyBorder="1" applyAlignment="1">
      <alignment vertical="center"/>
    </xf>
    <xf numFmtId="165" fontId="14" fillId="0" borderId="1" xfId="1" applyFont="1" applyFill="1" applyBorder="1" applyAlignment="1">
      <alignment vertical="center" wrapText="1"/>
    </xf>
    <xf numFmtId="167" fontId="11" fillId="0" borderId="0" xfId="1" applyNumberFormat="1" applyFont="1" applyFill="1" applyBorder="1" applyAlignment="1">
      <alignment vertical="center"/>
    </xf>
    <xf numFmtId="165" fontId="14" fillId="0" borderId="0" xfId="1" applyFont="1" applyFill="1" applyBorder="1" applyAlignment="1">
      <alignment vertical="center" wrapText="1"/>
    </xf>
    <xf numFmtId="165" fontId="14" fillId="0" borderId="0" xfId="1" applyFont="1" applyFill="1" applyBorder="1" applyAlignment="1"/>
    <xf numFmtId="4" fontId="15" fillId="0" borderId="0" xfId="0" applyNumberFormat="1" applyFont="1" applyBorder="1"/>
    <xf numFmtId="165" fontId="13" fillId="0" borderId="0" xfId="4" applyFont="1" applyBorder="1"/>
    <xf numFmtId="0" fontId="8" fillId="0" borderId="11" xfId="0" applyFont="1" applyBorder="1" applyAlignment="1">
      <alignment horizontal="left" vertical="center"/>
    </xf>
    <xf numFmtId="165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165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165" fontId="11" fillId="0" borderId="0" xfId="1" applyNumberFormat="1" applyFont="1" applyBorder="1"/>
    <xf numFmtId="165" fontId="14" fillId="0" borderId="0" xfId="1" applyFont="1" applyFill="1" applyBorder="1" applyAlignment="1">
      <alignment vertical="center"/>
    </xf>
    <xf numFmtId="167" fontId="11" fillId="0" borderId="1" xfId="1" applyNumberFormat="1" applyFont="1" applyFill="1" applyBorder="1" applyAlignment="1">
      <alignment vertical="center"/>
    </xf>
    <xf numFmtId="167" fontId="11" fillId="0" borderId="3" xfId="1" applyNumberFormat="1" applyFont="1" applyFill="1" applyBorder="1" applyAlignment="1">
      <alignment vertical="center"/>
    </xf>
    <xf numFmtId="165" fontId="18" fillId="0" borderId="1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 wrapText="1"/>
    </xf>
    <xf numFmtId="165" fontId="19" fillId="0" borderId="0" xfId="1" applyFont="1" applyFill="1" applyBorder="1" applyAlignment="1">
      <alignment vertical="center"/>
    </xf>
    <xf numFmtId="165" fontId="19" fillId="0" borderId="0" xfId="1" applyFont="1" applyBorder="1" applyAlignment="1">
      <alignment vertical="center"/>
    </xf>
    <xf numFmtId="165" fontId="19" fillId="0" borderId="0" xfId="4" applyFont="1" applyFill="1" applyBorder="1" applyAlignment="1">
      <alignment vertical="center"/>
    </xf>
    <xf numFmtId="167" fontId="19" fillId="0" borderId="0" xfId="1" applyNumberFormat="1" applyFont="1" applyFill="1" applyBorder="1" applyAlignment="1">
      <alignment vertical="center"/>
    </xf>
    <xf numFmtId="165" fontId="19" fillId="0" borderId="0" xfId="4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 wrapText="1"/>
    </xf>
    <xf numFmtId="165" fontId="19" fillId="0" borderId="0" xfId="1" applyNumberFormat="1" applyFont="1" applyFill="1" applyBorder="1" applyAlignment="1">
      <alignment vertical="center"/>
    </xf>
    <xf numFmtId="165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5" fontId="18" fillId="0" borderId="0" xfId="1" applyFont="1" applyFill="1" applyBorder="1" applyAlignment="1"/>
    <xf numFmtId="168" fontId="19" fillId="0" borderId="0" xfId="2" applyNumberFormat="1" applyFont="1" applyFill="1" applyBorder="1" applyAlignment="1">
      <alignment vertical="center"/>
    </xf>
    <xf numFmtId="165" fontId="19" fillId="0" borderId="0" xfId="1" applyFont="1" applyBorder="1"/>
    <xf numFmtId="168" fontId="19" fillId="0" borderId="0" xfId="2" applyNumberFormat="1" applyFont="1" applyFill="1" applyBorder="1" applyAlignment="1"/>
    <xf numFmtId="4" fontId="20" fillId="0" borderId="0" xfId="0" applyNumberFormat="1" applyFont="1" applyBorder="1"/>
    <xf numFmtId="167" fontId="19" fillId="0" borderId="0" xfId="1" applyNumberFormat="1" applyFont="1" applyFill="1" applyBorder="1" applyAlignment="1">
      <alignment vertical="center" wrapText="1"/>
    </xf>
    <xf numFmtId="167" fontId="19" fillId="0" borderId="1" xfId="1" applyNumberFormat="1" applyFont="1" applyFill="1" applyBorder="1" applyAlignment="1">
      <alignment vertical="center"/>
    </xf>
    <xf numFmtId="165" fontId="18" fillId="0" borderId="0" xfId="4" applyFont="1" applyFill="1" applyBorder="1" applyAlignment="1">
      <alignment vertical="center"/>
    </xf>
    <xf numFmtId="167" fontId="19" fillId="0" borderId="3" xfId="1" applyNumberFormat="1" applyFont="1" applyFill="1" applyBorder="1" applyAlignment="1">
      <alignment vertical="center"/>
    </xf>
    <xf numFmtId="165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165" fontId="6" fillId="0" borderId="0" xfId="0" applyNumberFormat="1" applyFont="1" applyBorder="1"/>
    <xf numFmtId="165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165" fontId="19" fillId="0" borderId="1" xfId="1" applyFont="1" applyBorder="1"/>
    <xf numFmtId="165" fontId="19" fillId="0" borderId="1" xfId="1" applyFont="1" applyFill="1" applyBorder="1" applyAlignment="1">
      <alignment vertical="center"/>
    </xf>
    <xf numFmtId="165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165" fontId="11" fillId="0" borderId="4" xfId="0" applyNumberFormat="1" applyFont="1" applyBorder="1"/>
    <xf numFmtId="165" fontId="18" fillId="0" borderId="3" xfId="1" applyFont="1" applyFill="1" applyBorder="1" applyAlignment="1">
      <alignment vertical="center"/>
    </xf>
    <xf numFmtId="165" fontId="19" fillId="0" borderId="3" xfId="1" applyFont="1" applyBorder="1"/>
    <xf numFmtId="165" fontId="6" fillId="0" borderId="10" xfId="0" applyNumberFormat="1" applyFont="1" applyBorder="1"/>
    <xf numFmtId="165" fontId="0" fillId="0" borderId="0" xfId="4" applyFont="1"/>
    <xf numFmtId="165" fontId="0" fillId="0" borderId="0" xfId="0" applyNumberFormat="1"/>
    <xf numFmtId="0" fontId="11" fillId="0" borderId="2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5" fontId="11" fillId="0" borderId="0" xfId="1" applyNumberFormat="1" applyFont="1" applyBorder="1" applyAlignment="1">
      <alignment horizontal="center"/>
    </xf>
    <xf numFmtId="165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5" fontId="14" fillId="0" borderId="0" xfId="1" applyNumberFormat="1" applyFont="1" applyBorder="1" applyAlignment="1">
      <alignment horizontal="center"/>
    </xf>
    <xf numFmtId="165" fontId="14" fillId="0" borderId="12" xfId="1" applyNumberFormat="1" applyFont="1" applyBorder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65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165" fontId="23" fillId="2" borderId="15" xfId="1" applyFont="1" applyFill="1" applyBorder="1" applyAlignment="1">
      <alignment vertical="center"/>
    </xf>
    <xf numFmtId="168" fontId="24" fillId="2" borderId="15" xfId="3" applyFont="1" applyFill="1" applyBorder="1" applyAlignment="1">
      <alignment vertical="center"/>
    </xf>
    <xf numFmtId="165" fontId="24" fillId="2" borderId="15" xfId="4" applyFont="1" applyFill="1" applyBorder="1" applyAlignment="1">
      <alignment vertical="center"/>
    </xf>
    <xf numFmtId="166" fontId="24" fillId="2" borderId="15" xfId="0" applyNumberFormat="1" applyFont="1" applyFill="1" applyBorder="1" applyAlignment="1">
      <alignment vertical="center"/>
    </xf>
    <xf numFmtId="168" fontId="25" fillId="2" borderId="15" xfId="3" applyFont="1" applyFill="1" applyBorder="1" applyAlignment="1">
      <alignment vertical="center"/>
    </xf>
    <xf numFmtId="165" fontId="24" fillId="2" borderId="16" xfId="0" applyNumberFormat="1" applyFont="1" applyFill="1" applyBorder="1" applyAlignment="1">
      <alignment vertical="center"/>
    </xf>
    <xf numFmtId="165" fontId="24" fillId="2" borderId="15" xfId="1" applyFont="1" applyFill="1" applyBorder="1" applyAlignment="1">
      <alignment vertical="center"/>
    </xf>
    <xf numFmtId="165" fontId="0" fillId="0" borderId="0" xfId="1" applyFont="1" applyBorder="1"/>
    <xf numFmtId="0" fontId="16" fillId="0" borderId="2" xfId="0" applyFont="1" applyBorder="1"/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showGridLines="0" tabSelected="1" view="pageBreakPreview" zoomScale="20" zoomScaleNormal="20" zoomScaleSheetLayoutView="20" workbookViewId="0">
      <selection activeCell="A8" sqref="A8"/>
    </sheetView>
  </sheetViews>
  <sheetFormatPr baseColWidth="10" defaultColWidth="11.42578125" defaultRowHeight="15" x14ac:dyDescent="0.25"/>
  <cols>
    <col min="1" max="1" width="266.7109375" customWidth="1"/>
    <col min="2" max="2" width="116.42578125" customWidth="1"/>
    <col min="3" max="3" width="78.42578125" customWidth="1"/>
    <col min="4" max="4" width="82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45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</row>
    <row r="4" spans="1:17" ht="61.5" customHeight="1" x14ac:dyDescent="0.25">
      <c r="A4" s="148" t="s">
        <v>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50"/>
    </row>
    <row r="5" spans="1:17" ht="61.5" customHeight="1" x14ac:dyDescent="0.25">
      <c r="A5" s="151">
        <v>2022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3"/>
      <c r="Q5">
        <f>SUM(A5:P5)</f>
        <v>2022</v>
      </c>
    </row>
    <row r="6" spans="1:17" ht="61.5" customHeight="1" x14ac:dyDescent="0.25">
      <c r="A6" s="148" t="s">
        <v>2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50"/>
    </row>
    <row r="7" spans="1:17" ht="61.5" customHeight="1" x14ac:dyDescent="0.25">
      <c r="A7" s="148" t="s">
        <v>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50"/>
    </row>
    <row r="8" spans="1:17" ht="99" customHeight="1" thickBot="1" x14ac:dyDescent="1.4">
      <c r="A8" s="174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60" t="s">
        <v>5</v>
      </c>
      <c r="B9" s="161" t="s">
        <v>6</v>
      </c>
      <c r="C9" s="161" t="s">
        <v>7</v>
      </c>
      <c r="D9" s="161" t="s">
        <v>8</v>
      </c>
      <c r="E9" s="161" t="s">
        <v>9</v>
      </c>
      <c r="F9" s="162" t="s">
        <v>10</v>
      </c>
      <c r="G9" s="163" t="s">
        <v>11</v>
      </c>
      <c r="H9" s="162" t="s">
        <v>12</v>
      </c>
      <c r="I9" s="161" t="s">
        <v>13</v>
      </c>
      <c r="J9" s="161" t="s">
        <v>14</v>
      </c>
      <c r="K9" s="161" t="s">
        <v>15</v>
      </c>
      <c r="L9" s="161" t="s">
        <v>16</v>
      </c>
      <c r="M9" s="162" t="s">
        <v>17</v>
      </c>
      <c r="N9" s="164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1">
        <f t="shared" ref="B11:M11" si="0">SUM(B12:B16)</f>
        <v>10551518.01</v>
      </c>
      <c r="C11" s="101">
        <f t="shared" si="0"/>
        <v>0</v>
      </c>
      <c r="D11" s="101">
        <f t="shared" si="0"/>
        <v>0</v>
      </c>
      <c r="E11" s="101">
        <f t="shared" si="0"/>
        <v>0</v>
      </c>
      <c r="F11" s="101">
        <f t="shared" si="0"/>
        <v>0</v>
      </c>
      <c r="G11" s="101">
        <f t="shared" si="0"/>
        <v>0</v>
      </c>
      <c r="H11" s="101">
        <f t="shared" si="0"/>
        <v>0</v>
      </c>
      <c r="I11" s="101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10551518.01</v>
      </c>
      <c r="Q11" s="16">
        <f>SUM(N11)</f>
        <v>10551518.01</v>
      </c>
    </row>
    <row r="12" spans="1:17" s="15" customFormat="1" ht="165" customHeight="1" x14ac:dyDescent="1.25">
      <c r="A12" s="17" t="s">
        <v>21</v>
      </c>
      <c r="B12" s="102">
        <f>5702313+3321550</f>
        <v>9023863</v>
      </c>
      <c r="C12" s="103"/>
      <c r="D12" s="104"/>
      <c r="E12" s="103"/>
      <c r="F12" s="103"/>
      <c r="G12" s="103"/>
      <c r="H12" s="105"/>
      <c r="I12" s="105"/>
      <c r="J12" s="72"/>
      <c r="K12" s="72"/>
      <c r="L12" s="72"/>
      <c r="M12" s="19"/>
      <c r="N12" s="65">
        <f>SUM(B12:M12)</f>
        <v>9023863</v>
      </c>
    </row>
    <row r="13" spans="1:17" s="15" customFormat="1" ht="165" customHeight="1" x14ac:dyDescent="1.25">
      <c r="A13" s="17" t="s">
        <v>22</v>
      </c>
      <c r="B13" s="102">
        <v>160000</v>
      </c>
      <c r="C13" s="103"/>
      <c r="D13" s="104"/>
      <c r="E13" s="103"/>
      <c r="F13" s="103"/>
      <c r="G13" s="103"/>
      <c r="H13" s="105"/>
      <c r="I13" s="105"/>
      <c r="J13" s="72"/>
      <c r="K13" s="72"/>
      <c r="L13" s="72"/>
      <c r="M13" s="19"/>
      <c r="N13" s="65">
        <f>SUM(B13:M13)</f>
        <v>160000</v>
      </c>
    </row>
    <row r="14" spans="1:17" s="15" customFormat="1" ht="165" customHeight="1" x14ac:dyDescent="1.25">
      <c r="A14" s="17" t="s">
        <v>23</v>
      </c>
      <c r="B14" s="102"/>
      <c r="C14" s="103"/>
      <c r="D14" s="104"/>
      <c r="E14" s="106"/>
      <c r="F14" s="106"/>
      <c r="G14" s="103"/>
      <c r="H14" s="106"/>
      <c r="I14" s="106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65" customHeight="1" x14ac:dyDescent="1.25">
      <c r="A15" s="17" t="s">
        <v>24</v>
      </c>
      <c r="B15" s="103"/>
      <c r="C15" s="103"/>
      <c r="D15" s="104"/>
      <c r="E15" s="106"/>
      <c r="F15" s="106"/>
      <c r="G15" s="103"/>
      <c r="H15" s="106"/>
      <c r="I15" s="106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3">
        <f>637284.12+640694.25+89676.64</f>
        <v>1367655.01</v>
      </c>
      <c r="C16" s="103"/>
      <c r="D16" s="104"/>
      <c r="E16" s="103"/>
      <c r="F16" s="103"/>
      <c r="G16" s="103"/>
      <c r="H16" s="107"/>
      <c r="I16" s="105"/>
      <c r="J16" s="72"/>
      <c r="K16" s="72"/>
      <c r="L16" s="72"/>
      <c r="M16" s="19"/>
      <c r="N16" s="65">
        <f>SUM(B16:M16)</f>
        <v>1367655.01</v>
      </c>
    </row>
    <row r="17" spans="1:14" s="15" customFormat="1" ht="165" customHeight="1" x14ac:dyDescent="1.1499999999999999">
      <c r="A17" s="22" t="s">
        <v>26</v>
      </c>
      <c r="B17" s="108">
        <f>B18</f>
        <v>292678.7</v>
      </c>
      <c r="C17" s="108">
        <f>C18+C23</f>
        <v>0</v>
      </c>
      <c r="D17" s="108">
        <f>D18+D22+D23+D24+D26</f>
        <v>0</v>
      </c>
      <c r="E17" s="108">
        <f t="shared" ref="E17:K17" si="2">E18+E22+E23+E24+E26+E25</f>
        <v>0</v>
      </c>
      <c r="F17" s="108">
        <f t="shared" si="2"/>
        <v>0</v>
      </c>
      <c r="G17" s="108">
        <f t="shared" si="2"/>
        <v>0</v>
      </c>
      <c r="H17" s="108">
        <f t="shared" si="2"/>
        <v>0</v>
      </c>
      <c r="I17" s="108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 t="shared" si="1"/>
        <v>292678.7</v>
      </c>
    </row>
    <row r="18" spans="1:14" s="81" customFormat="1" ht="165" customHeight="1" x14ac:dyDescent="0.25">
      <c r="A18" s="79" t="s">
        <v>27</v>
      </c>
      <c r="B18" s="103">
        <f>137414.64+155264.06</f>
        <v>292678.7</v>
      </c>
      <c r="C18" s="103"/>
      <c r="D18" s="104"/>
      <c r="E18" s="103"/>
      <c r="F18" s="103"/>
      <c r="G18" s="103"/>
      <c r="H18" s="109"/>
      <c r="I18" s="105"/>
      <c r="J18" s="72"/>
      <c r="K18" s="72"/>
      <c r="L18" s="72"/>
      <c r="M18" s="19">
        <v>0</v>
      </c>
      <c r="N18" s="80">
        <f>SUM(B18:M18)</f>
        <v>292678.7</v>
      </c>
    </row>
    <row r="19" spans="1:14" s="81" customFormat="1" ht="165" customHeight="1" x14ac:dyDescent="0.25">
      <c r="A19" s="79" t="s">
        <v>28</v>
      </c>
      <c r="B19" s="106"/>
      <c r="C19" s="103"/>
      <c r="D19" s="104"/>
      <c r="E19" s="106"/>
      <c r="F19" s="106"/>
      <c r="G19" s="103"/>
      <c r="H19" s="106"/>
      <c r="I19" s="105"/>
      <c r="J19" s="74"/>
      <c r="K19" s="72"/>
      <c r="L19" s="72"/>
      <c r="M19" s="19">
        <v>0</v>
      </c>
      <c r="N19" s="80">
        <f t="shared" si="1"/>
        <v>0</v>
      </c>
    </row>
    <row r="20" spans="1:14" s="81" customFormat="1" ht="165" customHeight="1" x14ac:dyDescent="0.25">
      <c r="A20" s="79" t="s">
        <v>29</v>
      </c>
      <c r="B20" s="106"/>
      <c r="C20" s="103"/>
      <c r="D20" s="104"/>
      <c r="E20" s="106"/>
      <c r="F20" s="103"/>
      <c r="G20" s="103"/>
      <c r="H20" s="106"/>
      <c r="I20" s="105"/>
      <c r="J20" s="74"/>
      <c r="K20" s="72"/>
      <c r="L20" s="72"/>
      <c r="M20" s="19">
        <v>0</v>
      </c>
      <c r="N20" s="80">
        <f t="shared" si="1"/>
        <v>0</v>
      </c>
    </row>
    <row r="21" spans="1:14" s="81" customFormat="1" ht="165" customHeight="1" x14ac:dyDescent="0.25">
      <c r="A21" s="79" t="s">
        <v>30</v>
      </c>
      <c r="B21" s="106"/>
      <c r="C21" s="103"/>
      <c r="D21" s="104"/>
      <c r="E21" s="106"/>
      <c r="F21" s="103"/>
      <c r="G21" s="103"/>
      <c r="H21" s="106"/>
      <c r="I21" s="105"/>
      <c r="J21" s="74"/>
      <c r="K21" s="72"/>
      <c r="L21" s="72"/>
      <c r="M21" s="19">
        <v>0</v>
      </c>
      <c r="N21" s="80">
        <f t="shared" si="1"/>
        <v>0</v>
      </c>
    </row>
    <row r="22" spans="1:14" s="81" customFormat="1" ht="165" customHeight="1" x14ac:dyDescent="0.25">
      <c r="A22" s="79" t="s">
        <v>31</v>
      </c>
      <c r="B22" s="106"/>
      <c r="C22" s="103"/>
      <c r="D22" s="104"/>
      <c r="E22" s="103"/>
      <c r="F22" s="103"/>
      <c r="G22" s="103"/>
      <c r="H22" s="105"/>
      <c r="I22" s="105"/>
      <c r="J22" s="72"/>
      <c r="K22" s="72"/>
      <c r="L22" s="72"/>
      <c r="M22" s="19">
        <v>0</v>
      </c>
      <c r="N22" s="80">
        <f>SUM(B22:M22)</f>
        <v>0</v>
      </c>
    </row>
    <row r="23" spans="1:14" s="81" customFormat="1" ht="165" customHeight="1" x14ac:dyDescent="0.25">
      <c r="A23" s="79" t="s">
        <v>32</v>
      </c>
      <c r="B23" s="103"/>
      <c r="C23" s="103"/>
      <c r="D23" s="104"/>
      <c r="E23" s="103"/>
      <c r="F23" s="103"/>
      <c r="G23" s="103"/>
      <c r="H23" s="105"/>
      <c r="I23" s="105"/>
      <c r="J23" s="72"/>
      <c r="K23" s="72"/>
      <c r="L23" s="72"/>
      <c r="M23" s="19">
        <v>0</v>
      </c>
      <c r="N23" s="80">
        <f>SUM(B23:M23)</f>
        <v>0</v>
      </c>
    </row>
    <row r="24" spans="1:14" s="81" customFormat="1" ht="165" customHeight="1" x14ac:dyDescent="0.25">
      <c r="A24" s="82" t="s">
        <v>33</v>
      </c>
      <c r="B24" s="106"/>
      <c r="C24" s="103"/>
      <c r="D24" s="104"/>
      <c r="E24" s="106"/>
      <c r="F24" s="103"/>
      <c r="G24" s="103"/>
      <c r="H24" s="105"/>
      <c r="I24" s="105"/>
      <c r="J24" s="72"/>
      <c r="K24" s="72"/>
      <c r="L24" s="72"/>
      <c r="M24" s="19">
        <v>0</v>
      </c>
      <c r="N24" s="80">
        <f>SUM(B24:M24)</f>
        <v>0</v>
      </c>
    </row>
    <row r="25" spans="1:14" s="81" customFormat="1" ht="165" customHeight="1" x14ac:dyDescent="0.25">
      <c r="A25" s="82" t="s">
        <v>34</v>
      </c>
      <c r="B25" s="106"/>
      <c r="C25" s="106"/>
      <c r="D25" s="104"/>
      <c r="E25" s="103"/>
      <c r="F25" s="103"/>
      <c r="G25" s="103"/>
      <c r="H25" s="105"/>
      <c r="I25" s="105"/>
      <c r="J25" s="74"/>
      <c r="K25" s="72"/>
      <c r="L25" s="72"/>
      <c r="M25" s="19">
        <v>0</v>
      </c>
      <c r="N25" s="80">
        <f t="shared" si="1"/>
        <v>0</v>
      </c>
    </row>
    <row r="26" spans="1:14" s="81" customFormat="1" ht="165" customHeight="1" x14ac:dyDescent="0.25">
      <c r="A26" s="79" t="s">
        <v>35</v>
      </c>
      <c r="B26" s="106"/>
      <c r="C26" s="106"/>
      <c r="D26" s="104"/>
      <c r="E26" s="103"/>
      <c r="F26" s="103"/>
      <c r="G26" s="103"/>
      <c r="H26" s="105"/>
      <c r="I26" s="105"/>
      <c r="J26" s="74"/>
      <c r="K26" s="72"/>
      <c r="L26" s="72"/>
      <c r="M26" s="19">
        <v>0</v>
      </c>
      <c r="N26" s="80">
        <f t="shared" si="1"/>
        <v>0</v>
      </c>
    </row>
    <row r="27" spans="1:14" s="15" customFormat="1" ht="165" customHeight="1" x14ac:dyDescent="1.1499999999999999">
      <c r="A27" s="22" t="s">
        <v>36</v>
      </c>
      <c r="B27" s="110">
        <v>0</v>
      </c>
      <c r="C27" s="106">
        <v>0</v>
      </c>
      <c r="D27" s="111">
        <f>+D28+D29+D30+D31+D32+D33+D34+D35+D36</f>
        <v>0</v>
      </c>
      <c r="E27" s="111">
        <f>+E28+E29+E30+E31+E32+E33+E34+E35+E36</f>
        <v>0</v>
      </c>
      <c r="F27" s="112">
        <f>SUM(F28:F36)</f>
        <v>0</v>
      </c>
      <c r="G27" s="112">
        <f>SUM(G28:G36)</f>
        <v>0</v>
      </c>
      <c r="H27" s="112">
        <f>SUM(H28:H36)</f>
        <v>0</v>
      </c>
      <c r="I27" s="112">
        <f t="shared" ref="I27:K27" si="3">SUM(I28:I36)</f>
        <v>0</v>
      </c>
      <c r="J27" s="76">
        <f t="shared" si="3"/>
        <v>0</v>
      </c>
      <c r="K27" s="76">
        <f t="shared" si="3"/>
        <v>0</v>
      </c>
      <c r="L27" s="76">
        <f>SUM(L28:L36)</f>
        <v>0</v>
      </c>
      <c r="M27" s="19">
        <v>0</v>
      </c>
      <c r="N27" s="64">
        <f>SUM(B27:M27)</f>
        <v>0</v>
      </c>
    </row>
    <row r="28" spans="1:14" s="15" customFormat="1" ht="127.5" customHeight="1" x14ac:dyDescent="1.25">
      <c r="A28" s="17" t="s">
        <v>37</v>
      </c>
      <c r="B28" s="113">
        <v>0</v>
      </c>
      <c r="C28" s="106">
        <v>0</v>
      </c>
      <c r="D28" s="114"/>
      <c r="E28" s="106"/>
      <c r="F28" s="103"/>
      <c r="G28" s="103"/>
      <c r="H28" s="106"/>
      <c r="I28" s="106"/>
      <c r="J28" s="74"/>
      <c r="K28" s="72"/>
      <c r="L28" s="72"/>
      <c r="M28" s="19">
        <v>0</v>
      </c>
      <c r="N28" s="65">
        <f t="shared" si="1"/>
        <v>0</v>
      </c>
    </row>
    <row r="29" spans="1:14" s="15" customFormat="1" ht="127.5" customHeight="1" x14ac:dyDescent="1.25">
      <c r="A29" s="17" t="s">
        <v>38</v>
      </c>
      <c r="B29" s="113">
        <v>0</v>
      </c>
      <c r="C29" s="106">
        <v>0</v>
      </c>
      <c r="D29" s="114"/>
      <c r="E29" s="106"/>
      <c r="F29" s="103"/>
      <c r="G29" s="103"/>
      <c r="H29" s="106"/>
      <c r="I29" s="106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3">
        <v>0</v>
      </c>
      <c r="C30" s="106">
        <v>0</v>
      </c>
      <c r="D30" s="114"/>
      <c r="E30" s="106"/>
      <c r="F30" s="103"/>
      <c r="G30" s="103"/>
      <c r="H30" s="109"/>
      <c r="I30" s="106"/>
      <c r="J30" s="72"/>
      <c r="K30" s="72"/>
      <c r="L30" s="72"/>
      <c r="M30" s="19">
        <v>0</v>
      </c>
      <c r="N30" s="65">
        <f t="shared" si="1"/>
        <v>0</v>
      </c>
    </row>
    <row r="31" spans="1:14" s="15" customFormat="1" ht="127.5" customHeight="1" x14ac:dyDescent="1.25">
      <c r="A31" s="17" t="s">
        <v>40</v>
      </c>
      <c r="B31" s="113">
        <v>0</v>
      </c>
      <c r="C31" s="106">
        <v>0</v>
      </c>
      <c r="D31" s="114"/>
      <c r="E31" s="106"/>
      <c r="F31" s="103"/>
      <c r="G31" s="103"/>
      <c r="H31" s="106"/>
      <c r="I31" s="106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3">
        <v>0</v>
      </c>
      <c r="C32" s="106">
        <v>0</v>
      </c>
      <c r="D32" s="114"/>
      <c r="E32" s="106"/>
      <c r="F32" s="103"/>
      <c r="G32" s="103"/>
      <c r="H32" s="106"/>
      <c r="I32" s="106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3">
        <v>0</v>
      </c>
      <c r="C33" s="106">
        <v>0</v>
      </c>
      <c r="D33" s="114"/>
      <c r="E33" s="106"/>
      <c r="F33" s="103"/>
      <c r="G33" s="103"/>
      <c r="H33" s="106"/>
      <c r="I33" s="106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5">
        <v>0</v>
      </c>
      <c r="C34" s="106">
        <v>0</v>
      </c>
      <c r="D34" s="114"/>
      <c r="E34" s="106"/>
      <c r="F34" s="103"/>
      <c r="G34" s="103"/>
      <c r="H34" s="109"/>
      <c r="I34" s="106"/>
      <c r="J34" s="72"/>
      <c r="K34" s="72"/>
      <c r="L34" s="72"/>
      <c r="M34" s="19">
        <v>0</v>
      </c>
      <c r="N34" s="65">
        <f>SUM(B34:M34)</f>
        <v>0</v>
      </c>
    </row>
    <row r="35" spans="1:14" s="15" customFormat="1" ht="165" customHeight="1" x14ac:dyDescent="1.25">
      <c r="A35" s="24" t="s">
        <v>44</v>
      </c>
      <c r="B35" s="113">
        <v>0</v>
      </c>
      <c r="C35" s="106">
        <v>0</v>
      </c>
      <c r="D35" s="114"/>
      <c r="E35" s="106"/>
      <c r="F35" s="103"/>
      <c r="G35" s="103"/>
      <c r="H35" s="106"/>
      <c r="I35" s="106"/>
      <c r="J35" s="72"/>
      <c r="K35" s="19"/>
      <c r="L35" s="19"/>
      <c r="M35" s="19">
        <v>0</v>
      </c>
      <c r="N35" s="65">
        <f t="shared" si="1"/>
        <v>0</v>
      </c>
    </row>
    <row r="36" spans="1:14" s="15" customFormat="1" ht="165" customHeight="1" x14ac:dyDescent="1.25">
      <c r="A36" s="17" t="s">
        <v>45</v>
      </c>
      <c r="B36" s="113">
        <v>0</v>
      </c>
      <c r="C36" s="106">
        <v>0</v>
      </c>
      <c r="D36" s="114"/>
      <c r="E36" s="103"/>
      <c r="F36" s="103"/>
      <c r="G36" s="103"/>
      <c r="H36" s="109"/>
      <c r="I36" s="105"/>
      <c r="J36" s="72"/>
      <c r="K36" s="72"/>
      <c r="L36" s="72"/>
      <c r="M36" s="19">
        <v>0</v>
      </c>
      <c r="N36" s="65">
        <f>SUM(B36:M36)</f>
        <v>0</v>
      </c>
    </row>
    <row r="37" spans="1:14" s="15" customFormat="1" ht="165" customHeight="1" x14ac:dyDescent="1.35">
      <c r="A37" s="22" t="s">
        <v>46</v>
      </c>
      <c r="B37" s="113">
        <v>0</v>
      </c>
      <c r="C37" s="106">
        <v>0</v>
      </c>
      <c r="D37" s="116">
        <f>+D38+D39+D42+D43+D44+D45+D46+D47</f>
        <v>0</v>
      </c>
      <c r="E37" s="116">
        <f>+E38+E39+E42+E43+E44+E45+E46+E47</f>
        <v>0</v>
      </c>
      <c r="F37" s="116">
        <f>+F38+F39+F42+F43+F44+F45+F46+F47</f>
        <v>0</v>
      </c>
      <c r="G37" s="116">
        <f>+G38+G39+G42+G43+G44+G45+G46+G47</f>
        <v>0</v>
      </c>
      <c r="H37" s="116">
        <f t="shared" ref="H37:M37" si="4">+H38+H39+H42+H43+H44+H45+H46+H47</f>
        <v>0</v>
      </c>
      <c r="I37" s="116">
        <f t="shared" si="4"/>
        <v>0</v>
      </c>
      <c r="J37" s="77">
        <f t="shared" si="4"/>
        <v>0</v>
      </c>
      <c r="K37" s="77">
        <f t="shared" si="4"/>
        <v>0</v>
      </c>
      <c r="L37" s="77">
        <f t="shared" si="4"/>
        <v>0</v>
      </c>
      <c r="M37" s="77">
        <f t="shared" si="4"/>
        <v>0</v>
      </c>
      <c r="N37" s="64">
        <f t="shared" si="1"/>
        <v>0</v>
      </c>
    </row>
    <row r="38" spans="1:14" s="15" customFormat="1" ht="165" customHeight="1" x14ac:dyDescent="1.25">
      <c r="A38" s="24" t="s">
        <v>47</v>
      </c>
      <c r="B38" s="113">
        <v>0</v>
      </c>
      <c r="C38" s="106">
        <v>0</v>
      </c>
      <c r="D38" s="114"/>
      <c r="E38" s="106"/>
      <c r="F38" s="103"/>
      <c r="G38" s="103"/>
      <c r="H38" s="106"/>
      <c r="I38" s="106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9" t="s">
        <v>48</v>
      </c>
      <c r="B39" s="131">
        <v>0</v>
      </c>
      <c r="C39" s="120">
        <v>0</v>
      </c>
      <c r="D39" s="132">
        <v>0</v>
      </c>
      <c r="E39" s="120">
        <v>0</v>
      </c>
      <c r="F39" s="121">
        <v>0</v>
      </c>
      <c r="G39" s="121">
        <v>0</v>
      </c>
      <c r="H39" s="120">
        <v>0</v>
      </c>
      <c r="I39" s="120">
        <v>0</v>
      </c>
      <c r="J39" s="100">
        <v>0</v>
      </c>
      <c r="K39" s="26">
        <v>0</v>
      </c>
      <c r="L39" s="26">
        <v>0</v>
      </c>
      <c r="M39" s="26">
        <v>0</v>
      </c>
      <c r="N39" s="130">
        <f t="shared" si="1"/>
        <v>0</v>
      </c>
    </row>
    <row r="40" spans="1:14" s="15" customFormat="1" ht="165" customHeight="1" x14ac:dyDescent="1.25">
      <c r="A40" s="122"/>
      <c r="B40" s="110"/>
      <c r="C40" s="106"/>
      <c r="D40" s="114"/>
      <c r="E40" s="106"/>
      <c r="F40" s="103"/>
      <c r="G40" s="103"/>
      <c r="H40" s="106"/>
      <c r="I40" s="106"/>
      <c r="J40" s="74"/>
      <c r="K40" s="19"/>
      <c r="L40" s="19"/>
      <c r="M40" s="19"/>
      <c r="N40" s="124"/>
    </row>
    <row r="41" spans="1:14" s="15" customFormat="1" ht="165" customHeight="1" thickBot="1" x14ac:dyDescent="1.3">
      <c r="A41" s="122"/>
      <c r="B41" s="110"/>
      <c r="C41" s="106"/>
      <c r="D41" s="114"/>
      <c r="E41" s="106"/>
      <c r="F41" s="103"/>
      <c r="G41" s="103"/>
      <c r="H41" s="106"/>
      <c r="I41" s="106"/>
      <c r="J41" s="74"/>
      <c r="K41" s="19"/>
      <c r="L41" s="19"/>
      <c r="M41" s="19"/>
      <c r="N41" s="124"/>
    </row>
    <row r="42" spans="1:14" s="15" customFormat="1" ht="165" customHeight="1" x14ac:dyDescent="1.05">
      <c r="A42" s="125" t="s">
        <v>49</v>
      </c>
      <c r="B42" s="118">
        <v>0</v>
      </c>
      <c r="C42" s="118">
        <v>0</v>
      </c>
      <c r="D42" s="126">
        <v>0</v>
      </c>
      <c r="E42" s="118">
        <v>0</v>
      </c>
      <c r="F42" s="127">
        <v>0</v>
      </c>
      <c r="G42" s="127">
        <v>0</v>
      </c>
      <c r="H42" s="118">
        <v>0</v>
      </c>
      <c r="I42" s="118">
        <v>0</v>
      </c>
      <c r="J42" s="99">
        <v>0</v>
      </c>
      <c r="K42" s="14">
        <v>0</v>
      </c>
      <c r="L42" s="14">
        <v>0</v>
      </c>
      <c r="M42" s="14">
        <v>0</v>
      </c>
      <c r="N42" s="128">
        <f t="shared" si="1"/>
        <v>0</v>
      </c>
    </row>
    <row r="43" spans="1:14" s="15" customFormat="1" ht="165" customHeight="1" x14ac:dyDescent="1.05">
      <c r="A43" s="24" t="s">
        <v>50</v>
      </c>
      <c r="B43" s="117">
        <v>0</v>
      </c>
      <c r="C43" s="106">
        <v>0</v>
      </c>
      <c r="D43" s="114">
        <v>0</v>
      </c>
      <c r="E43" s="106">
        <v>0</v>
      </c>
      <c r="F43" s="103">
        <v>0</v>
      </c>
      <c r="G43" s="103">
        <v>0</v>
      </c>
      <c r="H43" s="106">
        <v>0</v>
      </c>
      <c r="I43" s="106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7">
        <v>0</v>
      </c>
      <c r="C44" s="106">
        <v>0</v>
      </c>
      <c r="D44" s="114">
        <v>0</v>
      </c>
      <c r="E44" s="106">
        <v>0</v>
      </c>
      <c r="F44" s="103">
        <v>0</v>
      </c>
      <c r="G44" s="103">
        <v>0</v>
      </c>
      <c r="H44" s="106">
        <v>0</v>
      </c>
      <c r="I44" s="106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7">
        <v>0</v>
      </c>
      <c r="C45" s="106">
        <v>0</v>
      </c>
      <c r="D45" s="114">
        <v>0</v>
      </c>
      <c r="E45" s="106">
        <v>0</v>
      </c>
      <c r="F45" s="103">
        <v>0</v>
      </c>
      <c r="G45" s="103">
        <v>0</v>
      </c>
      <c r="H45" s="106">
        <v>0</v>
      </c>
      <c r="I45" s="106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7">
        <v>0</v>
      </c>
      <c r="C46" s="106">
        <v>0</v>
      </c>
      <c r="D46" s="114">
        <v>0</v>
      </c>
      <c r="E46" s="106">
        <v>0</v>
      </c>
      <c r="F46" s="103">
        <v>0</v>
      </c>
      <c r="G46" s="103">
        <v>0</v>
      </c>
      <c r="H46" s="106">
        <v>0</v>
      </c>
      <c r="I46" s="106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7">
        <v>0</v>
      </c>
      <c r="C47" s="106">
        <v>0</v>
      </c>
      <c r="D47" s="114">
        <v>0</v>
      </c>
      <c r="E47" s="106">
        <v>0</v>
      </c>
      <c r="F47" s="103">
        <v>0</v>
      </c>
      <c r="G47" s="103">
        <v>0</v>
      </c>
      <c r="H47" s="106">
        <v>0</v>
      </c>
      <c r="I47" s="106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7">
        <v>0</v>
      </c>
      <c r="C48" s="106">
        <v>0</v>
      </c>
      <c r="D48" s="106">
        <v>0</v>
      </c>
      <c r="E48" s="106">
        <v>0</v>
      </c>
      <c r="F48" s="103">
        <v>0</v>
      </c>
      <c r="G48" s="103">
        <v>0</v>
      </c>
      <c r="H48" s="106">
        <v>0</v>
      </c>
      <c r="I48" s="106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10">
        <v>0</v>
      </c>
      <c r="C49" s="106">
        <v>0</v>
      </c>
      <c r="D49" s="106">
        <v>0</v>
      </c>
      <c r="E49" s="106">
        <v>0</v>
      </c>
      <c r="F49" s="103">
        <v>0</v>
      </c>
      <c r="G49" s="103">
        <v>0</v>
      </c>
      <c r="H49" s="106">
        <v>0</v>
      </c>
      <c r="I49" s="106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7">
        <v>0</v>
      </c>
      <c r="C50" s="106">
        <v>0</v>
      </c>
      <c r="D50" s="106">
        <v>0</v>
      </c>
      <c r="E50" s="106">
        <v>0</v>
      </c>
      <c r="F50" s="103">
        <v>0</v>
      </c>
      <c r="G50" s="103">
        <v>0</v>
      </c>
      <c r="H50" s="106">
        <v>0</v>
      </c>
      <c r="I50" s="106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7">
        <v>0</v>
      </c>
      <c r="C51" s="106">
        <v>0</v>
      </c>
      <c r="D51" s="106">
        <v>0</v>
      </c>
      <c r="E51" s="106">
        <v>0</v>
      </c>
      <c r="F51" s="103">
        <v>0</v>
      </c>
      <c r="G51" s="103">
        <v>0</v>
      </c>
      <c r="H51" s="106">
        <v>0</v>
      </c>
      <c r="I51" s="106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7">
        <v>0</v>
      </c>
      <c r="C52" s="106">
        <v>0</v>
      </c>
      <c r="D52" s="106">
        <v>0</v>
      </c>
      <c r="E52" s="106">
        <v>0</v>
      </c>
      <c r="F52" s="103">
        <v>0</v>
      </c>
      <c r="G52" s="103">
        <v>0</v>
      </c>
      <c r="H52" s="106">
        <v>0</v>
      </c>
      <c r="I52" s="106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7">
        <v>0</v>
      </c>
      <c r="C53" s="106">
        <v>0</v>
      </c>
      <c r="D53" s="106">
        <v>0</v>
      </c>
      <c r="E53" s="106">
        <v>0</v>
      </c>
      <c r="F53" s="103">
        <v>0</v>
      </c>
      <c r="G53" s="103">
        <v>0</v>
      </c>
      <c r="H53" s="106">
        <v>0</v>
      </c>
      <c r="I53" s="106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7">
        <v>0</v>
      </c>
      <c r="C54" s="106">
        <v>0</v>
      </c>
      <c r="D54" s="106">
        <v>0</v>
      </c>
      <c r="E54" s="106">
        <v>0</v>
      </c>
      <c r="F54" s="103">
        <v>0</v>
      </c>
      <c r="G54" s="103">
        <v>0</v>
      </c>
      <c r="H54" s="106">
        <v>0</v>
      </c>
      <c r="I54" s="106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7">
        <v>0</v>
      </c>
      <c r="C55" s="106">
        <v>0</v>
      </c>
      <c r="D55" s="110">
        <f>D56</f>
        <v>0</v>
      </c>
      <c r="E55" s="110">
        <f>E56</f>
        <v>0</v>
      </c>
      <c r="F55" s="110">
        <f t="shared" ref="F55:H55" si="6">F56</f>
        <v>0</v>
      </c>
      <c r="G55" s="110">
        <f t="shared" si="6"/>
        <v>0</v>
      </c>
      <c r="H55" s="110">
        <f t="shared" si="6"/>
        <v>0</v>
      </c>
      <c r="I55" s="110">
        <f>I56+I60</f>
        <v>0</v>
      </c>
      <c r="J55" s="98">
        <f t="shared" ref="J55:L55" si="7">J56+J60</f>
        <v>0</v>
      </c>
      <c r="K55" s="98">
        <f t="shared" si="7"/>
        <v>0</v>
      </c>
      <c r="L55" s="98">
        <f t="shared" si="7"/>
        <v>0</v>
      </c>
      <c r="M55" s="19">
        <v>0</v>
      </c>
      <c r="N55" s="64">
        <f>SUM(B55:M55)</f>
        <v>0</v>
      </c>
    </row>
    <row r="56" spans="1:14" s="15" customFormat="1" ht="123.75" customHeight="1" x14ac:dyDescent="1.25">
      <c r="A56" s="17" t="s">
        <v>63</v>
      </c>
      <c r="B56" s="117">
        <v>0</v>
      </c>
      <c r="C56" s="106">
        <v>0</v>
      </c>
      <c r="D56" s="114"/>
      <c r="E56" s="103"/>
      <c r="F56" s="103"/>
      <c r="G56" s="103"/>
      <c r="H56" s="106"/>
      <c r="I56" s="105"/>
      <c r="J56" s="72"/>
      <c r="K56" s="72"/>
      <c r="L56" s="19">
        <v>0</v>
      </c>
      <c r="M56" s="19">
        <v>0</v>
      </c>
      <c r="N56" s="65">
        <f>SUM(B56:M56)</f>
        <v>0</v>
      </c>
    </row>
    <row r="57" spans="1:14" s="15" customFormat="1" ht="123.75" customHeight="1" x14ac:dyDescent="1.25">
      <c r="A57" s="24" t="s">
        <v>64</v>
      </c>
      <c r="B57" s="110">
        <v>0</v>
      </c>
      <c r="C57" s="106">
        <v>0</v>
      </c>
      <c r="D57" s="106"/>
      <c r="E57" s="106"/>
      <c r="F57" s="103"/>
      <c r="G57" s="103"/>
      <c r="H57" s="106"/>
      <c r="I57" s="106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6">
        <v>0</v>
      </c>
      <c r="C58" s="106">
        <v>0</v>
      </c>
      <c r="D58" s="106"/>
      <c r="E58" s="106"/>
      <c r="F58" s="103"/>
      <c r="G58" s="103"/>
      <c r="H58" s="106"/>
      <c r="I58" s="106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6">
        <v>0</v>
      </c>
      <c r="C59" s="106">
        <v>0</v>
      </c>
      <c r="D59" s="106"/>
      <c r="E59" s="106"/>
      <c r="F59" s="106"/>
      <c r="G59" s="103"/>
      <c r="H59" s="106"/>
      <c r="I59" s="106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6">
        <v>0</v>
      </c>
      <c r="C60" s="106">
        <v>0</v>
      </c>
      <c r="D60" s="106"/>
      <c r="E60" s="106"/>
      <c r="F60" s="106"/>
      <c r="G60" s="103"/>
      <c r="H60" s="106"/>
      <c r="I60" s="105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6">
        <v>0</v>
      </c>
      <c r="C61" s="106">
        <v>0</v>
      </c>
      <c r="D61" s="106"/>
      <c r="E61" s="106"/>
      <c r="F61" s="106"/>
      <c r="G61" s="103"/>
      <c r="H61" s="106"/>
      <c r="I61" s="106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6">
        <v>0</v>
      </c>
      <c r="C62" s="106">
        <v>0</v>
      </c>
      <c r="D62" s="106"/>
      <c r="E62" s="106"/>
      <c r="F62" s="106"/>
      <c r="G62" s="103"/>
      <c r="H62" s="106"/>
      <c r="I62" s="106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6">
        <v>0</v>
      </c>
      <c r="C63" s="106">
        <v>0</v>
      </c>
      <c r="D63" s="106">
        <v>0</v>
      </c>
      <c r="E63" s="106">
        <v>0</v>
      </c>
      <c r="F63" s="106">
        <v>0</v>
      </c>
      <c r="G63" s="103">
        <v>0</v>
      </c>
      <c r="H63" s="106">
        <v>0</v>
      </c>
      <c r="I63" s="106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7">
        <v>0</v>
      </c>
      <c r="C64" s="106">
        <v>0</v>
      </c>
      <c r="D64" s="106">
        <v>0</v>
      </c>
      <c r="E64" s="106">
        <v>0</v>
      </c>
      <c r="F64" s="106">
        <v>0</v>
      </c>
      <c r="G64" s="103">
        <v>0</v>
      </c>
      <c r="H64" s="106">
        <v>0</v>
      </c>
      <c r="I64" s="106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7">
        <v>0</v>
      </c>
      <c r="C65" s="106">
        <v>0</v>
      </c>
      <c r="D65" s="106">
        <v>0</v>
      </c>
      <c r="E65" s="106">
        <v>0</v>
      </c>
      <c r="F65" s="106">
        <v>0</v>
      </c>
      <c r="G65" s="103">
        <v>0</v>
      </c>
      <c r="H65" s="119">
        <f>H66</f>
        <v>0</v>
      </c>
      <c r="I65" s="119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0</v>
      </c>
    </row>
    <row r="66" spans="1:14" s="15" customFormat="1" ht="165" customHeight="1" x14ac:dyDescent="1.25">
      <c r="A66" s="17" t="s">
        <v>73</v>
      </c>
      <c r="B66" s="117">
        <v>0</v>
      </c>
      <c r="C66" s="106">
        <v>0</v>
      </c>
      <c r="D66" s="106">
        <v>0</v>
      </c>
      <c r="E66" s="106">
        <v>0</v>
      </c>
      <c r="F66" s="106">
        <v>0</v>
      </c>
      <c r="G66" s="103">
        <v>0</v>
      </c>
      <c r="H66" s="109"/>
      <c r="I66" s="106"/>
      <c r="J66" s="72"/>
      <c r="K66" s="72"/>
      <c r="L66" s="19">
        <v>0</v>
      </c>
      <c r="M66" s="19">
        <v>0</v>
      </c>
      <c r="N66" s="65">
        <f>B66+C66+D66+E66+F66+G66+H66+I66+J66+K66+L66+M66</f>
        <v>0</v>
      </c>
    </row>
    <row r="67" spans="1:14" s="15" customFormat="1" ht="165" customHeight="1" x14ac:dyDescent="1.1499999999999999">
      <c r="A67" s="17" t="s">
        <v>74</v>
      </c>
      <c r="B67" s="106">
        <v>0</v>
      </c>
      <c r="C67" s="106">
        <v>0</v>
      </c>
      <c r="D67" s="106">
        <v>0</v>
      </c>
      <c r="E67" s="106">
        <v>0</v>
      </c>
      <c r="F67" s="106">
        <v>0</v>
      </c>
      <c r="G67" s="103">
        <v>0</v>
      </c>
      <c r="H67" s="106">
        <v>0</v>
      </c>
      <c r="I67" s="106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6">
        <v>0</v>
      </c>
      <c r="C68" s="106">
        <v>0</v>
      </c>
      <c r="D68" s="106">
        <v>0</v>
      </c>
      <c r="E68" s="106">
        <v>0</v>
      </c>
      <c r="F68" s="106">
        <v>0</v>
      </c>
      <c r="G68" s="103">
        <v>0</v>
      </c>
      <c r="H68" s="106">
        <v>0</v>
      </c>
      <c r="I68" s="106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6">
        <v>0</v>
      </c>
      <c r="C69" s="106">
        <v>0</v>
      </c>
      <c r="D69" s="106">
        <v>0</v>
      </c>
      <c r="E69" s="106">
        <v>0</v>
      </c>
      <c r="F69" s="106">
        <v>0</v>
      </c>
      <c r="G69" s="103">
        <v>0</v>
      </c>
      <c r="H69" s="106">
        <v>0</v>
      </c>
      <c r="I69" s="106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6">
        <v>0</v>
      </c>
      <c r="C70" s="106">
        <v>0</v>
      </c>
      <c r="D70" s="106">
        <v>0</v>
      </c>
      <c r="E70" s="106">
        <v>0</v>
      </c>
      <c r="F70" s="106">
        <v>0</v>
      </c>
      <c r="G70" s="103">
        <v>0</v>
      </c>
      <c r="H70" s="106">
        <v>0</v>
      </c>
      <c r="I70" s="106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6">
        <v>0</v>
      </c>
      <c r="C71" s="106">
        <v>0</v>
      </c>
      <c r="D71" s="106">
        <v>0</v>
      </c>
      <c r="E71" s="106">
        <v>0</v>
      </c>
      <c r="F71" s="106">
        <v>0</v>
      </c>
      <c r="G71" s="103">
        <v>0</v>
      </c>
      <c r="H71" s="106">
        <v>0</v>
      </c>
      <c r="I71" s="106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9" t="s">
        <v>79</v>
      </c>
      <c r="B72" s="120">
        <v>0</v>
      </c>
      <c r="C72" s="120">
        <v>0</v>
      </c>
      <c r="D72" s="120">
        <v>0</v>
      </c>
      <c r="E72" s="120">
        <v>0</v>
      </c>
      <c r="F72" s="120">
        <v>0</v>
      </c>
      <c r="G72" s="121">
        <v>0</v>
      </c>
      <c r="H72" s="120">
        <v>0</v>
      </c>
      <c r="I72" s="120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2"/>
      <c r="B73" s="106"/>
      <c r="C73" s="106"/>
      <c r="D73" s="106"/>
      <c r="E73" s="106"/>
      <c r="F73" s="106"/>
      <c r="G73" s="103"/>
      <c r="H73" s="106"/>
      <c r="I73" s="106"/>
      <c r="J73" s="19"/>
      <c r="K73" s="19"/>
      <c r="L73" s="19"/>
      <c r="M73" s="19"/>
      <c r="N73" s="123"/>
    </row>
    <row r="74" spans="1:14" s="15" customFormat="1" ht="165" customHeight="1" thickBot="1" x14ac:dyDescent="0.7">
      <c r="A74" s="122"/>
      <c r="B74" s="106"/>
      <c r="C74" s="106"/>
      <c r="D74" s="106"/>
      <c r="E74" s="106"/>
      <c r="F74" s="106"/>
      <c r="G74" s="103"/>
      <c r="H74" s="106"/>
      <c r="I74" s="106"/>
      <c r="J74" s="19"/>
      <c r="K74" s="19"/>
      <c r="L74" s="19"/>
      <c r="M74" s="19"/>
      <c r="N74" s="123"/>
    </row>
    <row r="75" spans="1:14" s="15" customFormat="1" ht="165" customHeight="1" x14ac:dyDescent="0.6">
      <c r="A75" s="13" t="s">
        <v>80</v>
      </c>
      <c r="B75" s="118">
        <v>0</v>
      </c>
      <c r="C75" s="118">
        <v>0</v>
      </c>
      <c r="D75" s="118">
        <v>0</v>
      </c>
      <c r="E75" s="118">
        <v>0</v>
      </c>
      <c r="F75" s="118">
        <v>0</v>
      </c>
      <c r="G75" s="127">
        <v>0</v>
      </c>
      <c r="H75" s="118">
        <v>0</v>
      </c>
      <c r="I75" s="118">
        <v>0</v>
      </c>
      <c r="J75" s="14">
        <v>0</v>
      </c>
      <c r="K75" s="14">
        <v>0</v>
      </c>
      <c r="L75" s="14">
        <v>0</v>
      </c>
      <c r="M75" s="14">
        <v>0</v>
      </c>
      <c r="N75" s="133">
        <f t="shared" si="5"/>
        <v>0</v>
      </c>
    </row>
    <row r="76" spans="1:14" s="15" customFormat="1" ht="165" customHeight="1" x14ac:dyDescent="0.65">
      <c r="A76" s="24" t="s">
        <v>81</v>
      </c>
      <c r="B76" s="106">
        <v>0</v>
      </c>
      <c r="C76" s="106">
        <v>0</v>
      </c>
      <c r="D76" s="106">
        <v>0</v>
      </c>
      <c r="E76" s="106">
        <v>0</v>
      </c>
      <c r="F76" s="106">
        <v>0</v>
      </c>
      <c r="G76" s="103">
        <v>0</v>
      </c>
      <c r="H76" s="106">
        <v>0</v>
      </c>
      <c r="I76" s="106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6">
        <v>0</v>
      </c>
      <c r="C77" s="106">
        <v>0</v>
      </c>
      <c r="D77" s="106">
        <v>0</v>
      </c>
      <c r="E77" s="106">
        <v>0</v>
      </c>
      <c r="F77" s="106">
        <v>0</v>
      </c>
      <c r="G77" s="103">
        <v>0</v>
      </c>
      <c r="H77" s="106">
        <v>0</v>
      </c>
      <c r="I77" s="106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6">
        <v>0</v>
      </c>
      <c r="C78" s="106">
        <v>0</v>
      </c>
      <c r="D78" s="106">
        <v>0</v>
      </c>
      <c r="E78" s="106">
        <v>0</v>
      </c>
      <c r="F78" s="106">
        <v>0</v>
      </c>
      <c r="G78" s="103">
        <v>0</v>
      </c>
      <c r="H78" s="106">
        <v>0</v>
      </c>
      <c r="I78" s="106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6">
        <v>0</v>
      </c>
      <c r="C79" s="106">
        <v>0</v>
      </c>
      <c r="D79" s="106">
        <v>0</v>
      </c>
      <c r="E79" s="106">
        <v>0</v>
      </c>
      <c r="F79" s="106">
        <v>0</v>
      </c>
      <c r="G79" s="103">
        <v>0</v>
      </c>
      <c r="H79" s="106">
        <v>0</v>
      </c>
      <c r="I79" s="106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6">
        <v>0</v>
      </c>
      <c r="C80" s="106">
        <v>0</v>
      </c>
      <c r="D80" s="106">
        <v>0</v>
      </c>
      <c r="E80" s="106">
        <v>0</v>
      </c>
      <c r="F80" s="106">
        <v>0</v>
      </c>
      <c r="G80" s="103">
        <v>0</v>
      </c>
      <c r="H80" s="106">
        <v>0</v>
      </c>
      <c r="I80" s="106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6">
        <v>0</v>
      </c>
      <c r="C81" s="106">
        <v>0</v>
      </c>
      <c r="D81" s="106">
        <v>0</v>
      </c>
      <c r="E81" s="106">
        <v>0</v>
      </c>
      <c r="F81" s="106">
        <v>0</v>
      </c>
      <c r="G81" s="103">
        <v>0</v>
      </c>
      <c r="H81" s="106">
        <v>0</v>
      </c>
      <c r="I81" s="106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6">
        <v>0</v>
      </c>
      <c r="C82" s="106">
        <v>0</v>
      </c>
      <c r="D82" s="106">
        <v>0</v>
      </c>
      <c r="E82" s="106">
        <v>0</v>
      </c>
      <c r="F82" s="106">
        <v>0</v>
      </c>
      <c r="G82" s="103">
        <v>0</v>
      </c>
      <c r="H82" s="106">
        <v>0</v>
      </c>
      <c r="I82" s="106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6">
        <v>0</v>
      </c>
      <c r="C83" s="106">
        <v>0</v>
      </c>
      <c r="D83" s="106">
        <v>0</v>
      </c>
      <c r="E83" s="106">
        <v>0</v>
      </c>
      <c r="F83" s="106">
        <v>0</v>
      </c>
      <c r="G83" s="103">
        <v>0</v>
      </c>
      <c r="H83" s="106">
        <v>0</v>
      </c>
      <c r="I83" s="106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6">
        <v>0</v>
      </c>
      <c r="C84" s="106">
        <v>0</v>
      </c>
      <c r="D84" s="106">
        <v>0</v>
      </c>
      <c r="E84" s="106">
        <v>0</v>
      </c>
      <c r="F84" s="106">
        <v>0</v>
      </c>
      <c r="G84" s="103">
        <v>0</v>
      </c>
      <c r="H84" s="106">
        <v>0</v>
      </c>
      <c r="I84" s="106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3">
        <v>0</v>
      </c>
      <c r="H85" s="106">
        <v>0</v>
      </c>
      <c r="I85" s="106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3">
        <v>0</v>
      </c>
      <c r="H86" s="106">
        <v>0</v>
      </c>
      <c r="I86" s="106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20">
        <v>0</v>
      </c>
      <c r="C87" s="120">
        <v>0</v>
      </c>
      <c r="D87" s="120">
        <v>0</v>
      </c>
      <c r="E87" s="120">
        <v>0</v>
      </c>
      <c r="F87" s="120">
        <v>0</v>
      </c>
      <c r="G87" s="121">
        <v>0</v>
      </c>
      <c r="H87" s="120">
        <v>0</v>
      </c>
      <c r="I87" s="120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65" t="s">
        <v>93</v>
      </c>
      <c r="B88" s="172">
        <f>B11+B17+B27+B39+B57</f>
        <v>10844196.709999999</v>
      </c>
      <c r="C88" s="166">
        <f t="shared" ref="C88" si="10">C11+C17+C27+C39+C57</f>
        <v>0</v>
      </c>
      <c r="D88" s="166">
        <f>D11+D17+D27+D37+D55</f>
        <v>0</v>
      </c>
      <c r="E88" s="166">
        <f>E11+E17+E27+E37+E55</f>
        <v>0</v>
      </c>
      <c r="F88" s="166">
        <f>F11+F17+F27+F39+F57</f>
        <v>0</v>
      </c>
      <c r="G88" s="166">
        <f>G11+G17+G27+G37+G57</f>
        <v>0</v>
      </c>
      <c r="H88" s="166">
        <f>H11+H17+H27+H37+H65</f>
        <v>0</v>
      </c>
      <c r="I88" s="166">
        <f>I11+I17+I27+I37+I55</f>
        <v>0</v>
      </c>
      <c r="J88" s="167">
        <f>J65+J55+J37+J27+J17+J11</f>
        <v>0</v>
      </c>
      <c r="K88" s="168">
        <f>K11+K17+K27+K39+K55+K65</f>
        <v>0</v>
      </c>
      <c r="L88" s="169">
        <f>L11+L17+L27+L39+L57</f>
        <v>0</v>
      </c>
      <c r="M88" s="170">
        <f>M11+M17+M27+M37+M55</f>
        <v>0</v>
      </c>
      <c r="N88" s="171">
        <f>N11+N17+N27+N37+N55+N65</f>
        <v>10844196.709999999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8"/>
      <c r="K90" s="38"/>
      <c r="L90" s="38"/>
      <c r="M90" s="38"/>
      <c r="N90" s="45"/>
      <c r="O90" s="35"/>
      <c r="P90" s="36"/>
    </row>
    <row r="91" spans="1:16" ht="92.25" x14ac:dyDescent="1.35">
      <c r="A91" s="67" t="s">
        <v>135</v>
      </c>
      <c r="B91" s="83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4" t="s">
        <v>94</v>
      </c>
      <c r="B92" s="83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4"/>
      <c r="B93" s="83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3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4" t="s">
        <v>96</v>
      </c>
      <c r="B95" s="83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4"/>
      <c r="B96" s="83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134</v>
      </c>
      <c r="B97" s="83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4"/>
      <c r="B98" s="83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58" t="s">
        <v>97</v>
      </c>
      <c r="B99" s="159"/>
      <c r="C99" s="159"/>
      <c r="D99" s="159"/>
      <c r="E99" s="159"/>
      <c r="F99" s="159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58"/>
      <c r="B100" s="159"/>
      <c r="C100" s="159"/>
      <c r="D100" s="159"/>
      <c r="E100" s="159"/>
      <c r="F100" s="159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58"/>
      <c r="B101" s="159"/>
      <c r="C101" s="159"/>
      <c r="D101" s="159"/>
      <c r="E101" s="159"/>
      <c r="F101" s="159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8" t="s">
        <v>98</v>
      </c>
      <c r="B104" s="140" t="s">
        <v>99</v>
      </c>
      <c r="C104" s="140"/>
      <c r="D104" s="140"/>
      <c r="E104" s="140"/>
      <c r="F104" s="140"/>
      <c r="G104" s="140"/>
      <c r="H104" s="140"/>
      <c r="I104" s="143" t="s">
        <v>100</v>
      </c>
      <c r="J104" s="143"/>
      <c r="K104" s="143"/>
      <c r="L104" s="143"/>
      <c r="M104" s="143"/>
      <c r="N104" s="144"/>
      <c r="O104" s="35"/>
      <c r="P104" s="36"/>
    </row>
    <row r="105" spans="1:16" ht="93" x14ac:dyDescent="1.35">
      <c r="A105" s="89"/>
      <c r="B105" s="83"/>
      <c r="C105" s="90"/>
      <c r="D105" s="91"/>
      <c r="E105" s="91"/>
      <c r="F105" s="138"/>
      <c r="G105" s="92"/>
      <c r="H105" s="91"/>
      <c r="I105" s="137"/>
      <c r="J105" s="83"/>
      <c r="K105" s="93"/>
      <c r="L105" s="91"/>
      <c r="M105" s="91"/>
      <c r="N105" s="94"/>
      <c r="O105" s="35"/>
      <c r="P105" s="36"/>
    </row>
    <row r="106" spans="1:16" ht="92.25" thickBot="1" x14ac:dyDescent="1.3">
      <c r="A106" s="136" t="s">
        <v>101</v>
      </c>
      <c r="B106" s="154" t="s">
        <v>108</v>
      </c>
      <c r="C106" s="154"/>
      <c r="D106" s="154"/>
      <c r="E106" s="154"/>
      <c r="F106" s="154"/>
      <c r="G106" s="154"/>
      <c r="H106" s="154"/>
      <c r="I106" s="154" t="s">
        <v>102</v>
      </c>
      <c r="J106" s="154"/>
      <c r="K106" s="154"/>
      <c r="L106" s="154"/>
      <c r="M106" s="154"/>
      <c r="N106" s="155"/>
      <c r="O106" s="35"/>
      <c r="P106" s="36"/>
    </row>
    <row r="107" spans="1:16" ht="81" customHeight="1" x14ac:dyDescent="1.1499999999999999">
      <c r="A107" s="95" t="s">
        <v>103</v>
      </c>
      <c r="B107" s="139" t="s">
        <v>131</v>
      </c>
      <c r="C107" s="139"/>
      <c r="D107" s="139"/>
      <c r="E107" s="139"/>
      <c r="F107" s="139"/>
      <c r="G107" s="139"/>
      <c r="H107" s="139"/>
      <c r="I107" s="156" t="s">
        <v>133</v>
      </c>
      <c r="J107" s="156"/>
      <c r="K107" s="156"/>
      <c r="L107" s="156"/>
      <c r="M107" s="156"/>
      <c r="N107" s="157"/>
      <c r="O107" s="35"/>
      <c r="P107" s="36"/>
    </row>
    <row r="108" spans="1:16" ht="93" x14ac:dyDescent="1.35">
      <c r="A108" s="88" t="s">
        <v>104</v>
      </c>
      <c r="B108" s="83"/>
      <c r="C108" s="35"/>
      <c r="D108" s="35"/>
      <c r="E108" s="83" t="s">
        <v>132</v>
      </c>
      <c r="F108" s="35"/>
      <c r="G108" s="173"/>
      <c r="H108" s="96"/>
      <c r="I108" s="143" t="s">
        <v>106</v>
      </c>
      <c r="J108" s="143"/>
      <c r="K108" s="143"/>
      <c r="L108" s="143"/>
      <c r="M108" s="143"/>
      <c r="N108" s="144"/>
      <c r="O108" s="35"/>
      <c r="P108" s="36"/>
    </row>
    <row r="109" spans="1:16" ht="93" x14ac:dyDescent="1.35">
      <c r="A109" s="89"/>
      <c r="B109" s="83"/>
      <c r="C109" s="140" t="s">
        <v>105</v>
      </c>
      <c r="D109" s="140"/>
      <c r="E109" s="140"/>
      <c r="F109" s="140"/>
      <c r="G109" s="140"/>
      <c r="H109" s="91"/>
      <c r="I109" s="91"/>
      <c r="J109" s="93"/>
      <c r="K109" s="97"/>
      <c r="L109" s="91"/>
      <c r="M109" s="91"/>
      <c r="N109" s="94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4"/>
      <c r="B112" s="55"/>
      <c r="C112" s="56"/>
      <c r="D112" s="142" t="s">
        <v>107</v>
      </c>
      <c r="E112" s="142"/>
      <c r="F112" s="142"/>
      <c r="G112" s="142"/>
      <c r="H112" s="56"/>
      <c r="I112" s="56"/>
      <c r="J112" s="56"/>
      <c r="K112" s="56"/>
      <c r="L112" s="56"/>
      <c r="M112" s="56"/>
      <c r="N112" s="53"/>
      <c r="O112" s="35"/>
      <c r="P112" s="36"/>
    </row>
    <row r="113" spans="1:16" ht="66" customHeight="1" x14ac:dyDescent="1.1499999999999999">
      <c r="A113" s="85"/>
      <c r="B113" s="86"/>
      <c r="C113" s="86"/>
      <c r="D113" s="139" t="s">
        <v>130</v>
      </c>
      <c r="E113" s="139"/>
      <c r="F113" s="139"/>
      <c r="G113" s="139"/>
      <c r="H113" s="86"/>
      <c r="I113" s="86"/>
      <c r="J113" s="86"/>
      <c r="K113" s="86"/>
      <c r="L113" s="86"/>
      <c r="M113" s="86"/>
      <c r="N113" s="53"/>
      <c r="O113" s="35"/>
      <c r="P113" s="36"/>
    </row>
    <row r="114" spans="1:16" ht="66" customHeight="1" x14ac:dyDescent="1.25">
      <c r="A114" s="87"/>
      <c r="B114" s="48"/>
      <c r="C114" s="48"/>
      <c r="D114" s="140" t="s">
        <v>129</v>
      </c>
      <c r="E114" s="140"/>
      <c r="F114" s="140"/>
      <c r="G114" s="140"/>
      <c r="H114" s="48"/>
      <c r="I114" s="48"/>
      <c r="J114" s="48"/>
      <c r="K114" s="48"/>
      <c r="L114" s="48"/>
      <c r="M114" s="48"/>
      <c r="N114" s="53"/>
      <c r="O114" s="35"/>
      <c r="P114" s="36"/>
    </row>
    <row r="115" spans="1:16" ht="66" customHeight="1" thickBot="1" x14ac:dyDescent="1.4">
      <c r="A115" s="5"/>
      <c r="B115" s="57"/>
      <c r="C115" s="57"/>
      <c r="D115" s="141"/>
      <c r="E115" s="141"/>
      <c r="F115" s="141"/>
      <c r="G115" s="141"/>
      <c r="H115" s="57"/>
      <c r="I115" s="57"/>
      <c r="J115" s="57"/>
      <c r="K115" s="57"/>
      <c r="L115" s="57"/>
      <c r="M115" s="57"/>
      <c r="N115" s="58"/>
      <c r="O115" s="59"/>
      <c r="P115" s="60"/>
    </row>
    <row r="116" spans="1:16" ht="23.25" x14ac:dyDescent="0.35">
      <c r="A116" s="15"/>
      <c r="B116" s="15"/>
      <c r="C116" s="15"/>
      <c r="D116" s="15"/>
      <c r="E116" s="15"/>
      <c r="F116" s="15"/>
      <c r="G116" s="61"/>
      <c r="H116" s="15"/>
      <c r="I116" s="15"/>
      <c r="J116" s="15"/>
      <c r="K116" s="15"/>
      <c r="L116" s="15"/>
      <c r="M116" s="15"/>
    </row>
  </sheetData>
  <mergeCells count="18">
    <mergeCell ref="I108:N108"/>
    <mergeCell ref="A3:N3"/>
    <mergeCell ref="A4:N4"/>
    <mergeCell ref="A5:N5"/>
    <mergeCell ref="A6:N6"/>
    <mergeCell ref="A7:N7"/>
    <mergeCell ref="I104:N104"/>
    <mergeCell ref="B106:H106"/>
    <mergeCell ref="I106:N106"/>
    <mergeCell ref="B107:H107"/>
    <mergeCell ref="I107:N107"/>
    <mergeCell ref="A99:F101"/>
    <mergeCell ref="B104:H104"/>
    <mergeCell ref="D113:G113"/>
    <mergeCell ref="D114:G114"/>
    <mergeCell ref="D115:G115"/>
    <mergeCell ref="D112:G112"/>
    <mergeCell ref="C109:G109"/>
  </mergeCells>
  <printOptions horizontalCentered="1"/>
  <pageMargins left="0" right="0" top="0.59055118110236227" bottom="0.45" header="0.31496062992125984" footer="0.31496062992125984"/>
  <pageSetup paperSize="119" scale="10" fitToWidth="2" orientation="landscape" horizontalDpi="4294967293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64"/>
  <sheetViews>
    <sheetView view="pageBreakPreview" topLeftCell="A28" zoomScale="60" zoomScaleNormal="100" workbookViewId="0">
      <selection activeCell="H9" sqref="H9"/>
    </sheetView>
  </sheetViews>
  <sheetFormatPr baseColWidth="10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</cols>
  <sheetData>
    <row r="5" spans="2:6" x14ac:dyDescent="0.25">
      <c r="B5" t="s">
        <v>109</v>
      </c>
      <c r="C5" s="134">
        <v>53283209.329999998</v>
      </c>
      <c r="D5" s="135">
        <f>E5-C5</f>
        <v>4982211</v>
      </c>
      <c r="E5" s="134">
        <v>58265420.329999998</v>
      </c>
    </row>
    <row r="6" spans="2:6" x14ac:dyDescent="0.25">
      <c r="C6" s="134">
        <v>42311200</v>
      </c>
      <c r="D6" s="135">
        <f t="shared" ref="D6:D62" si="0">E6-C6</f>
        <v>3288533.3299999982</v>
      </c>
      <c r="E6" s="134">
        <v>45599733.329999998</v>
      </c>
      <c r="F6" s="135">
        <f>D5+D6+D7+D8+D9</f>
        <v>17170118.899999999</v>
      </c>
    </row>
    <row r="7" spans="2:6" x14ac:dyDescent="0.25">
      <c r="C7" s="134">
        <v>742960</v>
      </c>
      <c r="D7" s="135">
        <f t="shared" si="0"/>
        <v>78410</v>
      </c>
      <c r="E7" s="134">
        <v>821370</v>
      </c>
    </row>
    <row r="8" spans="2:6" x14ac:dyDescent="0.25">
      <c r="C8" s="134">
        <v>662756.35</v>
      </c>
      <c r="D8" s="135">
        <f t="shared" si="0"/>
        <v>8158208.2200000007</v>
      </c>
      <c r="E8" s="134">
        <v>8820964.5700000003</v>
      </c>
    </row>
    <row r="9" spans="2:6" x14ac:dyDescent="0.25">
      <c r="C9" s="134"/>
      <c r="D9" s="135">
        <f t="shared" si="0"/>
        <v>662756.35</v>
      </c>
      <c r="E9" s="134">
        <v>662756.35</v>
      </c>
    </row>
    <row r="10" spans="2:6" x14ac:dyDescent="0.25">
      <c r="B10" t="s">
        <v>110</v>
      </c>
      <c r="C10" s="134">
        <v>18462141.710000001</v>
      </c>
      <c r="D10" s="135">
        <f t="shared" si="0"/>
        <v>166000</v>
      </c>
      <c r="E10" s="134">
        <v>18628141.710000001</v>
      </c>
      <c r="F10" s="135">
        <f>D10</f>
        <v>166000</v>
      </c>
    </row>
    <row r="11" spans="2:6" x14ac:dyDescent="0.25">
      <c r="C11" s="134"/>
      <c r="D11" s="135">
        <f t="shared" si="0"/>
        <v>0</v>
      </c>
      <c r="E11" s="134"/>
    </row>
    <row r="12" spans="2:6" x14ac:dyDescent="0.25">
      <c r="B12" t="s">
        <v>111</v>
      </c>
      <c r="C12" s="134">
        <v>2840000</v>
      </c>
      <c r="D12" s="135">
        <f t="shared" si="0"/>
        <v>0</v>
      </c>
      <c r="E12" s="134">
        <v>2840000</v>
      </c>
    </row>
    <row r="13" spans="2:6" x14ac:dyDescent="0.25">
      <c r="C13" s="134"/>
      <c r="D13" s="135">
        <f t="shared" si="0"/>
        <v>0</v>
      </c>
      <c r="E13" s="134"/>
    </row>
    <row r="14" spans="2:6" x14ac:dyDescent="0.25">
      <c r="B14" t="s">
        <v>112</v>
      </c>
      <c r="C14" s="134">
        <v>6194376.3499999996</v>
      </c>
      <c r="D14" s="135">
        <f t="shared" si="0"/>
        <v>591955.36000000034</v>
      </c>
      <c r="E14" s="134">
        <v>6786331.71</v>
      </c>
      <c r="F14" s="135">
        <f>D14+D15+D16</f>
        <v>1269919.5600000008</v>
      </c>
    </row>
    <row r="15" spans="2:6" x14ac:dyDescent="0.25">
      <c r="C15" s="134">
        <v>6225714.2199999997</v>
      </c>
      <c r="D15" s="135">
        <f t="shared" si="0"/>
        <v>592789.94000000041</v>
      </c>
      <c r="E15" s="134">
        <v>6818504.1600000001</v>
      </c>
    </row>
    <row r="16" spans="2:6" x14ac:dyDescent="0.25">
      <c r="C16" s="134">
        <v>881538.16</v>
      </c>
      <c r="D16" s="135">
        <f t="shared" si="0"/>
        <v>85174.260000000009</v>
      </c>
      <c r="E16" s="134">
        <v>966712.42</v>
      </c>
    </row>
    <row r="17" spans="2:6" x14ac:dyDescent="0.25">
      <c r="C17" s="134"/>
      <c r="D17" s="135">
        <f t="shared" si="0"/>
        <v>0</v>
      </c>
      <c r="E17" s="134"/>
    </row>
    <row r="18" spans="2:6" x14ac:dyDescent="0.25">
      <c r="B18" t="s">
        <v>113</v>
      </c>
      <c r="C18" s="134">
        <v>1351287.39</v>
      </c>
      <c r="D18" s="135">
        <f t="shared" si="0"/>
        <v>133397.95000000019</v>
      </c>
      <c r="E18" s="134">
        <v>1484685.34</v>
      </c>
      <c r="F18" s="135">
        <f>D18+D19+D20</f>
        <v>533299.12000000034</v>
      </c>
    </row>
    <row r="19" spans="2:6" x14ac:dyDescent="0.25">
      <c r="C19" s="134">
        <v>1672017.48</v>
      </c>
      <c r="D19" s="135">
        <f t="shared" si="0"/>
        <v>155226.07000000007</v>
      </c>
      <c r="E19" s="134">
        <v>1827243.55</v>
      </c>
    </row>
    <row r="20" spans="2:6" x14ac:dyDescent="0.25">
      <c r="C20" s="134">
        <v>2094066.42</v>
      </c>
      <c r="D20" s="135">
        <f t="shared" si="0"/>
        <v>244675.10000000009</v>
      </c>
      <c r="E20" s="134">
        <v>2338741.52</v>
      </c>
    </row>
    <row r="21" spans="2:6" x14ac:dyDescent="0.25">
      <c r="C21" s="134"/>
      <c r="D21" s="135">
        <f t="shared" si="0"/>
        <v>0</v>
      </c>
      <c r="E21" s="134"/>
    </row>
    <row r="22" spans="2:6" x14ac:dyDescent="0.25">
      <c r="B22" t="s">
        <v>114</v>
      </c>
      <c r="C22" s="134">
        <v>1040015.96</v>
      </c>
      <c r="D22" s="135">
        <f t="shared" si="0"/>
        <v>0</v>
      </c>
      <c r="E22" s="134">
        <v>1040015.96</v>
      </c>
    </row>
    <row r="23" spans="2:6" x14ac:dyDescent="0.25">
      <c r="C23" s="134">
        <v>210235.5</v>
      </c>
      <c r="D23" s="135">
        <f t="shared" si="0"/>
        <v>0</v>
      </c>
      <c r="E23" s="134">
        <v>210235.5</v>
      </c>
    </row>
    <row r="24" spans="2:6" x14ac:dyDescent="0.25">
      <c r="B24" t="s">
        <v>115</v>
      </c>
      <c r="C24" s="134">
        <v>130696.65</v>
      </c>
      <c r="D24" s="135">
        <f t="shared" si="0"/>
        <v>0</v>
      </c>
      <c r="E24" s="134">
        <v>130696.65</v>
      </c>
    </row>
    <row r="25" spans="2:6" x14ac:dyDescent="0.25">
      <c r="C25" s="134">
        <v>468292.88</v>
      </c>
      <c r="D25" s="135">
        <f t="shared" si="0"/>
        <v>44970.02999999997</v>
      </c>
      <c r="E25" s="134">
        <v>513262.91</v>
      </c>
      <c r="F25" s="135">
        <f>D25</f>
        <v>44970.02999999997</v>
      </c>
    </row>
    <row r="26" spans="2:6" x14ac:dyDescent="0.25">
      <c r="C26" s="134"/>
      <c r="D26" s="135">
        <f t="shared" si="0"/>
        <v>0</v>
      </c>
      <c r="E26" s="134"/>
    </row>
    <row r="27" spans="2:6" x14ac:dyDescent="0.25">
      <c r="B27" t="s">
        <v>116</v>
      </c>
      <c r="C27" s="134">
        <v>1365559.38</v>
      </c>
      <c r="D27" s="135">
        <f t="shared" si="0"/>
        <v>219801.24000000022</v>
      </c>
      <c r="E27" s="134">
        <v>1585360.62</v>
      </c>
      <c r="F27" s="135">
        <f>D27</f>
        <v>219801.24000000022</v>
      </c>
    </row>
    <row r="28" spans="2:6" x14ac:dyDescent="0.25">
      <c r="C28" s="134"/>
      <c r="D28" s="135">
        <f t="shared" si="0"/>
        <v>0</v>
      </c>
      <c r="E28" s="134"/>
    </row>
    <row r="29" spans="2:6" x14ac:dyDescent="0.25">
      <c r="B29" t="s">
        <v>117</v>
      </c>
      <c r="C29" s="134">
        <v>185963.8</v>
      </c>
      <c r="D29" s="135">
        <f t="shared" si="0"/>
        <v>50237</v>
      </c>
      <c r="E29" s="134">
        <v>236200.8</v>
      </c>
      <c r="F29" s="135">
        <f>D29+D30</f>
        <v>2489450.88</v>
      </c>
    </row>
    <row r="30" spans="2:6" x14ac:dyDescent="0.25">
      <c r="C30" s="134"/>
      <c r="D30" s="135">
        <f t="shared" si="0"/>
        <v>2439213.88</v>
      </c>
      <c r="E30" s="134">
        <v>2439213.88</v>
      </c>
    </row>
    <row r="31" spans="2:6" x14ac:dyDescent="0.25">
      <c r="B31" t="s">
        <v>118</v>
      </c>
      <c r="C31" s="134">
        <v>379338.58</v>
      </c>
      <c r="D31" s="135">
        <f t="shared" si="0"/>
        <v>26947.289999999979</v>
      </c>
      <c r="E31" s="134">
        <v>406285.87</v>
      </c>
      <c r="F31" s="135">
        <f>D31</f>
        <v>26947.289999999979</v>
      </c>
    </row>
    <row r="32" spans="2:6" x14ac:dyDescent="0.25">
      <c r="D32" s="135">
        <f t="shared" si="0"/>
        <v>0</v>
      </c>
      <c r="E32" s="134"/>
    </row>
    <row r="33" spans="2:6" x14ac:dyDescent="0.25">
      <c r="B33" t="s">
        <v>119</v>
      </c>
      <c r="C33" s="134">
        <v>16105.42</v>
      </c>
      <c r="D33" s="135">
        <f t="shared" si="0"/>
        <v>8052.7100000000009</v>
      </c>
      <c r="E33" s="134">
        <v>24158.13</v>
      </c>
      <c r="F33" s="135">
        <f>D33</f>
        <v>8052.7100000000009</v>
      </c>
    </row>
    <row r="34" spans="2:6" x14ac:dyDescent="0.25">
      <c r="C34" s="134">
        <v>10620</v>
      </c>
      <c r="D34" s="135">
        <f t="shared" si="0"/>
        <v>0</v>
      </c>
      <c r="E34" s="134">
        <v>10620</v>
      </c>
    </row>
    <row r="35" spans="2:6" x14ac:dyDescent="0.25">
      <c r="C35" s="134">
        <v>33902.44</v>
      </c>
      <c r="D35" s="135">
        <f t="shared" si="0"/>
        <v>0</v>
      </c>
      <c r="E35" s="134">
        <v>33902.44</v>
      </c>
    </row>
    <row r="36" spans="2:6" x14ac:dyDescent="0.25">
      <c r="B36" t="s">
        <v>120</v>
      </c>
      <c r="C36" s="134">
        <v>110520.52</v>
      </c>
      <c r="D36" s="135">
        <f t="shared" si="0"/>
        <v>23843.12000000001</v>
      </c>
      <c r="E36" s="134">
        <v>134363.64000000001</v>
      </c>
      <c r="F36" s="135">
        <f>D36+D37</f>
        <v>43843.12000000001</v>
      </c>
    </row>
    <row r="37" spans="2:6" x14ac:dyDescent="0.25">
      <c r="C37" s="134">
        <v>275744.34000000003</v>
      </c>
      <c r="D37" s="135">
        <f t="shared" si="0"/>
        <v>20000</v>
      </c>
      <c r="E37" s="134">
        <v>295744.34000000003</v>
      </c>
    </row>
    <row r="38" spans="2:6" x14ac:dyDescent="0.25">
      <c r="C38" s="134">
        <v>1762.92</v>
      </c>
      <c r="D38" s="135">
        <f t="shared" si="0"/>
        <v>0</v>
      </c>
      <c r="E38" s="134">
        <v>1762.92</v>
      </c>
    </row>
    <row r="39" spans="2:6" x14ac:dyDescent="0.25">
      <c r="C39" s="134"/>
      <c r="D39" s="135">
        <f t="shared" si="0"/>
        <v>0</v>
      </c>
      <c r="E39" s="134"/>
    </row>
    <row r="40" spans="2:6" x14ac:dyDescent="0.25">
      <c r="B40" t="s">
        <v>121</v>
      </c>
      <c r="C40" s="134">
        <v>112207.97</v>
      </c>
      <c r="D40" s="135">
        <f t="shared" si="0"/>
        <v>0</v>
      </c>
      <c r="E40" s="134">
        <v>112207.97</v>
      </c>
    </row>
    <row r="41" spans="2:6" x14ac:dyDescent="0.25">
      <c r="D41" s="135">
        <f t="shared" si="0"/>
        <v>0</v>
      </c>
      <c r="E41" s="134"/>
    </row>
    <row r="42" spans="2:6" x14ac:dyDescent="0.25">
      <c r="B42" t="s">
        <v>122</v>
      </c>
      <c r="C42" s="134">
        <v>2631252.1</v>
      </c>
      <c r="D42" s="135">
        <f t="shared" si="0"/>
        <v>635084</v>
      </c>
      <c r="E42" s="134">
        <v>3266336.1</v>
      </c>
      <c r="F42" s="135">
        <f>D42</f>
        <v>635084</v>
      </c>
    </row>
    <row r="43" spans="2:6" x14ac:dyDescent="0.25">
      <c r="C43" s="134">
        <v>191.73</v>
      </c>
      <c r="D43" s="135">
        <f t="shared" si="0"/>
        <v>0</v>
      </c>
      <c r="E43" s="134">
        <v>191.73</v>
      </c>
    </row>
    <row r="44" spans="2:6" x14ac:dyDescent="0.25">
      <c r="D44" s="135">
        <f t="shared" si="0"/>
        <v>0</v>
      </c>
      <c r="E44" s="134"/>
    </row>
    <row r="45" spans="2:6" x14ac:dyDescent="0.25">
      <c r="B45" t="s">
        <v>123</v>
      </c>
      <c r="C45" s="134">
        <v>196575.24</v>
      </c>
      <c r="D45" s="135">
        <f t="shared" si="0"/>
        <v>15000</v>
      </c>
      <c r="E45" s="134">
        <v>211575.24</v>
      </c>
      <c r="F45" s="135">
        <f>D45+D46+D48+D50</f>
        <v>76473.489999999976</v>
      </c>
    </row>
    <row r="46" spans="2:6" x14ac:dyDescent="0.25">
      <c r="C46" s="134">
        <v>129222.61</v>
      </c>
      <c r="D46" s="135">
        <f t="shared" si="0"/>
        <v>16999.999999999985</v>
      </c>
      <c r="E46" s="134">
        <v>146222.60999999999</v>
      </c>
    </row>
    <row r="47" spans="2:6" x14ac:dyDescent="0.25">
      <c r="C47" s="134">
        <v>28497</v>
      </c>
      <c r="D47" s="135">
        <f t="shared" si="0"/>
        <v>0</v>
      </c>
      <c r="E47" s="134">
        <v>28497</v>
      </c>
    </row>
    <row r="48" spans="2:6" x14ac:dyDescent="0.25">
      <c r="C48" s="134">
        <v>153544.51999999999</v>
      </c>
      <c r="D48" s="135">
        <f t="shared" si="0"/>
        <v>18000</v>
      </c>
      <c r="E48" s="134">
        <v>171544.52</v>
      </c>
    </row>
    <row r="49" spans="2:6" x14ac:dyDescent="0.25">
      <c r="C49" s="134">
        <v>14064.42</v>
      </c>
      <c r="D49" s="135">
        <f t="shared" si="0"/>
        <v>0</v>
      </c>
      <c r="E49" s="134">
        <v>14064.42</v>
      </c>
    </row>
    <row r="50" spans="2:6" x14ac:dyDescent="0.25">
      <c r="C50" s="134">
        <v>98130.82</v>
      </c>
      <c r="D50" s="135">
        <f t="shared" si="0"/>
        <v>26473.489999999991</v>
      </c>
      <c r="E50" s="134">
        <v>124604.31</v>
      </c>
    </row>
    <row r="51" spans="2:6" x14ac:dyDescent="0.25">
      <c r="C51" s="134">
        <v>596881.51</v>
      </c>
      <c r="D51" s="135">
        <f t="shared" si="0"/>
        <v>0</v>
      </c>
      <c r="E51" s="134">
        <v>596881.51</v>
      </c>
    </row>
    <row r="52" spans="2:6" x14ac:dyDescent="0.25">
      <c r="B52" t="s">
        <v>124</v>
      </c>
      <c r="C52" s="134">
        <v>847681</v>
      </c>
      <c r="D52" s="135">
        <f t="shared" si="0"/>
        <v>0</v>
      </c>
      <c r="E52" s="134">
        <v>847681</v>
      </c>
    </row>
    <row r="53" spans="2:6" x14ac:dyDescent="0.25">
      <c r="D53" s="135">
        <f t="shared" si="0"/>
        <v>0</v>
      </c>
      <c r="E53" s="134"/>
    </row>
    <row r="54" spans="2:6" x14ac:dyDescent="0.25">
      <c r="B54" t="s">
        <v>125</v>
      </c>
      <c r="C54" s="134">
        <v>155583</v>
      </c>
      <c r="D54" s="135">
        <f t="shared" si="0"/>
        <v>0</v>
      </c>
      <c r="E54" s="134">
        <v>155583</v>
      </c>
    </row>
    <row r="55" spans="2:6" x14ac:dyDescent="0.25">
      <c r="C55" s="134">
        <v>474753.47</v>
      </c>
      <c r="D55" s="135">
        <f t="shared" si="0"/>
        <v>0</v>
      </c>
      <c r="E55" s="134">
        <v>474753.47</v>
      </c>
    </row>
    <row r="56" spans="2:6" x14ac:dyDescent="0.25">
      <c r="B56" t="s">
        <v>126</v>
      </c>
      <c r="C56" s="134">
        <v>43874.76</v>
      </c>
      <c r="D56" s="135">
        <f t="shared" si="0"/>
        <v>0</v>
      </c>
      <c r="E56" s="134">
        <v>43874.76</v>
      </c>
    </row>
    <row r="57" spans="2:6" x14ac:dyDescent="0.25">
      <c r="C57" s="134">
        <v>68676</v>
      </c>
      <c r="D57" s="135">
        <f t="shared" si="0"/>
        <v>0</v>
      </c>
      <c r="E57" s="134">
        <v>68676</v>
      </c>
    </row>
    <row r="58" spans="2:6" x14ac:dyDescent="0.25">
      <c r="C58" s="134"/>
      <c r="D58" s="135">
        <f t="shared" si="0"/>
        <v>0</v>
      </c>
      <c r="E58" s="134"/>
    </row>
    <row r="59" spans="2:6" x14ac:dyDescent="0.25">
      <c r="B59" t="s">
        <v>127</v>
      </c>
      <c r="C59" s="134">
        <v>1485150</v>
      </c>
      <c r="D59" s="135">
        <f t="shared" si="0"/>
        <v>4493600</v>
      </c>
      <c r="E59" s="134">
        <v>5978750</v>
      </c>
      <c r="F59" s="135">
        <f>D59</f>
        <v>4493600</v>
      </c>
    </row>
    <row r="60" spans="2:6" x14ac:dyDescent="0.25">
      <c r="C60" s="134"/>
      <c r="D60" s="135">
        <f t="shared" si="0"/>
        <v>0</v>
      </c>
      <c r="E60" s="134"/>
    </row>
    <row r="61" spans="2:6" x14ac:dyDescent="0.25">
      <c r="B61" t="s">
        <v>128</v>
      </c>
      <c r="C61" s="134">
        <v>2010598.16</v>
      </c>
      <c r="D61" s="135">
        <f t="shared" si="0"/>
        <v>0</v>
      </c>
      <c r="E61" s="134">
        <v>2010598.16</v>
      </c>
    </row>
    <row r="62" spans="2:6" x14ac:dyDescent="0.25">
      <c r="C62" s="134">
        <v>194700</v>
      </c>
      <c r="D62" s="135">
        <f t="shared" si="0"/>
        <v>0</v>
      </c>
      <c r="E62" s="134">
        <v>194700</v>
      </c>
    </row>
    <row r="63" spans="2:6" x14ac:dyDescent="0.25">
      <c r="C63" s="135">
        <f>SUM(C5:C62)</f>
        <v>150191610.10999995</v>
      </c>
      <c r="D63" s="135">
        <f t="shared" ref="D63:E63" si="1">SUM(D5:D62)</f>
        <v>27177560.34</v>
      </c>
      <c r="E63" s="135">
        <f t="shared" si="1"/>
        <v>177369170.44999999</v>
      </c>
      <c r="F63" s="135">
        <f>SUM(F6:F62)</f>
        <v>27177560.34</v>
      </c>
    </row>
    <row r="64" spans="2:6" x14ac:dyDescent="0.25">
      <c r="D64" s="135"/>
    </row>
  </sheetData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P3 Ejecucion </vt:lpstr>
      <vt:lpstr>Hoja1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2023-02-01T14:29:23Z</cp:lastPrinted>
  <dcterms:created xsi:type="dcterms:W3CDTF">2022-07-08T18:31:59Z</dcterms:created>
  <dcterms:modified xsi:type="dcterms:W3CDTF">2023-02-01T14:32:06Z</dcterms:modified>
</cp:coreProperties>
</file>