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hacienda365-my.sharepoint.com/personal/ymussa_hacienda_gov_do/Documents/RAI/Estadisticas/"/>
    </mc:Choice>
  </mc:AlternateContent>
  <xr:revisionPtr revIDLastSave="0" documentId="8_{F48D9DED-3586-4B46-95B6-F5F729513C5D}" xr6:coauthVersionLast="47" xr6:coauthVersionMax="47" xr10:uidLastSave="{00000000-0000-0000-0000-000000000000}"/>
  <bookViews>
    <workbookView xWindow="-120" yWindow="-120" windowWidth="29040" windowHeight="15720" xr2:uid="{FA349803-4792-44C7-92B4-35CB5F578947}"/>
  </bookViews>
  <sheets>
    <sheet name="Seguimiento indicadores POA " sheetId="2" r:id="rId1"/>
    <sheet name="Hoja2" sheetId="4" r:id="rId2"/>
    <sheet name="Hoja1" sheetId="3" state="hidden" r:id="rId3"/>
  </sheets>
  <definedNames>
    <definedName name="_xlnm.Print_Area" localSheetId="0">'Seguimiento indicadores POA '!$B$2:$H$344</definedName>
    <definedName name="_xlnm.Print_Titles" localSheetId="0">'Seguimiento indicadores POA '!$2:$7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7" i="2" s="1"/>
  <c r="H105" i="2"/>
  <c r="H235" i="2"/>
  <c r="H71" i="2"/>
  <c r="H331" i="2"/>
  <c r="H296" i="2"/>
  <c r="H259" i="2"/>
  <c r="H201" i="2"/>
  <c r="H177" i="2"/>
  <c r="H152" i="2"/>
  <c r="H126" i="2"/>
  <c r="H120" i="2"/>
  <c r="H58" i="2"/>
  <c r="H50" i="2"/>
  <c r="H34" i="2"/>
  <c r="I18" i="4" l="1"/>
  <c r="G93" i="2" l="1"/>
  <c r="G102" i="2"/>
  <c r="G99" i="2"/>
  <c r="G100" i="2"/>
  <c r="G95" i="2"/>
  <c r="G344" i="2"/>
  <c r="G312" i="2"/>
  <c r="G305" i="2"/>
  <c r="G303" i="2"/>
  <c r="G299" i="2"/>
  <c r="G279" i="2" l="1"/>
  <c r="G280" i="2"/>
  <c r="G276" i="2"/>
  <c r="G264" i="2"/>
  <c r="G265" i="2"/>
  <c r="G266" i="2"/>
  <c r="G274" i="2"/>
  <c r="G273" i="2"/>
  <c r="G269" i="2"/>
  <c r="G270" i="2"/>
  <c r="G271" i="2"/>
  <c r="G268" i="2"/>
  <c r="G248" i="2"/>
  <c r="G226" i="2"/>
  <c r="G224" i="2"/>
  <c r="G225" i="2"/>
  <c r="G220" i="2"/>
  <c r="G213" i="2"/>
  <c r="G214" i="2"/>
  <c r="G205" i="2"/>
  <c r="G206" i="2"/>
  <c r="G207" i="2"/>
  <c r="G208" i="2"/>
  <c r="G209" i="2"/>
  <c r="G210" i="2"/>
  <c r="G199" i="2"/>
  <c r="G188" i="2"/>
  <c r="G189" i="2"/>
  <c r="G184" i="2"/>
  <c r="G180" i="2"/>
  <c r="G175" i="2"/>
  <c r="G172" i="2"/>
  <c r="G166" i="2"/>
  <c r="G167" i="2"/>
  <c r="G169" i="2"/>
  <c r="G170" i="2"/>
  <c r="G168" i="2"/>
  <c r="G162" i="2"/>
  <c r="G157" i="2"/>
  <c r="G158" i="2"/>
  <c r="G150" i="2"/>
  <c r="G149" i="2"/>
  <c r="G146" i="2"/>
  <c r="G140" i="2"/>
  <c r="G141" i="2"/>
  <c r="G142" i="2"/>
  <c r="G143" i="2"/>
  <c r="G139" i="2"/>
  <c r="G135" i="2"/>
  <c r="G131" i="2"/>
  <c r="G132" i="2"/>
  <c r="G133" i="2"/>
  <c r="G134" i="2"/>
  <c r="G130" i="2"/>
  <c r="G124" i="2"/>
  <c r="G118" i="2"/>
  <c r="G113" i="2"/>
  <c r="G112" i="2"/>
  <c r="G109" i="2"/>
  <c r="G110" i="2"/>
  <c r="G108" i="2"/>
  <c r="G87" i="2"/>
  <c r="G86" i="2"/>
  <c r="G68" i="2"/>
  <c r="G54" i="2"/>
  <c r="G55" i="2"/>
  <c r="G56" i="2"/>
  <c r="G53" i="2"/>
  <c r="G48" i="2"/>
  <c r="G47" i="2"/>
  <c r="G38" i="2"/>
  <c r="G39" i="2"/>
  <c r="G40" i="2"/>
  <c r="G41" i="2"/>
  <c r="G42" i="2"/>
  <c r="G43" i="2"/>
  <c r="G44" i="2"/>
  <c r="G45" i="2"/>
  <c r="G37" i="2"/>
  <c r="G31" i="2"/>
  <c r="G30" i="2"/>
  <c r="G28" i="2"/>
  <c r="G21" i="2"/>
  <c r="G22" i="2"/>
  <c r="G23" i="2"/>
  <c r="G24" i="2"/>
  <c r="G25" i="2"/>
  <c r="G26" i="2"/>
  <c r="G19" i="2"/>
  <c r="G20" i="2"/>
  <c r="G18" i="2"/>
  <c r="G16" i="2"/>
  <c r="G14" i="2"/>
  <c r="G15" i="2"/>
  <c r="G13" i="2"/>
  <c r="G78" i="2"/>
  <c r="G252" i="2"/>
  <c r="G253" i="2"/>
  <c r="G254" i="2"/>
  <c r="G255" i="2"/>
  <c r="G257" i="2"/>
  <c r="G251" i="2"/>
  <c r="G249" i="2"/>
  <c r="G243" i="2"/>
  <c r="G244" i="2"/>
  <c r="G245" i="2"/>
  <c r="G246" i="2"/>
  <c r="G242" i="2"/>
  <c r="G240" i="2"/>
  <c r="G227" i="2"/>
  <c r="G228" i="2"/>
  <c r="G229" i="2"/>
  <c r="G230" i="2"/>
  <c r="G231" i="2"/>
  <c r="G232" i="2"/>
  <c r="G233" i="2"/>
  <c r="G223" i="2"/>
  <c r="G219" i="2"/>
  <c r="G196" i="2"/>
  <c r="G195" i="2"/>
  <c r="G285" i="2"/>
  <c r="G283" i="2"/>
  <c r="G263" i="2"/>
  <c r="G328" i="2"/>
  <c r="G322" i="2"/>
  <c r="G313" i="2"/>
  <c r="G314" i="2"/>
  <c r="G315" i="2"/>
  <c r="G316" i="2"/>
  <c r="G317" i="2"/>
  <c r="G318" i="2"/>
  <c r="G319" i="2"/>
  <c r="G320" i="2"/>
  <c r="G321" i="2"/>
  <c r="G311" i="2"/>
  <c r="G310" i="2"/>
  <c r="G309" i="2"/>
  <c r="G308" i="2"/>
  <c r="G307" i="2"/>
  <c r="G306" i="2"/>
  <c r="G304" i="2"/>
  <c r="G302" i="2"/>
  <c r="G300" i="2"/>
  <c r="G342" i="2"/>
  <c r="G343" i="2"/>
  <c r="G341" i="2"/>
  <c r="G338" i="2"/>
  <c r="G123" i="2"/>
  <c r="G117" i="2"/>
  <c r="G101" i="2"/>
  <c r="G90" i="2"/>
  <c r="G89" i="2"/>
  <c r="G81" i="2"/>
  <c r="G80" i="2"/>
  <c r="G77" i="2"/>
  <c r="G75" i="2" l="1"/>
  <c r="G74" i="2"/>
  <c r="G84" i="2"/>
  <c r="G337" i="2"/>
  <c r="G336" i="2"/>
  <c r="G204" i="2"/>
  <c r="G156" i="2" l="1"/>
  <c r="G155" i="2"/>
  <c r="G103" i="2"/>
  <c r="G79" i="2"/>
  <c r="G198" i="2"/>
  <c r="G186" i="2"/>
  <c r="G187" i="2"/>
  <c r="G62" i="2"/>
  <c r="G61" i="2"/>
  <c r="G91" i="2" l="1"/>
  <c r="G282" i="2" l="1"/>
  <c r="G278" i="2"/>
  <c r="G277" i="2"/>
  <c r="G69" i="2"/>
  <c r="G66" i="2"/>
  <c r="G239" i="2"/>
  <c r="G212" i="2"/>
  <c r="G65" i="2"/>
  <c r="G64" i="2"/>
  <c r="G194" i="2"/>
</calcChain>
</file>

<file path=xl/sharedStrings.xml><?xml version="1.0" encoding="utf-8"?>
<sst xmlns="http://schemas.openxmlformats.org/spreadsheetml/2006/main" count="993" uniqueCount="716">
  <si>
    <t xml:space="preserve">Seguimiento cumplimiento indicadores planes operativos </t>
  </si>
  <si>
    <t/>
  </si>
  <si>
    <t>Unidad</t>
  </si>
  <si>
    <t>Producto</t>
  </si>
  <si>
    <t>Indicador</t>
  </si>
  <si>
    <t>Programado</t>
  </si>
  <si>
    <t>Logrado</t>
  </si>
  <si>
    <t>Avance</t>
  </si>
  <si>
    <t>Comentario</t>
  </si>
  <si>
    <t>Elaboración de las Proyecciones de Desembolso de fondos externos.</t>
  </si>
  <si>
    <t>3.00</t>
  </si>
  <si>
    <t>1.00</t>
  </si>
  <si>
    <t>100.00</t>
  </si>
  <si>
    <t>Dirección de  Administración de la Deuda</t>
  </si>
  <si>
    <t>Cantidad de reportes de índice de deuda del SPNF enviados a la plataforma financiera Bloomberg.</t>
  </si>
  <si>
    <t>Calidad de la Información garantizada y Estadísticas de deuda ajustadas a los actuales estándares internacionales.</t>
  </si>
  <si>
    <t>Cantidad de reportes remitidos.</t>
  </si>
  <si>
    <t>Conciliación de los registros de balances adeudados con los acreedores.</t>
  </si>
  <si>
    <t>Informe de conciliación elaborado.</t>
  </si>
  <si>
    <t>Coordinación e intercambio de información con la TN para lograr una eficiente administración de los flujos de efectivo.</t>
  </si>
  <si>
    <t>Elaboración de los Informes con Situación, Evolución y Ejecución de la Deuda del SPNF.</t>
  </si>
  <si>
    <t>Informe con situación y ejecución de la deuda pública y activos financieros.</t>
  </si>
  <si>
    <t>Elaboración de los reportes estadísticos de evolución de la deuda pública del SPNF.</t>
  </si>
  <si>
    <t>Cantidad de reportes trimestrales publicado en página web.</t>
  </si>
  <si>
    <t>Cantidad de reportes elaborados.</t>
  </si>
  <si>
    <t>Dirección de Relaciones con Inversionistas</t>
  </si>
  <si>
    <t>Dirección General de Análisis y Política Fiscal</t>
  </si>
  <si>
    <t>Dirección de  Estadísticas Fiscales</t>
  </si>
  <si>
    <t>Actualización del Panel de visualización de Estadísticas Fiscales.</t>
  </si>
  <si>
    <t>COFOG: Clasificación Funcional de la Erogaciones según MEFP 2014.</t>
  </si>
  <si>
    <t>Seguimiento al Presupuesto General del Estado.</t>
  </si>
  <si>
    <t>Cantidad de presentaciones del seguimiento al PGE realizadas.</t>
  </si>
  <si>
    <t>Dirección de Reconocimiento de Deuda Administrativa</t>
  </si>
  <si>
    <t xml:space="preserve"> Dirección de  Reconocimiento de Deuda Administrativa</t>
  </si>
  <si>
    <t>Control y custodia de expedientes de deuda administrativa.</t>
  </si>
  <si>
    <t>Cantidad de inventarios expedientes de deuda administrativa realizados.</t>
  </si>
  <si>
    <t>Recepción y registro de expedientes de deuda administrativa.</t>
  </si>
  <si>
    <t>Porcentaje de expedientes de deuda administrativa recibidos y registrados.</t>
  </si>
  <si>
    <t>Solicitudes de expedientes de deuda administrativa.</t>
  </si>
  <si>
    <t>Porcentaje de expedientes solicitados por el MH.</t>
  </si>
  <si>
    <t>Porcentaje de expedientes de deuda administrativa pagados.</t>
  </si>
  <si>
    <t>Dirección de Coordinación del Despacho</t>
  </si>
  <si>
    <t>Departamento de Mesa de Entrada</t>
  </si>
  <si>
    <t>Elaboración memoria e informe ejecutivo.</t>
  </si>
  <si>
    <t>Gestionar la correspondencia institucional externa  del MH.</t>
  </si>
  <si>
    <t>Porcentaje de correspondencia externa procesada y tramitada oportunamente.</t>
  </si>
  <si>
    <t>Porcentaje de expedientes internos trabajados y archivados.</t>
  </si>
  <si>
    <t>Departamento de Protocolo y Eventos</t>
  </si>
  <si>
    <t>Planificación, coordinación y supervisión de los actos conmemorativos y protocolares, así como los eventos  y reuniones de la institución.</t>
  </si>
  <si>
    <t>Dirección de Planificación y Desarrollo</t>
  </si>
  <si>
    <t>Departamento de Formulación, Evaluación Monitoreo y Evaluación de PPP</t>
  </si>
  <si>
    <t>98.00</t>
  </si>
  <si>
    <t>80.00</t>
  </si>
  <si>
    <t>Departamento de Cooperación Internacional</t>
  </si>
  <si>
    <t>Departamento de Desarrollo Institucional</t>
  </si>
  <si>
    <t>Estandarización de procesos.</t>
  </si>
  <si>
    <t>Departamento de Calidad en la Gestión</t>
  </si>
  <si>
    <t xml:space="preserve">Porcentaje de colaboradores de nuevo ingreso sensibilizados. </t>
  </si>
  <si>
    <t>25.00</t>
  </si>
  <si>
    <t>Dirección Jurídica</t>
  </si>
  <si>
    <t>Departamento de Litigios</t>
  </si>
  <si>
    <t>Dar respuestas a intimidaciones o notificaciones mediante Actos de Alguacil.</t>
  </si>
  <si>
    <t>Porcentaje de respuestas a intimidaciones o notificaciones mediante Actos de Alguacil trabajadas.</t>
  </si>
  <si>
    <t>Elaboración de la resolución que conoce y  da respuesta al Recurso Jerárquico o de Reconsideración ante el Ministerio de Hacienda.</t>
  </si>
  <si>
    <t>Porcentaje de Recursos Jerárquicos y de Reconsideración trabajados.</t>
  </si>
  <si>
    <t>Representaciones legales en audiencias, entre otras representaciones.</t>
  </si>
  <si>
    <t>Departamento de Verificación de Normas y Cumplimiento Legal</t>
  </si>
  <si>
    <t>Tramitación de solicitudes de expedición de exequatur del área económica y financiera.</t>
  </si>
  <si>
    <t>Porcentaje de solicitudes de expedición de exequatur del área económica y financiera tramitadas.</t>
  </si>
  <si>
    <t xml:space="preserve">Porcentaje de documentos legales elaborados.  </t>
  </si>
  <si>
    <t>Departamento de Elaboración de Documentos Legales</t>
  </si>
  <si>
    <t>Porcentaje de documentos legales trabajados.</t>
  </si>
  <si>
    <t>Porcentaje de solicitudes de expedición y renovación de fianzas.</t>
  </si>
  <si>
    <t xml:space="preserve">Oficina de Acceso a la Información </t>
  </si>
  <si>
    <t>Actualización del Portal de Transparencia Institucional.</t>
  </si>
  <si>
    <t>Dirección de Comunicaciones</t>
  </si>
  <si>
    <t>Departamento de Prensa y Publicaciones</t>
  </si>
  <si>
    <t>Elaboración de discursos a solicitud de las autoridades del ministerio.</t>
  </si>
  <si>
    <t>Elaboración y gestión de publicación en los diferentes medios de comunicación: comunicados, avisos, anuncios pagados.</t>
  </si>
  <si>
    <t>Elaboración y publicación de notas de prensa del MH.</t>
  </si>
  <si>
    <t>Departamento de Relaciones Públicas</t>
  </si>
  <si>
    <t>Actualización de los canales institucionales.</t>
  </si>
  <si>
    <t>13.00</t>
  </si>
  <si>
    <t>Elaboración y distribución de materiales POP para promover la identidad visual del MH.</t>
  </si>
  <si>
    <t>Dirección Administrativa</t>
  </si>
  <si>
    <t>Departamento de Compras y Contrataciones</t>
  </si>
  <si>
    <t>Tramitación de las compras de bienes y contratación de servicios con apropiación presupuestaria.</t>
  </si>
  <si>
    <t>Departamento de Servicios Generales</t>
  </si>
  <si>
    <t>Realización del mantenimiento correctivo de la flota vehicular del MH.</t>
  </si>
  <si>
    <t>Mantenimiento realizado vs programado.</t>
  </si>
  <si>
    <t>Servicios de limpieza en las distintas áreas de las Unidades Organizativas.</t>
  </si>
  <si>
    <t>Transportación para las Unidades Organizativas e Instituciones del MH.</t>
  </si>
  <si>
    <t>Departamento de Almacén y Suministro</t>
  </si>
  <si>
    <t>Cantidad de inventarios realizados.</t>
  </si>
  <si>
    <t>Recepción y entrega  de los artículos de uso continuo (almacén y suministros).</t>
  </si>
  <si>
    <t>Porcentaje de solicitudes despachadas.</t>
  </si>
  <si>
    <t>Departamento de Administración de Bienes</t>
  </si>
  <si>
    <t>Dirección de Tecnologías de la Información y Comunicación</t>
  </si>
  <si>
    <t>Departamento de Seguridad y Monitoreo TIC</t>
  </si>
  <si>
    <t>Cantidad de tickets o requerimientos atendidos.</t>
  </si>
  <si>
    <t>Cooperación con el Centro Nacional de Ciberseguridad (CNCS) para fortalecer la capacidad de respuestas a incidentes.</t>
  </si>
  <si>
    <t>Porcentaje de avance de cooperación con el CNCS.</t>
  </si>
  <si>
    <t>Departamento de Administración del Servicio TIC</t>
  </si>
  <si>
    <t>Asistencias a las áreas de apoyo.</t>
  </si>
  <si>
    <t>Departamento de Operaciones TIC</t>
  </si>
  <si>
    <t>Departamento de Administración de Proyectos TIC</t>
  </si>
  <si>
    <t>Dirección de Recursos Humanos</t>
  </si>
  <si>
    <t>Porcentaje de capacitaciones ejecutadas  de acuerdo al perfil del puesto.</t>
  </si>
  <si>
    <t>Porcentaje de capacitaciones cruzadas ejecutadas.</t>
  </si>
  <si>
    <t>Porcentaje de capacitación que se le mide el impacto.</t>
  </si>
  <si>
    <t>Porcentaje de satisfacción con la capacitación recibida.</t>
  </si>
  <si>
    <t>Gestión y ejecución de las Pasantías para estudiantes universitarios y bachilleres de diversos de centros de estudios.</t>
  </si>
  <si>
    <t>Porcentaje de pasantías ejecutadas.</t>
  </si>
  <si>
    <t>Departamento de Organización del Trabajo y Compensación</t>
  </si>
  <si>
    <t>Administración de beneficios del personal.</t>
  </si>
  <si>
    <t>Porcentaje  de colaboradores beneficiados.</t>
  </si>
  <si>
    <t>Gestión de movimientos de personal (cambios de designaciones, reajustes salariales y creación de requisiciones, cargos).</t>
  </si>
  <si>
    <t>Porcentaje de colaboradores beneficiados.</t>
  </si>
  <si>
    <t>Matriz Plazas Vacantes y Ocupadas.</t>
  </si>
  <si>
    <t>Porcentaje de matriz actualizada.</t>
  </si>
  <si>
    <t>Departamento de Reclutamiento y Selección</t>
  </si>
  <si>
    <t>Reclutamiento y selección por competencias.</t>
  </si>
  <si>
    <t>Porcentaje de colaboradores contratados por competencias.</t>
  </si>
  <si>
    <t>Departamento de Relaciones Laborales y Sociales</t>
  </si>
  <si>
    <t>Porcentaje de acciones disciplinarias ejecutadas.</t>
  </si>
  <si>
    <t>Porcentaje de expedientes de colaboradores tramitados.</t>
  </si>
  <si>
    <t>Porcentaje de acciones desarrolladas.</t>
  </si>
  <si>
    <t>Porcentaje de registros realizados.</t>
  </si>
  <si>
    <t>Reporte de los Accidentes Laborales de los Empleados Accidentados dentro y fuera de la Institución.</t>
  </si>
  <si>
    <t>Porcentaje de accidentes reportados.</t>
  </si>
  <si>
    <t>Dirección Financiera</t>
  </si>
  <si>
    <t>Elaboración de reportes para publicación en la página web del MH según requerimiento de la DIGEIG (además para subir a los sistema de KRISTHAL e ICI).</t>
  </si>
  <si>
    <t>Cantidad de reportes publicados.</t>
  </si>
  <si>
    <t>Elaboración del informe de memoria del dirección Financiera.</t>
  </si>
  <si>
    <t>Cantidad de memorias  realizadas.</t>
  </si>
  <si>
    <t>Elaboración del reporte de ejecución presupuestaria para su publicación en el Portal Web del MH.</t>
  </si>
  <si>
    <t>Programación de la ejecución presupuestaria.</t>
  </si>
  <si>
    <t>Cantidad de programaciones realizadas.</t>
  </si>
  <si>
    <t>Realización de las modificaciones presupuestaria validadas.</t>
  </si>
  <si>
    <t>Modificaciones presupuestarias aprobadas (DGPLT/CP).</t>
  </si>
  <si>
    <t>Reprogramación de la ejecución presupuestaria.</t>
  </si>
  <si>
    <t>Departamento de Contabilidad</t>
  </si>
  <si>
    <t>Análisis de los expedientes de pago de las Unidades Organizativas e Instituciones del MH.</t>
  </si>
  <si>
    <t>Porcentaje de expedientes analizados.</t>
  </si>
  <si>
    <t xml:space="preserve"> Departamento de Tesorería</t>
  </si>
  <si>
    <t>Elaboración del Mayor General de Ingresos y Egresos. (Para ser publicado en portal del MH).</t>
  </si>
  <si>
    <t>Cantidad de informes mayor general de ingresos y egresos elaborados.</t>
  </si>
  <si>
    <t>Administración, monitoreo, control de la seguridad y servicios a las áreas de apoyo.</t>
  </si>
  <si>
    <t>Cantidad de Reportes de seguimiento presupuestario.</t>
  </si>
  <si>
    <t>Dirección de  Política y Estudios Fiscales</t>
  </si>
  <si>
    <t>Atención protocolar a funcionarios que visiten la institución.</t>
  </si>
  <si>
    <t>Porcentaje de solicitudes de planificación, coordinación y supervisión de actos institucionales completadas.</t>
  </si>
  <si>
    <t>Verificación y elaboración de normas y cumplimiento legal. (leyes, resoluciones, reglamentos, normas).</t>
  </si>
  <si>
    <t>Asesorías y elaboración de opiniones legales.</t>
  </si>
  <si>
    <t xml:space="preserve">Porcentaje asesorías y opiniones legales emitidas. </t>
  </si>
  <si>
    <t>Tramitación de solicitudes a la Consultoría Jurídica del Poder Ejecutivo.</t>
  </si>
  <si>
    <t>Porcentaje de solicitudes tramitadas.</t>
  </si>
  <si>
    <t>Departamento de Comunicación Digital</t>
  </si>
  <si>
    <t>Cantidad de coberturas realizadas.</t>
  </si>
  <si>
    <t>Implementación de acciones sobre Seguridad y Salud Ocupacional y Riesgos Laborales.</t>
  </si>
  <si>
    <t>Gestión de cumplimiento del Régimen Ético y Disciplinario Ley 41-08.</t>
  </si>
  <si>
    <t xml:space="preserve">                                                   Dirección General de Crédito Público</t>
  </si>
  <si>
    <t>Definición del presupuesto físico-financiero de los programas de AC-MH.</t>
  </si>
  <si>
    <t>Elaboración y revisión de los Informes Trimestrales  de Monitoreo  de PEI'S y POAS.</t>
  </si>
  <si>
    <t>IGP promedio.</t>
  </si>
  <si>
    <t>Porcentaje de normativas elaboradas y/o actualizadas.</t>
  </si>
  <si>
    <t>Porcentaje de procesos actualizados.</t>
  </si>
  <si>
    <t xml:space="preserve">Cantidad de actualizaciones del Portal Transparencia. </t>
  </si>
  <si>
    <t>Monitorear, registrar y evaluar buzones de quejas y sugerencia del ciudadano.</t>
  </si>
  <si>
    <t>Cantidad de informes de registro de quejas y sugerencias.</t>
  </si>
  <si>
    <t>Unidad Ejecutora: Igualdad de Género</t>
  </si>
  <si>
    <t>Dirección de Casinos y juegos de Azar</t>
  </si>
  <si>
    <t>Dirección de Casinos y Juegos de Azar</t>
  </si>
  <si>
    <t>Cantidad de solicitudes respondidas.</t>
  </si>
  <si>
    <t>Preparación de informes de solicitud de asistencia técnica o asesoramiento al Ministro de Hacienda o Viceministerio del Tesoro a requerimiento.</t>
  </si>
  <si>
    <t>Porcentaje de informes de solicitudes respondidas.</t>
  </si>
  <si>
    <t>Realización de jornadas de capacitación interna en temas relativos a las normativas que rigen la Dirección de Casinos y Juegos de Azar, para todo el persona.</t>
  </si>
  <si>
    <t>Departamento de Prevención de Lavado de Activos</t>
  </si>
  <si>
    <t>Cantidad de inspecciones realizadas.</t>
  </si>
  <si>
    <t>Cantidad de evaluaciones realizadas.</t>
  </si>
  <si>
    <t>Departamento de Inspección</t>
  </si>
  <si>
    <t>Elaboración de Informes Estadísticos Mensuales sobre Solicitudes de Casinos, Bancas de Loterías, Bancas de Apuestas Deportivas, Bingos, Concesionarias, Denuncias, Certificaciones, Operaciones y Recaudaciones.</t>
  </si>
  <si>
    <t>Cantidad de informes estadísticos realizados.</t>
  </si>
  <si>
    <t>Realización de la Inspección de los equipos y valores incautados en operativos.</t>
  </si>
  <si>
    <t>Porcentaje de informes realizados.</t>
  </si>
  <si>
    <t>Realización de las inspecciones de Bancas de Apuestas Deportivas,  Bingos, Salas de Juegos, Casinos, rifas y sorteos loterías.</t>
  </si>
  <si>
    <t>Porcentaje de inspecciones realizadas.</t>
  </si>
  <si>
    <t>Realización de las inspecciones de las solicitudes relacionadas a la importación, traslado, desguace y exportación de máquinas tragamonedas.</t>
  </si>
  <si>
    <t>Realización de los informes relacionados a solicitudes de Certificaciones y Denuncias relacionadas al sector de juegos de azar.</t>
  </si>
  <si>
    <t>Departamento de Operaciones</t>
  </si>
  <si>
    <t>Elaboración de los informes estadísticos de los Operativos ejecutados.</t>
  </si>
  <si>
    <t>Realización de los operativos de clausuras e incautación de equipos, en establecimientos de Juegos de Azar ilegales, y de incautación de Máquinas Tragamonedas en establecimientos no autorizados.</t>
  </si>
  <si>
    <t>Cantidad de informes estadísticos de los operativos realizados (provincias impactadas, equipos incautados, efectivo incautado y bancas clausuradas).</t>
  </si>
  <si>
    <t>Departamento de Evaluación y Estudios</t>
  </si>
  <si>
    <t>Actualización de la demanda de servicios comprometidos ante el Ministerio de Administración Pública.</t>
  </si>
  <si>
    <t>Porcentaje de servicios actualizados.</t>
  </si>
  <si>
    <t>Porcentaje de actualizaciones realizadas.</t>
  </si>
  <si>
    <t>Elaboración de las estadísticas por sector de las solicitudes generadas y acciones ejecutadas  en la Dirección de Casinos y Juegos de Azar.</t>
  </si>
  <si>
    <t>Porcentaje de las estadísticas elaboradas.</t>
  </si>
  <si>
    <t>Evaluación de las solicitudes de expedición de licencias para operar: Bancas de Lotería, Bancas de Apuestas Deportivas y Bingos.</t>
  </si>
  <si>
    <t>Porcentaje de solicitudes respondidas.</t>
  </si>
  <si>
    <t>Evaluación de las solicitudes de: traslados, desguaces y ceses de máquinas tragamonedas en Salas de Juegos de Azar (Casinos), Salas de Juegos de Máquinas Tragamonedas y Bancas de Apuestas Deportivas.</t>
  </si>
  <si>
    <t>Evaluación de las solicitudes para la Concesión de la instalación y operación de una lotería electrónica y la   suscripción de contrato para la celebración de rifas benéficas y no benéficas.</t>
  </si>
  <si>
    <t>Evaluación de las solicitudes para las autorizaciones sobre: cambios de nombre, propietario y traslados de Bancas de Lotería, Bancas de Apuestas Deportivas y Bingos.</t>
  </si>
  <si>
    <t>Dirección General de Políticas y Legislación Tributaria</t>
  </si>
  <si>
    <t xml:space="preserve"> Dirección General de Política y Legislación Tributaria </t>
  </si>
  <si>
    <t>Elaboración de respuesta a recursos administrativos contra oficios de la DGPLT.</t>
  </si>
  <si>
    <t>Dirección de  Análisis y Regulación Tributaria</t>
  </si>
  <si>
    <t>Elaboración de presentación mensual del comportamiento de los ingresos.</t>
  </si>
  <si>
    <t>Número de reuniones de seguimiento del Plan Nacional de Fomento de las Exportaciones (PNFE) 2020-2030 a participar.</t>
  </si>
  <si>
    <t>Reporte semanal sobre la evolución de los precios locales de los combustibles.</t>
  </si>
  <si>
    <t xml:space="preserve">  Dirección de Concesiones y Exenciones Fiscales </t>
  </si>
  <si>
    <t>Porcentaje de solicitudes de exoneraciones de impuestos de importación analizadas y respondidas.</t>
  </si>
  <si>
    <t>Análisis y respuesta mensuales a las solicitudes de exoneraciones de impuestos internos.</t>
  </si>
  <si>
    <t>Porcentaje de solicitudes exoneraciones de impuestos internos evaluadas y respondidas.</t>
  </si>
  <si>
    <t>Elaborar informes de estadísticas fiscales sobre hidrocarburos, efectos en el mercado de carburantes.</t>
  </si>
  <si>
    <t>Número de informes de estadísticas fiscales sobre hidrocarburos, efectos en el mercado de carburantes.</t>
  </si>
  <si>
    <t>Fiscalización de las solicitudes de exoneraciones.</t>
  </si>
  <si>
    <t>Porcentaje de fiscalizaciones de exoneraciones realizadas.</t>
  </si>
  <si>
    <t>Respuestas a solicitudes de exoneraciones de las instituciones del Estado y autorizaciones de placas.</t>
  </si>
  <si>
    <t>Porcentaje de solicitudes de exoneraciones de las instituciones del Estado y autorizaciones de placas evaluadas y respondidas.</t>
  </si>
  <si>
    <t>Departamento de Evaluación del Desempeño y Capacitación</t>
  </si>
  <si>
    <t>Cantidad de informes para transparencia publicados.</t>
  </si>
  <si>
    <t>Elaboración y/o actualización de normativas del MH: políticas, resoluciones, protocolos, guías (según requerimiento y prioridades).</t>
  </si>
  <si>
    <t>Concientizar al personal en igualdad de género.</t>
  </si>
  <si>
    <t xml:space="preserve">Cantidad de sensibilizaciones realizadas al año. </t>
  </si>
  <si>
    <t>Gestión y ejecución de las actividades de capacitación.</t>
  </si>
  <si>
    <t>Modificación y/o creación de normativas relacionadas con juegos de azar.</t>
  </si>
  <si>
    <t>Porcentaje de normativas creadas y/o modificadas.</t>
  </si>
  <si>
    <t>Evaluación de idoneidad de beneficiario final, controlante o persona con alta jerarquía, producto de solicitudes de licencia o cambio de titularidad de estas.</t>
  </si>
  <si>
    <t>Porcentaje de evaluaciones realizadas.</t>
  </si>
  <si>
    <t>Cantidad de informes elaborados.</t>
  </si>
  <si>
    <t>Cantidad de Informes enviados al Congreso Nacional.</t>
  </si>
  <si>
    <t>Realización de la clasificación actualizada de los participantes en el Programa de Creadores de Mercado.</t>
  </si>
  <si>
    <t>Realización de Subastas Públicas para la Colocación de Títulos Valores de Deuda Pública.</t>
  </si>
  <si>
    <t>Cantidad de publicaciones del ranking de Creadores de Mercado (mensual y anual).</t>
  </si>
  <si>
    <t>16.00</t>
  </si>
  <si>
    <t>95.00</t>
  </si>
  <si>
    <t>Imagen</t>
  </si>
  <si>
    <t>Custodia de los artículos de uso continuo.</t>
  </si>
  <si>
    <t>Elaboración de los reportes de indicadores de portafolio.</t>
  </si>
  <si>
    <t>Gestión de cumplimiento de condiciones previas.</t>
  </si>
  <si>
    <t>Cantidad de financiamientos con condiciones previas cumplidas.</t>
  </si>
  <si>
    <t>Informe Trimestral sobre Situación y Evolución de la Deuda Pública.</t>
  </si>
  <si>
    <t xml:space="preserve">Cantidad de reportes enviados.	</t>
  </si>
  <si>
    <t>Cantidad de reportes enviado a organismos internacionales bajo programa de armonización de datos.</t>
  </si>
  <si>
    <t>Cantidad de reportes de programación servicio de deuda  y desembolsos remitidos.</t>
  </si>
  <si>
    <t>6.00</t>
  </si>
  <si>
    <t>Cantidad de emisiones realizadas.</t>
  </si>
  <si>
    <t>Elaboración del reporte del Estado de Fuentes y Usos de Efectivo  para el Gobierno Central Presupuestario, según el MEFP 2014, elaborado.</t>
  </si>
  <si>
    <t>Elaboración del Reporte del Estado de Operaciones publicado en la web del Ministerio de Hacienda.</t>
  </si>
  <si>
    <t>Realización del monitoreo a la ejecución del flujo de caja del Gobierno en moneda local.</t>
  </si>
  <si>
    <t>Elaboración del Informe de coyuntura fiscal.</t>
  </si>
  <si>
    <t>Número de carga oportuna de los Estados Financieros.</t>
  </si>
  <si>
    <t>Cantidad de reportes de COFOG de Gobierno Central Presupuestario publicados.</t>
  </si>
  <si>
    <t>Cantidad de Estados de Fuentes y Usos de Efectivo para el Gobierno Central Presupuestario, según el MEFP 2014 elaborado.</t>
  </si>
  <si>
    <t>Cantidad de reportes de flujo de caja del gobierno realizados.</t>
  </si>
  <si>
    <t>Participación en reuniones de comisiones o grupos de trabajo que tratan asuntos comerciales (CNNC, CIAG, etc.)</t>
  </si>
  <si>
    <t>Porcentaje de recursos administrativos contra oficios de la DGPLT respondidos.</t>
  </si>
  <si>
    <t>Porcentaje de participación en reuniones.</t>
  </si>
  <si>
    <t>Elaboración de análisis costo beneficio (ACB).</t>
  </si>
  <si>
    <t>Elaboración de cuadro con ingresos semanales por clasificación económica para DIGEPRES.</t>
  </si>
  <si>
    <t>Elaboración de cuadros y/o reportes mensuales de las estadísticas de comercio exterior del país.</t>
  </si>
  <si>
    <t>Elaboración de estadísticas de ingresos fiscales mensuales para publicación en la página Web del MH  en formato Manual de Clasificador Presupuestario 2014.</t>
  </si>
  <si>
    <t>Elaboración de estadísticas de ingresos fiscales mensuales para publicación en la página Web del MH  en formato MEFP 2014 del FMI.</t>
  </si>
  <si>
    <t>Elaboración de la cuota trimestral de ingresos para remisión a DIGEPRES para el establecimiento de los topes de gastos.</t>
  </si>
  <si>
    <t>Elaboración de reportes de iniciativas legislativas depositadas en el Congreso Nacional con impacto tributario.</t>
  </si>
  <si>
    <t>Elaboración del informe diario de ingresos.</t>
  </si>
  <si>
    <t>Estimación de los ingresos diarios por institución y por principales partidas.</t>
  </si>
  <si>
    <t>Porcentaje de análisis de costo beneficio elaborados.</t>
  </si>
  <si>
    <t>Cantidades de cuadros ingresos semanales por clasificación económica para DIGEPRES.</t>
  </si>
  <si>
    <t>Cantidad de cuadros o reportes de comercio exterior elaborados.</t>
  </si>
  <si>
    <t>Cantidad de cuadros elaborados para remisión a la DIGEPRES.</t>
  </si>
  <si>
    <t>Número de presentaciones del comportamiento de los ingresos realizadas.</t>
  </si>
  <si>
    <t>Cantidad de cuadros y/o reportes elaborados.</t>
  </si>
  <si>
    <t>Cantidad de informes diarios de ingresos elaborados.</t>
  </si>
  <si>
    <t>Cantidades de documentos cuadros con estimaciones de ingresos diarios de ingresos elaborados.</t>
  </si>
  <si>
    <t>Ejecución de la debida diligencia ampliada (interna y externa).</t>
  </si>
  <si>
    <t>Sensibilización al personal en las normas de Antisoborno y Cumplimiento  (ISO-37301 / ISO-37001).</t>
  </si>
  <si>
    <t xml:space="preserve"> Dirección de  Planificación y Desarrollo</t>
  </si>
  <si>
    <t>Porcentaje de debida diligencia ampliada realizadas.</t>
  </si>
  <si>
    <t>Porcentaje de colaboradores sensibilizados.</t>
  </si>
  <si>
    <t>Coordinación y realización de la reunión de revisión por la dirección.</t>
  </si>
  <si>
    <t>Cantidad reuniones realizadas oportunamente.</t>
  </si>
  <si>
    <t>Monitoreo y seguimiento de los planes, programas y proyectos del MH y sus dependencias.</t>
  </si>
  <si>
    <t>Porcentaje de dependencias con cumplimiento de los plazos de registros de ejecución.</t>
  </si>
  <si>
    <t>Seguimiento a los procesos de implementación de los proyectos: automatización de servicios, atención al usuario, TRANSDOC y firma digital.</t>
  </si>
  <si>
    <t>Cantidad de informes de avance del proyecto de automatización de servicios.</t>
  </si>
  <si>
    <t>Cantidad de informes de avance del proyecto de atención al usuario.</t>
  </si>
  <si>
    <t>Ejecución de la estrategia de vinculación institucional y de la máxima autoridad con la opinión pública.</t>
  </si>
  <si>
    <t>Elaboración del análisis de la opinión pública sobre el quehacer institucional mediante el monitoreo de informaciones y comentarios.</t>
  </si>
  <si>
    <t>Realización de la cobertura de eventos (internos y externos) solicitadas por las unidades organizativas del MH.</t>
  </si>
  <si>
    <t>Realización del informe para al equipo directivo del MH sobre las noticias relacionadas al quehacer institucional mediante síntesis diaria e informes periodísticos.</t>
  </si>
  <si>
    <t>Cantidad de actividades y acercamientos a periodistas.</t>
  </si>
  <si>
    <t xml:space="preserve">Porcentaje de solicitudes de discursos respondidos. </t>
  </si>
  <si>
    <t>Cantidad de reuniones realizadas para análisis y toma de decisiones.</t>
  </si>
  <si>
    <t>Cantidad de informes de monitoreo de informaciones y comentarios elaborados.</t>
  </si>
  <si>
    <t>Porcentaje de solicitudes atendidas y publicada.</t>
  </si>
  <si>
    <t>Porcentaje de solicitudes atendidas y publicadas.</t>
  </si>
  <si>
    <t>Cantidad de síntesis difundidas.</t>
  </si>
  <si>
    <t>Desarrollo de maestrías de ceremonia.</t>
  </si>
  <si>
    <t>Elaboración de materiales audiovisuales para orientar e informar a los colaboradores.</t>
  </si>
  <si>
    <t>Elaboración de materiales gráficos para orientar e informar a los colaboradores.</t>
  </si>
  <si>
    <t>Cantidad de actualizaciones trimestrales de los canales institucionales.</t>
  </si>
  <si>
    <t>Porcentaje de producciones y adaptaciones.</t>
  </si>
  <si>
    <t>Porcentaje de solicitudes recibidas.</t>
  </si>
  <si>
    <t>Porcentaje de solicitudes realizadas.</t>
  </si>
  <si>
    <t xml:space="preserve">Guía de contenido digital mensual sobre el rol y el impacto del MH.  </t>
  </si>
  <si>
    <t>Producciones de coberturas de evento.</t>
  </si>
  <si>
    <t>Cantidad de impresiones e interacciones del contenido.</t>
  </si>
  <si>
    <t>Cantidad de guías producidas.</t>
  </si>
  <si>
    <t>Cantidad de correos informativos enviados.</t>
  </si>
  <si>
    <t>Reportes de escucha activa de las  plataformas digitales.</t>
  </si>
  <si>
    <t>Dar asistencia y tramitar a requerimiento del ciudadano las solicitudes de información amparadas en la Ley Núm. 200-04.</t>
  </si>
  <si>
    <t>Dirección de Coordinación de Despacho</t>
  </si>
  <si>
    <t>Gestión de la atención de llamadas telefónicas acorde a los lineamientos protocolares o al procedimiento de atención al usuario establecido.</t>
  </si>
  <si>
    <t xml:space="preserve">Porcentaje de llamadas atendidas con respuestas en menos de 25 segundos. </t>
  </si>
  <si>
    <t xml:space="preserve">Porcentaje de llamadas no atendidas menor o igual al 10% de abandono.  </t>
  </si>
  <si>
    <t>Sostenibilidad de las Plataformas de Seguridad TIC.</t>
  </si>
  <si>
    <t>Porcentaje de tickets o requerimientos atendidos.</t>
  </si>
  <si>
    <t>Porcentaje de avance de ejecución del Centro de Operaciones de Seguridad (SOC).</t>
  </si>
  <si>
    <t>Implementación de Solución de Mesa Ayuda TIC.</t>
  </si>
  <si>
    <t>Atención a los requerimientos de asistencia tecnológica de las unidades de la AC-MH.</t>
  </si>
  <si>
    <t>Porcentaje de avance de implementación de solución de mesa de ayuda TIC.</t>
  </si>
  <si>
    <t>33.00</t>
  </si>
  <si>
    <t>Departamento de Desarrollo e Implementación de Sistemas</t>
  </si>
  <si>
    <t>Rediseño de Sistemas del Ministerio de Uso Administrativo.</t>
  </si>
  <si>
    <t>Actualización de la Estrategia de Continuidad y Recuperación TIC.</t>
  </si>
  <si>
    <t>Porcentaje de actualización de la Estrategia de Continuidad y Recuperación TIC.</t>
  </si>
  <si>
    <t>70.00</t>
  </si>
  <si>
    <t>Evaluación del riesgo de soborno a través de la aplicación de la Debida Diligencia en el proceso de Contratación de personal.</t>
  </si>
  <si>
    <t xml:space="preserve">Porcentaje de Debida Diligencia completada. </t>
  </si>
  <si>
    <t>Programa de promoción de Arte y Cultura.</t>
  </si>
  <si>
    <t xml:space="preserve">Realización de actividades de integración y bienestar con los colaboradores. </t>
  </si>
  <si>
    <t>Registro de Licencias medicas en el sistema EIKON y sistema de la Tesorería de la Seguridad Social (TSS).</t>
  </si>
  <si>
    <t xml:space="preserve">Cantidad de actividades realizadas. </t>
  </si>
  <si>
    <t>Cantidad de actividades desarrolladas.</t>
  </si>
  <si>
    <t>85.00</t>
  </si>
  <si>
    <t>Análisis y respuesta mensuales a las solicitudes de exoneraciones de impuestos de importación, solicitudes de exoneraciones.</t>
  </si>
  <si>
    <t>14.00</t>
  </si>
  <si>
    <t>Ejecución de plan de acción para el cumplimiento de las políticas de ahorro y eficiencia energética (Decreto 158-23).</t>
  </si>
  <si>
    <t>Ejecución de plan de acción para el uso eficiente del agua.</t>
  </si>
  <si>
    <t>Elaboración del informe de memoria e informe ejecutivo. (trimestrales y semestrales).</t>
  </si>
  <si>
    <t>Elaboración del plan de acción para la reducción de la huella de carbono.</t>
  </si>
  <si>
    <t>Gestión de los materiales y artículos para fines de reciclar.</t>
  </si>
  <si>
    <t>Porcentaje implementación del plan de ahorro y eficiencia energética.</t>
  </si>
  <si>
    <t>Cantidad de informes de memoria elaboradas.</t>
  </si>
  <si>
    <t>Cantidad de informes entregados oportunamente.</t>
  </si>
  <si>
    <t>Indicé ejecución de plan de reciclaje.</t>
  </si>
  <si>
    <t>Índice de SISCOMPRAS</t>
  </si>
  <si>
    <t>Realización del mantenimiento de la infraestructura física 2.</t>
  </si>
  <si>
    <t>Reporte de accidentes de la flotilla vehicular del MH.</t>
  </si>
  <si>
    <t>Reporte de consumo de combustible en la flotilla vehicular.</t>
  </si>
  <si>
    <t>Reporte de accidente.</t>
  </si>
  <si>
    <t>Reporte de consumo de combustible.</t>
  </si>
  <si>
    <t>Porcentaje de limpiezas ejecutadas.</t>
  </si>
  <si>
    <t xml:space="preserve">Porcentaje de servicios de transporte realizados. </t>
  </si>
  <si>
    <t>Apertura de máquinas tragamonedas ilegales.</t>
  </si>
  <si>
    <t>Porcentaje de apertura de tragamonedas ilegales realizadas.</t>
  </si>
  <si>
    <t>Cantidad de reportes para publicar en el Portal Web para seguimiento de la DIGEIG</t>
  </si>
  <si>
    <t>Elaboración de  informe de corte y cierre fiscal de la Actividad Central del MH. (Para ser publicado sistema de KRISTHAL).</t>
  </si>
  <si>
    <t>Elaboración Reporte de Ingresos por Captación Directa.</t>
  </si>
  <si>
    <t>Emisión de Cheques.</t>
  </si>
  <si>
    <t>Recepción y registro de los valores decomisados en operativos de incautación de máquinas tragamonedas que operan ilegalmente.</t>
  </si>
  <si>
    <t>Recepción y registro de pagos de los contribuyentes.</t>
  </si>
  <si>
    <t>Cantidad de Reportes de ingresos por captación directa elaborados.</t>
  </si>
  <si>
    <t>Porcentaje de cheques emitidos.</t>
  </si>
  <si>
    <t>Porcentaje de pagos recibidos y registrados.</t>
  </si>
  <si>
    <t xml:space="preserve">Elaboración de certificaciones relacionadas con la operación y estatus de los operadores del sector a requerimiento. </t>
  </si>
  <si>
    <t>Elaboración de guías, circulares u otros documentos en materia de prevención de LA/FT/FPADM.</t>
  </si>
  <si>
    <t>Cantidad de  guías, circulares u otros documentos en materia de prevención de LA/FT/FPADM publicados.</t>
  </si>
  <si>
    <t>Actualización y mantenimiento al portal casinos.gob.do.</t>
  </si>
  <si>
    <t>Administración, gestión y actualización de la herramienta para el registro y control de ventas y/o operaciones de juegos de azar. (LoteríasRD).</t>
  </si>
  <si>
    <t xml:space="preserve">Evaluación las solicitudes para los permisos de: importación y  exportación de máquinas tragamonedas y/o partes, piezas, repuestos y equipos accesorios para ser instaladas en Salas de Juegos de Azar (Casinos) y Salas de Juegos de Máquinas Tragamonedas. </t>
  </si>
  <si>
    <t>Incorporación, mantenimiento y actualización Portal de Colaboradores (SharePoint - DCJA).</t>
  </si>
  <si>
    <t>Dirección de  Información, Análisis Financiero y Control de Riesgo.</t>
  </si>
  <si>
    <t>Porcentaje de las solicitudes de atención protocolar respondidas.</t>
  </si>
  <si>
    <t>Elaboración o revisión de documentos legales. (Acuerdos, Convenios y Contratos).</t>
  </si>
  <si>
    <t>Dirección de Gestión de SIAFE</t>
  </si>
  <si>
    <t>Dirección de Gestión del SIAFE</t>
  </si>
  <si>
    <t>Porcentaje de avance en el desarrollo informático e implementación de la Programación Presupuestaria (Formulación Presupuestaria).</t>
  </si>
  <si>
    <t>Porcentaje de avance en la elaboración del Modelo Funcional Ejecución presupuestaria, Evaluación y seguimiento.</t>
  </si>
  <si>
    <t>Diseño y desarrollo de los módulos del Presupuesto Plurianual Orientado a Resultados con Modalidad Dinámica: Formulación/Ejecución/Programación.</t>
  </si>
  <si>
    <t>Firma Digital en el SIGEF.</t>
  </si>
  <si>
    <t>Porcentaje de los usuarios capacitados en el uso de la firma digital SIGEF.</t>
  </si>
  <si>
    <t>Porcentaje de avance en la implementación de la firma digital SIGEF.</t>
  </si>
  <si>
    <t>Fortalecimiento SIRITE.</t>
  </si>
  <si>
    <t>Porcentaje de avance del entregable Distribución de recursos SIRITE fuera de la CUT.</t>
  </si>
  <si>
    <t>Satisfacción usuarios SIGEF asegurada.</t>
  </si>
  <si>
    <t>Porcentaje de solicitudes SIGEF completadas.</t>
  </si>
  <si>
    <t>Porcentaje de nivel de servicio en la atención de llamadas de usuarios del SIGEF.</t>
  </si>
  <si>
    <t>90.00</t>
  </si>
  <si>
    <t xml:space="preserve">Cumplimiento del Plan de Capacitación en Normas de Antisoborno y Cumplimiento Normativo. </t>
  </si>
  <si>
    <t>Gestión de la Pensión y Jubilación del Personal.</t>
  </si>
  <si>
    <t>Elaboración de las proyecciones del Servicio de la Deuda Pública.</t>
  </si>
  <si>
    <t>Conciliación de fuentes financieras externas SIGADE vs SIGEF.</t>
  </si>
  <si>
    <t>Proyecciones del servicio de la deuda elaboradas.</t>
  </si>
  <si>
    <t xml:space="preserve"> Dirección de  Negociaciones Crediticias</t>
  </si>
  <si>
    <t>Elaboración el borrador de insumos para el Presupuesto General del Estado del año correspondiente.</t>
  </si>
  <si>
    <t>Cantidad de borradores elaborados.</t>
  </si>
  <si>
    <t>Elaboración del reporte del Hoja de Balance para el Gobierno Central Presupuestario, según MEFP 2014 elaborado.</t>
  </si>
  <si>
    <t xml:space="preserve">Cantidad de Informes de coyuntura fiscal  para el subsector Gobierno Central Presupuestario publicados. </t>
  </si>
  <si>
    <t xml:space="preserve">Cantidad de Estados de Operaciones de Gobierno Central Presupuestario publicados. </t>
  </si>
  <si>
    <t>Cantidad de Reportes de Hojas de Balance  para el Gobierno Central Presupuestario, según el MEFP 2014 elaborados.</t>
  </si>
  <si>
    <t>Número de cuadros enviados para publicación en la página web del MH..</t>
  </si>
  <si>
    <t>Número de cuadros elaborados con estadísticas en formato MEFP 2014 del FMI..</t>
  </si>
  <si>
    <t>Tramitación de solicitudes de expedición y renovación de fianzas para operar como agentes consignatarios de buques.</t>
  </si>
  <si>
    <t>Cantidad de informes trimestrales elaborados.</t>
  </si>
  <si>
    <t>Evidencia de cumplimiento compras verdes (Políticas Transversales).</t>
  </si>
  <si>
    <t>Implementación de soluciones y/o mejoras de ciberseguridad para garantizar la confiabilidad, integridad y disponibilidad de los activos de información.</t>
  </si>
  <si>
    <t>Porcentaje de avance en la implementación de las soluciones de seguridad.</t>
  </si>
  <si>
    <t>Porcentaje de avance fortaleciendo la sostenibilidad de las plataformas de Seguridad.</t>
  </si>
  <si>
    <t>.</t>
  </si>
  <si>
    <t>Porcentaje de sistemas administrativos con avance en su ciclo de desarrollo.</t>
  </si>
  <si>
    <t>Administración, sostenibilidad y configuración de la infraestructura TIC institucional.</t>
  </si>
  <si>
    <t>Consolidación de las plataformas de procesamiento de datos, sitio alterno y recuperación ante desastres.</t>
  </si>
  <si>
    <t>Porcentaje de avance de consolidación de las plataformas de procesamiento de datos, sitio alterno y recuperación ante desastres.</t>
  </si>
  <si>
    <t>Gestión continua de proyectos TIC.</t>
  </si>
  <si>
    <t>Gestión del cumplimiento normativo y estratégico TIC.</t>
  </si>
  <si>
    <t>Cantidad de informes de gestión del portafolio.</t>
  </si>
  <si>
    <t>Cantidad de informes de gestión de cumplimiento TIC elaborados.</t>
  </si>
  <si>
    <t>Capacitación a Sujetos Obligados en materia de Prevención de LA/FT/FPADM.</t>
  </si>
  <si>
    <t>Certificación en materia de prevención de LA/FT/PADM, personal clave de la DCJA.</t>
  </si>
  <si>
    <t>Inspección extra situ aplicadas a Sujetos Obligados pendientes de inspección en período 2024.</t>
  </si>
  <si>
    <t>Seguimiento y cierre inspecciones Extra Situ en curso pendientes.</t>
  </si>
  <si>
    <t>Porcentaje de Sujetos Obligados capacitados que cursen capacitación.</t>
  </si>
  <si>
    <t>Porcentaje de personal de la DCJA certificado en materia de prevención de LA/FT/PADM.</t>
  </si>
  <si>
    <t>Implementación de las Políticas Transversales.</t>
  </si>
  <si>
    <t>Índice de cumplimiento de sostenibilidad ambiental.</t>
  </si>
  <si>
    <t>Índice de cumplimiento de cohesión territorial.</t>
  </si>
  <si>
    <t>Índice de cumplimiento de participación social.</t>
  </si>
  <si>
    <t>Índice de cumplimiento de gestión integral de riesgos.</t>
  </si>
  <si>
    <t>Seguimiento al cumplimiento de las evaluaciones del desempeño de la gestión pública.</t>
  </si>
  <si>
    <t>Porcentaje de cumplimiento evaluación ICI.</t>
  </si>
  <si>
    <t>Índice de cumplimiento de Enfoque de género.</t>
  </si>
  <si>
    <t>Índice de cumplimiento de enfoque de Derechos Humanos.</t>
  </si>
  <si>
    <t>Departamento de Presupuesto</t>
  </si>
  <si>
    <t>Tramitación de las orden de pago de deuda administrativa.</t>
  </si>
  <si>
    <t>Identificación y clasificación de la información de los archivos físicos del MH.</t>
  </si>
  <si>
    <t>Índice ejecución plan de acción para el uso eficiente del agua.</t>
  </si>
  <si>
    <t>Índice de cumplimiento compras Mipymes y MIPyMES Mujer (SISCOMPRAS).</t>
  </si>
  <si>
    <t>Índice de mantenimiento a la flota vehicular.</t>
  </si>
  <si>
    <t>Continuación del Centro de Operaciones de Seguridad (SOC) para monitoreo y análisis y mitigación de eventos de seguridad (2da Fase).</t>
  </si>
  <si>
    <t>Área de infraestructura TIC gestionada y con soporte vigente.</t>
  </si>
  <si>
    <t>Realización de las preaprobaciones y aprobaciones definitivas de las solicitudes de reembolsos de Impuestos Selectivos al Consumo (ISC) de Combustibles Fósiles y derivados de Petróleo  (Art. 19 de la Ley 253-12 y Decreto 275-16).</t>
  </si>
  <si>
    <t>Porcentaje de las preaprobaciones y aprobaciones definitivas de las solicitudes de reembolsos de Impuestos Selectivos al Consumo (ISC).</t>
  </si>
  <si>
    <t>De 8 solicitudes de debida diligencias ampliadas solicitadas, 8 fueron ejecutadas satisfactoriamente.</t>
  </si>
  <si>
    <t>Se hizo la socialización al personal la Dirección de Recursos Humanos</t>
  </si>
  <si>
    <t>En el mes de julio realizamos la reunión de revisión por la dirección con las ejecutorias del segundo trimestre 2025.</t>
  </si>
  <si>
    <t>Para la evaluación del trimestre abril-junio 2025, el ministerio obtuvo un 97 % del IGP promedio, de los índices obtenidos por los programas 18 y 15, los cuales obtuvieron 99 y 95 porciento respectivamente.</t>
  </si>
  <si>
    <t>Matriz de seguimiento a los avances del POA 2025 (abril-junio) publicada en el portal de transparencia del MH.</t>
  </si>
  <si>
    <t>Durante el segundo trimestre fue actualizado y remitido al MMA el autodignóstico ambiental. De igual manera, se cumplieron las acciones establecidas en el plan de seguimiento EDI. En esta política, alcanzamos 9.17 puntos para un 55 % del total de 16.67.</t>
  </si>
  <si>
    <t>La PT de Cohesión Territorial se mantiene con las puntuaciones de los subindicadores en 100 %.</t>
  </si>
  <si>
    <t>Se realizaron las actualizaciones correspondientes manteniendo así los valores del 70 %.</t>
  </si>
  <si>
    <t>Durante el segundo trimestre fueron actualizadas las informaciones de los subindicadores de riesgos y sus respectivas evidencias alcanzando la puntuación de 100 %.</t>
  </si>
  <si>
    <t>Al corte de septiembre 2025, el avance promedio de las dependencias del MH, fue de un 39.40 %</t>
  </si>
  <si>
    <t>Informe de avance de proyecto de automatización de servicios julio-septiembre 2025.</t>
  </si>
  <si>
    <t>Adaptación y estandarización de la documentación de los procesos de CAPGEFI.</t>
  </si>
  <si>
    <t>Porcentaje de documentación estandarizada.</t>
  </si>
  <si>
    <t>Matriz de Reorganización de Procedimientos CAPGEFI.</t>
  </si>
  <si>
    <t>Actualización Formularios DRH.</t>
  </si>
  <si>
    <t xml:space="preserve"> Actualización Procedimientos DPD.</t>
  </si>
  <si>
    <t>Fusión de los catálogos de servicios del CAPGEFI y MEPyD con el MH.</t>
  </si>
  <si>
    <t>Porcentaje del catálogo de servicios CAPGEFI fusionado MH.</t>
  </si>
  <si>
    <t>Medición y Evaluación de los niveles de satisfacción ciudadana.</t>
  </si>
  <si>
    <t>Porcentaje de satisfacción de servicios comprometidos.</t>
  </si>
  <si>
    <t>Elaboración del autodiagnóstico de género.</t>
  </si>
  <si>
    <t xml:space="preserve">Porcentaje de avance plan de trabajo del autodiagnóstico de género. </t>
  </si>
  <si>
    <t>Gestión de la capacitación al personal del Ministerio en Corresponsabilidad Familiar.</t>
  </si>
  <si>
    <t>Cantidad de certificaciones emitidas por el Mmujer.</t>
  </si>
  <si>
    <t>La sensibilización de este hito por parte del Ministerio de la Mujer fue validado finalizando esta capacitación con un total de 91 colaboradores.</t>
  </si>
  <si>
    <t xml:space="preserve">Llamadas atendidas con porcentaje de abandono menor al 10%.
</t>
  </si>
  <si>
    <t>Informe trimestral julio-septiembre 2025 elaborado.</t>
  </si>
  <si>
    <t>Durante el tercer trimestre julio-septiembre 2025 se recibieron y trramitaron unas 6,730 comunicaciones y expedientes de manera oportuna.</t>
  </si>
  <si>
    <t>Durante el trimestre julio -septiembre 2025 se trabajon y archivaron un total de 29,263 expedientes internos.</t>
  </si>
  <si>
    <t>En el tercer trimestre del presente año se lograron todas las metas propuestas por el departamento de Protocolo y Eventos con relación a la ateción protocolar.</t>
  </si>
  <si>
    <t>En el tercer trimestre del presente año se lograron completar satisfactoriamente todos los actos institucionales del departamento de Protocolo y Eventos.</t>
  </si>
  <si>
    <t>Requerido: 42. Ejecutado: 42. Dar respuestas a intimaciones o notificaciones mediante Actos de Alguacil.</t>
  </si>
  <si>
    <t>Requerido:7. Ejecutado: 7. Elaboración de la resolución que conoce y  da respuesta al Recurso Jerárquico o de Reconsideración ante el Ministerio de Hacienda y Economía.</t>
  </si>
  <si>
    <t>Porcentaje de representaciones legales asistidas en audiencias y otras representaciones legales.</t>
  </si>
  <si>
    <t>Representaciones legales en audiencias. Requerido: 44. Ejecutado: 44.</t>
  </si>
  <si>
    <t>Requerido: 667. Ejecutado: 667. Tramitación de solicitudes de expedición de exequatur del área económica y financiera.</t>
  </si>
  <si>
    <t>Requerido: 10. Ejecutado: 10. Verificación y elaboración de normas y cumplimiento legal. (leyes, resoluciones, reglamentos, normas).</t>
  </si>
  <si>
    <t>Asesorías y elaboración de opiniones legales. Requerido: 15. Ejecutado: 18.</t>
  </si>
  <si>
    <t>Elaboración o revisión de documentos legales. (Acuerdos, Convenios y Contratos). Requerido: 121. Ejecutado: 128.</t>
  </si>
  <si>
    <t>Tramitación de solicitudes a la Consultoría Jurídica del Poder Ejecutivo. Requerido: 21. Ejecutado: 17.</t>
  </si>
  <si>
    <t>Tramitación de solicitudes de expedición y renovación de fianzas para operar como agentes consignatarios de buques. Requerido: 4. Ejecutado: 4.</t>
  </si>
  <si>
    <t>•Estadisiticas del sistema 311 y de la OAI 
•Estadisticas del Sistema 311 y de las actividades de la OAI</t>
  </si>
  <si>
    <t>Sistema de almacenes y suministros.</t>
  </si>
  <si>
    <t>Meta lograda para el tercer trimestre del 2025.</t>
  </si>
  <si>
    <t xml:space="preserve">100% de avance logrado para el tercer trimestre del 2025. </t>
  </si>
  <si>
    <t>85% de avance logrado para el tercer trimestre del 2025.</t>
  </si>
  <si>
    <t>Este entregable está pausado porque se le dio prioridad a la Interoperabilidad SIRITE - Banco de Reservas.</t>
  </si>
  <si>
    <t>90% de avance logrado para el tercer trimestre de 2025.</t>
  </si>
  <si>
    <t>Porcentaje de avance Fase I: Catálogos de Bienes .</t>
  </si>
  <si>
    <t>Porcentaje de avance Fase II: Gestión de inventario.</t>
  </si>
  <si>
    <t>Porcentaje de avance Fase III: Recepción de subproducto.</t>
  </si>
  <si>
    <t>Porcentaje de avance Fase IV: Eventos Contables /Reportes.</t>
  </si>
  <si>
    <t>97% de avance logrado para el tercer trimestre del 2025.</t>
  </si>
  <si>
    <t xml:space="preserve">90% de avance reportado para el tercer trimestre del 2025. </t>
  </si>
  <si>
    <t>40% de avance logrado para el tercer trimestre del 2025. Este proyecto está en pausa porque sus recursos pasaron a trabajar en el desarrollo de Cuentas por Pagar hasta su finalización.</t>
  </si>
  <si>
    <t>Sin porcentaje de avance reportado para el tercer trimestre del 2025. Este proyecto está pausado porque sus recursos pasaron a trabajar en el desarrollo de Cuentas por Pagar hasta su finalización.</t>
  </si>
  <si>
    <t>Porcentaje de solicitudes de cobertura de eventos atendidas.</t>
  </si>
  <si>
    <t>Durante julio-septiembre, tercer trimestre del 2025, se realizaron diversas actividades que contribuyen al acercamiento del MHE con los periodistas del ámbito de las finanzas y economía.</t>
  </si>
  <si>
    <t>Durante el trimestre julio-septiembre 2025 a solicitud de las autoridades del Ministerio de Hacienda y Economía se elaboraron tres discursos, a los fines de dar a conocer los logros e iniciativas de la institución.</t>
  </si>
  <si>
    <t>En el tercer trimestre del 2025, se realizaron diversas interacciones para el análisis y toma de decisiones para la comunicación de avances e iniciativas institucionales.</t>
  </si>
  <si>
    <t>En el trimestre julio-septiembre 2025, se monitorearon las noticias y/o artículos de opinión publicados en los medios de comunicación y que estuvieron relacionados con el quehacer del Ministerio de Hacienda y Economía.</t>
  </si>
  <si>
    <t>En el tercer trimestre del 2025 (julio-septiembre) se recibieron cuatro requerimientos de publicaciones en espacios pagados, dichas solicitudes fueron gestionadas en su totalidad.</t>
  </si>
  <si>
    <t>Durante el tercer trimestre del 2025 se elaboraron 47 notas de prensa, de las cuales 13 fueron enviadas a los medios de comunicación masiva. Asimismo, se realizaron 34 notas para comunicación interna.</t>
  </si>
  <si>
    <t>En el tercer trimestre del 2025 (julio-septiembre), se realizó un total de 34 coberturas de actividades internas y externas, organizadas por distintas áreas del Ministerio de Hacienda y Economía.</t>
  </si>
  <si>
    <t>Durante el tercer trimestre del 2025, la Dirección de Comunicaciones envió un total de 65 síntesis de prensa, correspondientes a los días laborables que hubo en cada mes, 23 en julio, 21 en agosto y 21 en septiembre.</t>
  </si>
  <si>
    <t>Porcentaje de la población que aprueba la gestión del MH (opinión pública).</t>
  </si>
  <si>
    <t>Porcentaje de la población que conoce los atributos del MH. (pendiente estudio).</t>
  </si>
  <si>
    <t>Listado y relación sobre las actualizaciones de los canales institucionales de julio - septiembre 2025.</t>
  </si>
  <si>
    <t>Listado y relación de Maestrías de Ceremonias realizadas durante el trimestre julio - septiembre.</t>
  </si>
  <si>
    <t>Listado y relación de formularios de materiales audiovisuales de julio - septiembre 2025.</t>
  </si>
  <si>
    <t>Listado y relación de formularios de materiales gráficos de julio - septiembre 2025.</t>
  </si>
  <si>
    <t>Listado y relación de productos promocionales de julio - septiembre 2025.</t>
  </si>
  <si>
    <t>Métricas de impresiones e interacciones de julio a agosto 2025.</t>
  </si>
  <si>
    <t>Durante el tercer trimestre del año (julio a septiembre) se llevaron a cabo un total de tres guías de contenido, una guía de contenido por mes.</t>
  </si>
  <si>
    <t>Durante el tercer trimestre del año se enviaron 3 correos informativos.</t>
  </si>
  <si>
    <t>Durante el tercer trimestre se llevaron a cabo 31 coberturas de eventos.</t>
  </si>
  <si>
    <t xml:space="preserve">
Informes trimestre julio-septiembre 2025.</t>
  </si>
  <si>
    <t>Condiciones cumplidas Proyecto SaneamientoUniversal INAPA.</t>
  </si>
  <si>
    <t>Se logró la meta de elaboración y remisión del reporte a organismos internacionales bajo el programa de armonización de datos.</t>
  </si>
  <si>
    <t>Se logró la meta de conciliación de las fuentes financieras externas.</t>
  </si>
  <si>
    <t>Realizamos la estimación del servicio de la deuda pública del SPNF para el período 2026-2029.</t>
  </si>
  <si>
    <t>Cantidad de Informes con Situación y Evolución de Deuda Pública, para anexar al ERIR, remitidos oportunamente.</t>
  </si>
  <si>
    <t>Se remitió el informe con la Situación y Evolución de la Deuda Pública, para anexar a ERIR.</t>
  </si>
  <si>
    <t>Se cumplió con la publicación de los reportes correspondientes al trimestre.</t>
  </si>
  <si>
    <t>Durante este trimestre fue ejecutado la meta de indice de deuda pública SPNF para la plataforma financiera Bloomberg.</t>
  </si>
  <si>
    <t>Borrador final remitido a la DIGEPRES del Presupuesto General del Estado para 2026.</t>
  </si>
  <si>
    <t>Durante el trimestre se participó en una reunión de la Comisión para las Importaciones Agropecuarias (CIAG) en julio y en dos reuniones del Comité Interinstitucional de Estadísticas de Comercio Exterior (CIECE) en julio y agosto.</t>
  </si>
  <si>
    <t>Cálculo del Indicador ID-3 de la evaluación PEFA.</t>
  </si>
  <si>
    <t>Cantidad de documentos con el cálculo del Número de informes  sobre el Indicador ID-3 de PEFA sobre Ingresos elaborados.</t>
  </si>
  <si>
    <t>Se calculó el indicador ID3-3 de la evaluación PEFA para el período enero-junio 2025 y considerando los datos de ingresos de los últimos 3 años. Al respecto, se obtuvo una calificación de A en el indicador 3.1, de B en el indicador 3.2 y de B+ como calificación global, volviendo a reflajar un nivel medio de desempeño consistente con las buenas prácticas.</t>
  </si>
  <si>
    <t>Creación de una base de datos de las leyes de incentivos vigentes.</t>
  </si>
  <si>
    <t>Cantidad de base de datos o dashboard con las leyes de incentivos creadas.</t>
  </si>
  <si>
    <t>Durante el trimestre se recibieron 63 solicitudes para elaboración del ACB de proyectos que buscan acogerse a una ley de incentivo, de acuerdo con el Artículo 45 de la Ley núm. 253-12. Al respecto, en el periodo, se analizaron 52 proyectos, es decir el 82.54% del total recibido. Los restantes 11 proyectos (17.46%) no pudieron evaluarse en vista de que estaban incompletos.</t>
  </si>
  <si>
    <t>El análisis de las estadísticas de comercio, según la base de datos de la DGA, refleja que para el período enero-agosto 2025 las importaciones totales sumaron US$20,060.0 millones, un aumento del 0.5% en comparación con el mismo periodo de 2024 (US$19,967.6 millones). Las importaciones gravadas alcanzaron los US$13,329.4 millones, lo que representa un alza de 1.7% respecto al año anterior (US$13,109.9 millones). Las importaciones de petróleo y sus derivados cayeron un 6.5%, totalizando US$3,092.0 millones.</t>
  </si>
  <si>
    <t>Como parte de la estrategia de transparencia del Ministerio, mensualmente se publican en el portal web los datos de ingresos bajo el Manual de Clasificador Presupuestario del Sector Público, por institución y clasificación económica. Dicha información permite que el ciudadano pueda dar seguimiento al comportamiento de los ingresos.</t>
  </si>
  <si>
    <t xml:space="preserve">Mensualmente se elaboran los cuadros de ingresos por principales partidas bajo el Manual de Estadísticas de Finanzas Públicas 2014 del FMI, que luego se remite a PF ya que les sirve de insumo para la elaboración del Estados de Operaciones que se publica en el portal del MH. Es preciso notar que la información que se comparte tiene un mes de atraso ya que es la fecha en la cual estan disponible los ingresos en SIGEF, fuente oficial de éstos. </t>
  </si>
  <si>
    <t xml:space="preserve">La cuota de ingresos se elabora antes de iniciar el trimestre, detallando la distribución de los ingresos por institución y prinicpales partidas para los tres meses subsiguientes. Este cuadro es remitido a la DIGEPRES siendo un insumo para elaborar la cuota de ingresos y gastos del Estado, la cual es discutida en la reunión interinstitucional para los fines. </t>
  </si>
  <si>
    <t>Elaboración de la Política de Ingresos para la formulación del Presupuesto General del Estado.</t>
  </si>
  <si>
    <t>Elaboración del informe de estimación del gasto tributario</t>
  </si>
  <si>
    <t>Elaboración del informe semestral sobre el impacto tributario de las importaciones por la aplicación de la Ley 12-21 de Desarrollo Fronterizo.</t>
  </si>
  <si>
    <t>Elaboración del informe semestral sobre el impacto tributario de las importaciones por la aplicación de la Ley 392-07 (Proindustria).</t>
  </si>
  <si>
    <t>Elaboración del informe semestral sobre el impacto tributario de las importaciones por la aplicación de la Ley 8-90 sobre las ZFE.</t>
  </si>
  <si>
    <t>Estimación de los recursos por fuentes específicas que contempla el PGE.</t>
  </si>
  <si>
    <t>Revisión de la proyección de ingresos.</t>
  </si>
  <si>
    <t>Número de documento de política elaborado.</t>
  </si>
  <si>
    <t>Número de informes de gasto tributario realizados</t>
  </si>
  <si>
    <t>Número de informes semestrales sobre el impacto tributario de las importaciones (Ley 12-21) elaborados.</t>
  </si>
  <si>
    <t>Número de informes semestrales elaborados.</t>
  </si>
  <si>
    <t>Número de informes semestrales sobre el impacto tributario de las importaciones por la aplicación de la Ley 8-90 sobre las ZFE</t>
  </si>
  <si>
    <t>Cantidad de cuadros con cálculo de los recursos por fuentes específicas elaborados.</t>
  </si>
  <si>
    <t>Cantidad de cuadros de reestimación de ingresos elaborados.</t>
  </si>
  <si>
    <t>Como parte del Presupuesto General del Estado se elabora la Politica de Ingresos que contiene no solo las estimaciones para el año en curso, pero también la propuesta de estimaciones para el año siguiente. En adición se detalla el panorama macroeconómico utilizado para estimar los ingresos, asi como las medidas tributarias que permitirán alcanzar el nivel de recaudación previsto. Al respecto, los ingresos fiscales, excluyendo donaciones, alcanzarían los RD$1,340,124.5 millones (15.5% del PIB esperado) un incremento de 5.0% con relación al Presupuesto Reformulado del año 2025.</t>
  </si>
  <si>
    <t>Se realizaron las reuniones mensuales para discusión del comportamiento de los ingresos con la participación de técnicos del BCRD, TN, DGII, DGA, DIGEPRES, DIGECOG, entre otros. Durante las reuniones se presentan los datos de ingresos del mes anterior y un preliminar del mes en curso. Por lo que durante el periodo se analizaron los ingresos de enero-agosto 2025, y septiembre preliminar.</t>
  </si>
  <si>
    <t>Informe de gasto tributario que acompaña el Presupuesto General del Estado de 2026 elaborado. Se estima que para el año 2026, el gasto tributario ascendería a unos RD$393,541.5 millones (4.5% del PIB esperado), reflejando un alza de 4.2% respecto al reestimado de 2025.</t>
  </si>
  <si>
    <t xml:space="preserve">Diariamente se elabora un informe con el comportamiento de los ingresos a nivel diario, mensual y acumulado que es compartido con autoridades del MH pero también con otras instituciones gubernamentales como TN, DIGECOG, DGII, DGA, TN, Presidencia, etc. este informe permite dar seguimiento diario de las metas de recaudación y detectar cualquier desviación del Presupuesto, en materia de ingresos. </t>
  </si>
  <si>
    <t>Este informe presenta el sacrificio fiscal estimado por las importaciones exentas de las empresas acogidas a la ley de desarrollo fronterizo. Se realiza de manera periódica, reflejando la información del semestre anterior. En ese sentido, para el periodo enero-junio 2025 se estima un impacto tributario de RD$1,475.6 millones por gravamen, ITBIS, selectivo al consumo y primera placa. De estas, el 46.9% corresponde a bienes de capital, el 40.0% a materias primas y el 13.0% a bienes de consumo.</t>
  </si>
  <si>
    <t>Este informe presenta el sacrificio fiscal estimado por el tratamiento preferencial a las empresas acogidas a la ley de PROINDUSTRIA. Se realiza de manera periódica, reflejando la información del semestre anterior. En ese sentido, para el periodo enero-junio 2025 se estima un gasto tributario de RD$6,816.9 millones por concepto del ITBIS dejado de percibir al aplicarse una tasa reducida sobre las importaciones; y unos RD$1,693.4 millones por exenciones aprobadas por deducciones del ISR, activos e ITBIS por compras locales.</t>
  </si>
  <si>
    <t>Este informe presenta el sacrificio fiscal estimado por las importaciones exentas de las empresas acogidas a la ley de zonas francas. Se realiza de manera periódica, reflejando la información del semestre anterior. En ese sentido, para el periodo enero-junio 2025 se estima un impacto tributario de RD$717.0 millones, de los cuales un 89.9% corresponde a los impuestos de importación (gravamen e ITBIS); y un 10.1% a los impuestos sobre la primera placa de los vehículos.</t>
  </si>
  <si>
    <t xml:space="preserve">Se elabora una estimación de los ingresos diarios que estarian recaudando y percibiendo tanto la DGII como la TN. Esta información se comparte mensualmente con dichas instituciones ya que sirve de insumo para los reportes internos que deben realizar; y se utilizan en los informes diarios de comportamiento de los ingresos que elabora el área. </t>
  </si>
  <si>
    <t>Anualmente, como parte de los esfuerzos para elaborar el Presupuesto General del Estado, se estiman los recursos por fuentes especificas otorgadas por las leyes vigentes en el país. Al respecto, las disposiciones legales que especializan recursos del Presupuesto totalizan unos RD$954,738.9 millones, representando el 11.0% del PIB esperado, por lo que de implementar dichas medidas estaríamos destinando el 71.2% de los ingresos corrientes para estos fines, con poco espacio para cubrir los gastos corrientes y de capital del Estado.</t>
  </si>
  <si>
    <t>Se participó en la reunión trimestral del Consejo de Seguimiento al PNFE 2030, detallando los avances alcanzados a la fecha.</t>
  </si>
  <si>
    <t>El área realiza un seguimiento semanal del comportamiento de los precios de los combustibles a nivel local, de acuerdo con las publicaciones del MICM. Se evalúa especificamente si ha habido alguna variación en éstos, cuánto ha sido el subsidio a los combustibles y se estima el sacrificio fiscal por el no ajuste de precios. En ese sentido, al 26 de septiembre de 2025, el subsidio a los precios de los combustibles se estima en un monto acumulado de RD$9,697.9 millones, implicando un sacrificio fiscal de RD$1,551.7 millones por la no percepción de dicho impuesto.</t>
  </si>
  <si>
    <t>Anualmente se realiza una revisión de la proyección de ingresos para el año en curso, ya sea para un Prespuesto Reformulado o para el Presupuesto General del Estado del año siguiente. En esta ocasión, se realizó para el Presupuesto Reformulado sometido y aprobado en junio de 2025. Se destaca que los ingresos al cierre de 2025 alcanzarian los RD$1,275,893 millones, es decir un 16.0% del PIB estimado, para un aumento de unos RD$36,000 millones respecto al PGE 2025 original.</t>
  </si>
  <si>
    <t>En este tercer trimestre, solo fueron solicitadas por VUCE,  3,905 y se tramitaron 3,753.</t>
  </si>
  <si>
    <t>En el tercer trimestre, de  5,795 solicitudes de exoneraciones de impuestos internos, fueron tramitadas  6,999, debido al remanente que quedo en el trimestre anterior.</t>
  </si>
  <si>
    <t xml:space="preserve">En el archivo cargado como MV se encuentra el resumen/compilado del trimestre. Se realizan informes semanales, mensuales y trimestrales que suman los 14informes que estan como meta. </t>
  </si>
  <si>
    <t>En este tercer trimestre, se solicitaron 13inspecciones, de las cuales se realizaron 8.</t>
  </si>
  <si>
    <t>En el tercer trimestre se solicitaron 300del servicio de reembolsos de ISC y se tramitaron 282.</t>
  </si>
  <si>
    <t>En el segundo trimestre, de 30 solicitudes del servicio de Impuestos de importación para las Inst. del Estado se tramitaron del 32  debido al remanente que quedo en el trimestre anterior, mientras que de las 8 solicitudes del servicio de Autorizaciones de placas, fueron tramitadas 7 placas.</t>
  </si>
  <si>
    <t xml:space="preserve">Actualización del panel de visualizaciones. </t>
  </si>
  <si>
    <t>COFOG gobierno Central Presupuestario.</t>
  </si>
  <si>
    <t>Informe de coyuntura para subsector Gobierno Central.</t>
  </si>
  <si>
    <t xml:space="preserve">Estados Fuentes y uso de efectivo preliminar. 
</t>
  </si>
  <si>
    <t>Estado de Operaciones Mensual publicado en la Web del Ministerio de Hacienda, correspondiente a Junio-Agosto 2025.</t>
  </si>
  <si>
    <t>Hoja de balance Gobierno Central Presupuestario, preliminar enero-agosto 2025.</t>
  </si>
  <si>
    <t>Reportes de seguimiento de flujo de caja del gobierno.</t>
  </si>
  <si>
    <t>Reportes de seguimiento presupuestario.</t>
  </si>
  <si>
    <t xml:space="preserve">Presentación de seguimiento al PGE. </t>
  </si>
  <si>
    <t>Informe de proyecciones macroeconómicas de mediano plazo.</t>
  </si>
  <si>
    <t>Porcentaje de Sistemas de pronósticos macro fiscales finalizados.</t>
  </si>
  <si>
    <t>Cantidad de reportes internos realizados sobre coyunturas y perspectivas (proyecciones) macro-fiscales.</t>
  </si>
  <si>
    <t>Presentación de Coyuntura y perspectivas macro-fiscales.</t>
  </si>
  <si>
    <t>Relación de inventario realizado correspondiente al tercer trimestre del año 2025.</t>
  </si>
  <si>
    <t>Relación de los expedientes recibidos  y registrados en el tercer trimestre del año 2025.</t>
  </si>
  <si>
    <t xml:space="preserve">Relación de los expedientes solicitados para pago tercer trimestre del año 2025.
</t>
  </si>
  <si>
    <t>Relación de los expedientes pagados en el tercer trimestre del año 2025.</t>
  </si>
  <si>
    <t>Porcentaje de personal de la DCJA certificado en materia  a las normativas que rigen la Dirección de Casinos y Juegos de Aza.</t>
  </si>
  <si>
    <t>Remisión de la relación de certificaciones elaboradas en el período julio-septiembre 2025.</t>
  </si>
  <si>
    <t>Seguimiento y monitoreo de la idoneidad de los Sujetos Obligados y/o Informes de Debida Diligencia</t>
  </si>
  <si>
    <t>Inspección de extra situ aplicadas a Sujetos Obligados del Sector Casinos tercer trimestre.</t>
  </si>
  <si>
    <t>Remisiones de las Inspecciones realizadas en los establecimientos de juegos de Azar, en el Trimestre  julio-septiembre 2025.</t>
  </si>
  <si>
    <t>Relación sobres las inspecciones realizadas en el tercer trimestre 2025.</t>
  </si>
  <si>
    <t>Cantidad de operativos realizados.</t>
  </si>
  <si>
    <t>Remisión de matriz de la demanda de servicios correspondiente al tercer trimestre.</t>
  </si>
  <si>
    <t>Presentación de las solicitudes evaluadas y respondidas en el trimestre Julio-septiembre 2025</t>
  </si>
  <si>
    <t>Acciones realizadas satisfactoriamente.</t>
  </si>
  <si>
    <t xml:space="preserve">Servicios realizados satisfactoriamente. 
</t>
  </si>
  <si>
    <t>Actividades realizadas satisfactoriamente.</t>
  </si>
  <si>
    <t>Se ejecutaron 9 aperturas de máquinas tragamonedas ilegales, conforme a lo programado para el trimestre, por lo que se cumplió con el 100% de la planificación.</t>
  </si>
  <si>
    <t>El proyecto presenta un avance total de 75% según lo planificado.</t>
  </si>
  <si>
    <t>El proyecto presenta un avance total de 39% según lo planificado.</t>
  </si>
  <si>
    <t>El proyecto presenta un avance total de 90% según lo planificado.</t>
  </si>
  <si>
    <t>Reemplazo de equipos obsoletos o defectuosos de las áreas del Ministerio, según corresponda.</t>
  </si>
  <si>
    <t>Cantidad de equipos reemplazados.</t>
  </si>
  <si>
    <t>Se completaron las metas del trimestre.</t>
  </si>
  <si>
    <t>Se atendieron los requerimientos de asistencia tecnológica.</t>
  </si>
  <si>
    <t>Se atendieron los requerimientos de las áreas de apoyo.</t>
  </si>
  <si>
    <t>El proyecto presenta un avance total de 24% según lo planificado.</t>
  </si>
  <si>
    <t>El proyecto presenta un avance total de 19% según lo planificado.</t>
  </si>
  <si>
    <t>Sostenibilidad de las Plataformas de Infraestructura TIC Operacional.</t>
  </si>
  <si>
    <t>Cantidad de Plataformas de Infraestructura TIC Operacional con soporte y mantenimiento renovados.</t>
  </si>
  <si>
    <t>El proyecto presenta un avance total de un 80% según lo planificado.</t>
  </si>
  <si>
    <t>Se completaron las metas planificadas.</t>
  </si>
  <si>
    <t>Desarrollar, Organizar y Ejecutar el Programa de Pasantía en Finanzas Públicas.</t>
  </si>
  <si>
    <t>Porcentaje de pasantías en Finanzas Públicas ejecutadas.</t>
  </si>
  <si>
    <t>Muestra actividades ejecutadas Programa de Pasantías en Finanzas Públicas 2025.</t>
  </si>
  <si>
    <t>Muestra de Capacitaciones ejecutadas Trimestre Julio - Septiembre.</t>
  </si>
  <si>
    <t>Muestra de capacitaciones cruzadas trimestre julio - septiembre.</t>
  </si>
  <si>
    <t>Muestra Evaluaciones del impacto a las Capacitaciones ejecutadas.</t>
  </si>
  <si>
    <t>Muestra satisfacción de la capacitación trimestre julio- septiembre.</t>
  </si>
  <si>
    <t>Muestra actividades ejecutadas en Normas de Antisoborno y Cumplimiento Normativo Trimestre Julio- Septiembre.</t>
  </si>
  <si>
    <t>Informe Gestión de Pasantías Trimestre Julio - Septiembre 2025.</t>
  </si>
  <si>
    <t xml:space="preserve"> Reporte tercer trimestre.
</t>
  </si>
  <si>
    <t xml:space="preserve">Gestión de movimientos de personal tercer trimestre.
</t>
  </si>
  <si>
    <t>Se realizó el reclutamiento de manera satisfactoria.</t>
  </si>
  <si>
    <t>Coordinar y ejecutar de actividades de responsabilidad social y cuidado medioambiental.</t>
  </si>
  <si>
    <t>Cantidad de colaboradores que partIcipan.</t>
  </si>
  <si>
    <t>Cantidad de actividades realizadas.</t>
  </si>
  <si>
    <t>El viernes 15 de agosto de 2025 se llevó a cabo una jornada de reforestación en la que participaron 42 colaboradores. Durante la actividad, sembramos un total de 2,000 plantas: 1,500 pinos caribae y 500 cedros.</t>
  </si>
  <si>
    <t>Desarrollo e implementación de iniciativas del Programa de Reconocimiento y Reforzamiento Positivo  ¨SoMHos Valiosos¨</t>
  </si>
  <si>
    <t>Porcentaje de iniciativas desarrolladas.</t>
  </si>
  <si>
    <t>Porcentaje de colaboradores reconocidos.</t>
  </si>
  <si>
    <t>Se realizaron 2 publicaciones de felicidades por tus logros.</t>
  </si>
  <si>
    <t>Se realizaron 2 publicaciones de felicidades por tus logros del Programa SoMHos Valiosos.</t>
  </si>
  <si>
    <t>Ejecución de las actividades de verano hijos colaboradores.</t>
  </si>
  <si>
    <t xml:space="preserve">Cambio de modalidad del programa de verano a subsidio para inscripción a campamentos; no pudo ejecutarse por haber finalizado el periodo de vacaciones escolares a la fecha de aprobación por cambio de gestión en agosto 2025. </t>
  </si>
  <si>
    <t>Informe Trimestral Gestión de Régimen Ético y Disciplinario julio - septiembre 2025.</t>
  </si>
  <si>
    <t>Gestión de Pensiones y Jubilaciones del periodo julio - septiembre 2025 realizada en un 100%.</t>
  </si>
  <si>
    <t>Se llevaron a cabo 2 acciones para mejorar las condiciones laborales, destacando el mantenimiento del sistema de climatización y la renovación de la iluminación en diversas áreas del Ministerio. Estas intervenciones contribuyen al bienestar del personal, fortalecen la seguridad en el entorno de trabajo y aseguran el cumplimiento de las normativas de salud ocupacional.</t>
  </si>
  <si>
    <t>Se ejecutaron 3 actividades, las 3 reuniones mensuales ordinarias del Club de Lectura.</t>
  </si>
  <si>
    <t>Con motivo de la celebración del Día de los Padres, se llevó a cabo una actividad especial dedicada a reconocer su valioso rol en la familia. Como parte del programa, se realizó la charla “Sincronizando el Reloj Familiar".</t>
  </si>
  <si>
    <t>Reportes de registro de las licencias julio - septiembre 2025 en un 100%.</t>
  </si>
  <si>
    <t>Registro accidentes reportados julio - septiembre 2025 en un 100%.</t>
  </si>
  <si>
    <t>Los reportes requeridos del 3er. trimestre fueron publicados oportunamente.</t>
  </si>
  <si>
    <t>Memoria Presentada Enero-septiembre 2025.</t>
  </si>
  <si>
    <t>Elaboración del anteproyecto de Presupuesto  Institucional del año 2025.</t>
  </si>
  <si>
    <t>Anteproyecto de presupuesto institucional realizado oportunamente (al 31/08.</t>
  </si>
  <si>
    <t>Reprogramaciones de cuotas realizadas dentro del plazo establecido por el marco normativo del presupuesto de la Actividad Central (MH/DGPLT/CP).</t>
  </si>
  <si>
    <t>Anteproyectos de Formulación Presupuestaria año 2026.</t>
  </si>
  <si>
    <t>Ejecución presupuestaria meses de julio, agosto y septiembre, 2025, MH, DGPLT, CP.</t>
  </si>
  <si>
    <t xml:space="preserve">Programacion de la cuota de gastos tercer trimestre 2025. </t>
  </si>
  <si>
    <t>Modificaciones presupuestarias DGPLT y CP tercer trimestre 2025.</t>
  </si>
  <si>
    <t>Reprogramaciones de cuota compromiso tercer trimestre 2025, MH, DGPLT, CP.</t>
  </si>
  <si>
    <t xml:space="preserve">Análisis de expedientes MH y dependencias, (julio, agosto y septiembre 2025).
</t>
  </si>
  <si>
    <t>Elaboración de Informes de corte semestral de la  Actividad Central del MH.</t>
  </si>
  <si>
    <t>Cantidad de Informes realizados.</t>
  </si>
  <si>
    <t>Informe corte semestral 2025.</t>
  </si>
  <si>
    <t>Elaboración de  Balance General de la Actividad Central del MH, (Para ser publicado en portal del MH y sistema de KRISTHAL).</t>
  </si>
  <si>
    <t xml:space="preserve"> Cantidad de Informes del balance general de la AC-MH elaborados</t>
  </si>
  <si>
    <t>Cantidad de Informes de corte y cierre fiscal AC-MH elaborados</t>
  </si>
  <si>
    <t>Porcentaje de actos de aperturas de máquinas tragamodenas ilegales asistidos.</t>
  </si>
  <si>
    <t>Correspondiente a los meses (Abril, Mayo y Junio 2025).</t>
  </si>
  <si>
    <t>Corte Fiscal año 2025.</t>
  </si>
  <si>
    <t>Departamento de Registro, Control y Nómina</t>
  </si>
  <si>
    <t>Flexibilidad laboral.</t>
  </si>
  <si>
    <t>Índice de satisfacción del empleado.</t>
  </si>
  <si>
    <t>Índice de satisfacción del supervisor.</t>
  </si>
  <si>
    <t>Datos recogidos en evaluación marzo 2025. En la encuesta no contempla pregunta específica sobre satisfacción. En la evaluación de las respuestas abiertas y cerradas se evidencia un alto nivel de la misma.</t>
  </si>
  <si>
    <t>Se logró contestar las llamadas en el tiempo requerido por las metas propuestas.</t>
  </si>
  <si>
    <t>Julio-septiembre 2025</t>
  </si>
  <si>
    <t xml:space="preserve">                                                         Ministerio de Hacienda y Economía 2025</t>
  </si>
  <si>
    <t>Se logró la meta del período con la remisión de los informes de portafolio. Estos informes dan seguimiento a los riesgos que se ve expuesto el portafolio de deuda pública.</t>
  </si>
  <si>
    <t>En este período se realizó la conciliación de los saldos adeudados con los acreedores, donde no se evidenció diferencias con los mismos.</t>
  </si>
  <si>
    <t>En este período fueron remitidos la programación de servicio de deuda y los desembolsos con recursos externos.</t>
  </si>
  <si>
    <t>Informe trimestral elaborado correspondiente al período enero – junio 2025, por lo cual se logró la meta.</t>
  </si>
  <si>
    <t>Informe de avance de proyecto de atención al usuario julio-septiembre 2025.</t>
  </si>
  <si>
    <t>En este indicador se logró de forma satisfactoria según los indicadores en el sistema siscompras.</t>
  </si>
  <si>
    <t>En este indicador se logró de forma satisfactoria, según la meta a cumplir en el sistema siscompras para la Mipymes y Mipymes mujer.</t>
  </si>
  <si>
    <t>Se atendieron todos los tickets de servicios correspondientes al período.</t>
  </si>
  <si>
    <t>Proyecto concluido conforme al cronograma.</t>
  </si>
  <si>
    <t xml:space="preserve">Matriz de plazas vacantes y ocupadas tercer trimestre. </t>
  </si>
  <si>
    <t>Se realizó de manera satisfactoria el proceso de debida diligencia al personal contratado.</t>
  </si>
  <si>
    <t>Correspondiente a los meses (julio, agosto y septiembre 2025).</t>
  </si>
  <si>
    <t>Remisión de informes sobre solicitudes de certificaciones y Denuncias, en el tercer trimestre 2025</t>
  </si>
  <si>
    <t>65% de avance logrado para el tercer trimestre de 2025.</t>
  </si>
  <si>
    <t>Informe manejo buzón quejas y sugerencias 3er trimestre 2025.</t>
  </si>
  <si>
    <t>Listado de colaboradores de nuevo ingreso que recibieron la inducción de la Política de Género y Derechos Humano.</t>
  </si>
  <si>
    <t>El informe de cumplimiento de esta evidencia fue modificado por el MMujer. Actualmente es un informe de avance de cumplimientos institucionales.</t>
  </si>
  <si>
    <t>Porcentaje de avance logrado en trimestre.</t>
  </si>
  <si>
    <t>•Evaluación correspondiente al mes de julio 2025
•Evaluación correspondiente al mes de agosto 2025
•Reprogramar el mes de septiembre ya que DIGEIG no ha remitido la evalucación correspondiente a la fecha.</t>
  </si>
  <si>
    <t>Remisión de la elaboración de los informes a solicitud de asesoramiento al Ministro de Hacienda desde la DCJA, en el trimestre julio-septiembre 2025.</t>
  </si>
  <si>
    <t>Remisión de Listado de capacitación en materias de normativas juego responsable trimestre julio-septiembre 2025.</t>
  </si>
  <si>
    <t>Remisión de imagen donde muestra las últimas actualizaciones realizadas al portal de casinos dentro del trimestre julio-septiembre 2025.</t>
  </si>
  <si>
    <t>Remisión de las actualizaciones realizadas en el trimestre julio-septiembre2025, en relación a la Administración, gestión y actualización de la herramienta para el registro y control de ventas y/o operaciones de juegos de azar. (LoteriasRD).</t>
  </si>
  <si>
    <t>Remisión de relación de las inspecciones ejecutadas para incautación de equipos en el tercer trimestre 2025.</t>
  </si>
  <si>
    <t>Remisión de Informes estadísticos correspondientes al tercer trimestre 2025.</t>
  </si>
  <si>
    <t>Remisión de informes estadísticos de los operativos realizados, en el trimestre julio-septiembre 2025.</t>
  </si>
  <si>
    <t>Remisión de los operativos realizados a establecimientos clausurados julio-septiembre.</t>
  </si>
  <si>
    <t>Remisión de Estadísticas Trimestrales julio-septiembre 2025.</t>
  </si>
  <si>
    <t>Remisión de las actualizaciones en el trimestre julio-septiembre 2025, en relación a la Incorporación, mantenimiento y actualización Portal de Colaboradores (SharePoint – DCJA).</t>
  </si>
  <si>
    <t>Durante el tercer trimestre se llevaron acabo 89 social listenings (escucha activa) de las plataformas digitales.</t>
  </si>
  <si>
    <t>Reprogramada para noviembre.</t>
  </si>
  <si>
    <t>Alcanzamos un 99%.  Informe encuestas servicios comprometidos primer semestre 2025.</t>
  </si>
  <si>
    <t>Alcanzamos un 98.52 % para el segundo trimestre 2025 .</t>
  </si>
  <si>
    <t xml:space="preserve"> </t>
  </si>
  <si>
    <t xml:space="preserve">Durante el período la DGPLT recibió y respondió un total de 27 recursos de reconsideración de personas que buscaban una segunda revisión de sus solicitudes de exoneraciones. De éstas, unas 5 fueron acogidas (18.5%), implicando un sacrificio para el Estado de RD$799,123, mientras 22 fueron rechazadas (81.5%), reflejando un ahorro para el Estado de RD$448.9 millones. </t>
  </si>
  <si>
    <t>Se creó una base de datos siendo una especie de compendio de todas las leyes de incentivo vigentes, que incluye informacion sobre el beneficio otorgado, el beneficiario, las modificaciones que ha sufrido la ley, entre otros detalles. Esta base de datos servirá de consulta al atender las solicitudes de exoneraciones que recibe el área.</t>
  </si>
  <si>
    <t xml:space="preserve">Semanalmente se remite a la DIGEPRES los cuadros con datos de ingresos por principales partidas, que les sirve de insumo para la elaboración de la matriz de ejecución presupuestaria que publican en su portal web. La publicación de esta información garantiza mayor transparencia en la ejecución del PGE ya que permite que el ciudadano tenga acceso a información actual y de manera oportuna. </t>
  </si>
  <si>
    <t>Durante el 3er trimestre del año, en la Cámara de Diputados se depositaron 144 iniciativas, con 42 con impacto tributario (29.2%), de igual forma en la Cámara de Senadores se depositaron 106, con 28 con impacto tributario (26.4%).</t>
  </si>
  <si>
    <t>Evidencias de Entradas y Salidas de los Insumos en el Sistema de Almacén y Suministro y la relación de Inventario julio/septiembre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</si>
</sst>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rgb="FF000000"/>
      <name val="Aptos Narrow"/>
      <family val="2"/>
      <scheme val="minor"/>
    </font>
    <font>
      <sz val="11"/>
      <color rgb="FF000000"/>
      <name val="Aptos Narrow"/>
      <family val="2"/>
      <scheme val="minor"/>
    </font>
    <font>
      <sz val="11"/>
      <color rgb="FF002060"/>
      <name val="Tahoma"/>
      <family val="2"/>
    </font>
    <font>
      <b/>
      <sz val="16"/>
      <color rgb="FF002060"/>
      <name val="Tahoma"/>
      <family val="2"/>
    </font>
    <font>
      <b/>
      <sz val="14"/>
      <color rgb="FF002060"/>
      <name val="Tahoma"/>
      <family val="2"/>
    </font>
    <font>
      <b/>
      <sz val="11"/>
      <color rgb="FF002060"/>
      <name val="Tahoma"/>
      <family val="2"/>
    </font>
    <font>
      <b/>
      <sz val="12"/>
      <color theme="0"/>
      <name val="Tahoma"/>
      <family val="2"/>
    </font>
    <font>
      <sz val="12"/>
      <color theme="0"/>
      <name val="Tahoma"/>
      <family val="2"/>
    </font>
    <font>
      <b/>
      <sz val="11"/>
      <color theme="0"/>
      <name val="Tahoma"/>
      <family val="2"/>
    </font>
    <font>
      <b/>
      <sz val="10"/>
      <color theme="0"/>
      <name val="Tahoma"/>
      <family val="2"/>
    </font>
    <font>
      <sz val="10"/>
      <color theme="0"/>
      <name val="Tahoma"/>
      <family val="2"/>
    </font>
    <font>
      <sz val="11"/>
      <color theme="0"/>
      <name val="Tahoma"/>
      <family val="2"/>
    </font>
    <font>
      <sz val="10"/>
      <color rgb="FF000000"/>
      <name val="Arial"/>
      <family val="2"/>
    </font>
    <font>
      <sz val="10"/>
      <color rgb="FF000000"/>
      <name val="Arial"/>
      <family val="2"/>
    </font>
    <font>
      <sz val="11"/>
      <name val="Calibri"/>
      <family val="2"/>
    </font>
    <font>
      <sz val="8"/>
      <name val="Aptos Narrow"/>
      <family val="2"/>
      <scheme val="minor"/>
    </font>
    <font>
      <sz val="11"/>
      <color rgb="FF002060"/>
      <name val="Arial"/>
      <family val="2"/>
    </font>
    <font>
      <i/>
      <sz val="10"/>
      <color rgb="FF000000"/>
      <name val="Arial"/>
      <family val="2"/>
    </font>
    <font>
      <sz val="10"/>
      <color rgb="FF000000"/>
      <name val="Arial"/>
    </font>
  </fonts>
  <fills count="4">
    <fill>
      <patternFill patternType="none"/>
    </fill>
    <fill>
      <patternFill patternType="gray125"/>
    </fill>
    <fill>
      <patternFill patternType="solid">
        <fgColor rgb="FF002060"/>
        <bgColor rgb="FF002060"/>
      </patternFill>
    </fill>
    <fill>
      <patternFill patternType="solid">
        <fgColor theme="7" tint="0.79998168889431442"/>
        <bgColor indexed="64"/>
      </patternFill>
    </fill>
  </fills>
  <borders count="27">
    <border>
      <left/>
      <right/>
      <top/>
      <bottom/>
      <diagonal/>
    </border>
    <border>
      <left/>
      <right/>
      <top/>
      <bottom style="medium">
        <color rgb="FFC00000"/>
      </bottom>
      <diagonal/>
    </border>
    <border>
      <left/>
      <right/>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right/>
      <top style="thin">
        <color rgb="FF00206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2060"/>
      </left>
      <right/>
      <top style="thin">
        <color rgb="FF002060"/>
      </top>
      <bottom/>
      <diagonal/>
    </border>
    <border>
      <left style="thin">
        <color rgb="FF002060"/>
      </left>
      <right style="thin">
        <color rgb="FF000000"/>
      </right>
      <top style="thin">
        <color rgb="FF002060"/>
      </top>
      <bottom style="thin">
        <color rgb="FF002060"/>
      </bottom>
      <diagonal/>
    </border>
    <border>
      <left/>
      <right style="thin">
        <color rgb="FF002060"/>
      </right>
      <top/>
      <bottom/>
      <diagonal/>
    </border>
    <border>
      <left/>
      <right/>
      <top style="thin">
        <color rgb="FF000000"/>
      </top>
      <bottom style="thin">
        <color rgb="FF000000"/>
      </bottom>
      <diagonal/>
    </border>
    <border>
      <left style="thin">
        <color rgb="FF002060"/>
      </left>
      <right style="thin">
        <color rgb="FF002060"/>
      </right>
      <top/>
      <bottom style="thin">
        <color indexed="64"/>
      </bottom>
      <diagonal/>
    </border>
    <border>
      <left/>
      <right style="thin">
        <color rgb="FF002060"/>
      </right>
      <top style="thin">
        <color rgb="FF002060"/>
      </top>
      <bottom/>
      <diagonal/>
    </border>
    <border>
      <left/>
      <right style="thin">
        <color rgb="FF002060"/>
      </right>
      <top/>
      <bottom style="thin">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2060"/>
      </right>
      <top style="thin">
        <color rgb="FF00206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2060"/>
      </top>
      <bottom/>
      <diagonal/>
    </border>
    <border>
      <left style="thin">
        <color indexed="64"/>
      </left>
      <right style="thin">
        <color indexed="64"/>
      </right>
      <top/>
      <bottom style="thin">
        <color rgb="FF002060"/>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justify" vertical="center"/>
    </xf>
    <xf numFmtId="0" fontId="6" fillId="2" borderId="3" xfId="0" applyFont="1" applyFill="1" applyBorder="1" applyAlignment="1">
      <alignment vertical="center" wrapText="1" readingOrder="1"/>
    </xf>
    <xf numFmtId="0" fontId="6" fillId="2" borderId="4" xfId="0" applyFont="1" applyFill="1" applyBorder="1" applyAlignment="1">
      <alignment vertical="center" wrapText="1" readingOrder="1"/>
    </xf>
    <xf numFmtId="0" fontId="7" fillId="2" borderId="3" xfId="0" applyFont="1" applyFill="1" applyBorder="1" applyAlignment="1">
      <alignment horizontal="justify" vertical="center" wrapText="1" readingOrder="1"/>
    </xf>
    <xf numFmtId="0" fontId="2" fillId="0" borderId="0" xfId="0" applyFont="1" applyAlignment="1">
      <alignment horizontal="center"/>
    </xf>
    <xf numFmtId="0" fontId="8" fillId="2" borderId="3" xfId="0" applyFont="1" applyFill="1" applyBorder="1" applyAlignment="1">
      <alignment vertical="center" wrapText="1" readingOrder="1"/>
    </xf>
    <xf numFmtId="0" fontId="9" fillId="2" borderId="3" xfId="0" applyFont="1" applyFill="1" applyBorder="1" applyAlignment="1">
      <alignment vertical="center" wrapText="1" readingOrder="1"/>
    </xf>
    <xf numFmtId="0" fontId="9" fillId="2" borderId="4" xfId="0" applyFont="1" applyFill="1" applyBorder="1" applyAlignment="1">
      <alignment vertical="center" wrapText="1" readingOrder="1"/>
    </xf>
    <xf numFmtId="0" fontId="10" fillId="2" borderId="3" xfId="0" applyFont="1" applyFill="1" applyBorder="1" applyAlignment="1">
      <alignment horizontal="justify" vertical="center" wrapText="1" readingOrder="1"/>
    </xf>
    <xf numFmtId="0" fontId="11" fillId="2" borderId="3" xfId="0" applyFont="1" applyFill="1" applyBorder="1" applyAlignment="1">
      <alignment vertical="top" wrapText="1"/>
    </xf>
    <xf numFmtId="0" fontId="9" fillId="2" borderId="3" xfId="0" applyFont="1" applyFill="1" applyBorder="1" applyAlignment="1">
      <alignment horizontal="justify" vertical="center" wrapText="1" readingOrder="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readingOrder="1"/>
    </xf>
    <xf numFmtId="0" fontId="9" fillId="2" borderId="4" xfId="0" applyFont="1" applyFill="1" applyBorder="1" applyAlignment="1">
      <alignment horizontal="center" vertical="center" wrapText="1" readingOrder="1"/>
    </xf>
    <xf numFmtId="0" fontId="5" fillId="0" borderId="0" xfId="0" applyFont="1" applyAlignment="1">
      <alignment vertical="center" wrapText="1" readingOrder="1"/>
    </xf>
    <xf numFmtId="0" fontId="2" fillId="0" borderId="0" xfId="0" applyFont="1" applyAlignment="1">
      <alignment vertical="top" wrapText="1" readingOrder="1"/>
    </xf>
    <xf numFmtId="10" fontId="2" fillId="0" borderId="0" xfId="0" applyNumberFormat="1" applyFont="1" applyAlignment="1">
      <alignment horizontal="center" vertical="top" wrapText="1" readingOrder="1"/>
    </xf>
    <xf numFmtId="0" fontId="5" fillId="0" borderId="0" xfId="0" applyFont="1" applyAlignment="1">
      <alignment horizontal="center" vertical="center" wrapText="1" readingOrder="1"/>
    </xf>
    <xf numFmtId="0" fontId="8" fillId="2" borderId="5" xfId="0" applyFont="1" applyFill="1" applyBorder="1" applyAlignment="1">
      <alignment horizontal="center" vertical="center" wrapText="1"/>
    </xf>
    <xf numFmtId="0" fontId="2" fillId="0" borderId="0" xfId="0" applyFont="1" applyAlignment="1">
      <alignment horizontal="center" vertical="center" wrapText="1" readingOrder="1"/>
    </xf>
    <xf numFmtId="9" fontId="2" fillId="0" borderId="0" xfId="0" applyNumberFormat="1" applyFont="1" applyAlignment="1">
      <alignment horizontal="center" vertical="center" wrapText="1" readingOrder="1"/>
    </xf>
    <xf numFmtId="0" fontId="4" fillId="0" borderId="0" xfId="0" applyFont="1" applyAlignment="1">
      <alignment horizontal="center" vertical="center"/>
    </xf>
    <xf numFmtId="0" fontId="9" fillId="2" borderId="5" xfId="0" applyFont="1" applyFill="1" applyBorder="1" applyAlignment="1">
      <alignment horizontal="center" vertical="center" wrapText="1" readingOrder="1"/>
    </xf>
    <xf numFmtId="0" fontId="9" fillId="2" borderId="13" xfId="0" applyFont="1" applyFill="1" applyBorder="1" applyAlignment="1">
      <alignment horizontal="center" vertical="center" wrapText="1" readingOrder="1"/>
    </xf>
    <xf numFmtId="0" fontId="2" fillId="0" borderId="15" xfId="0" applyFont="1" applyBorder="1"/>
    <xf numFmtId="0" fontId="5" fillId="0" borderId="7" xfId="0" applyFont="1" applyBorder="1" applyAlignment="1">
      <alignment horizontal="center" vertical="center" wrapText="1" readingOrder="1"/>
    </xf>
    <xf numFmtId="0" fontId="5" fillId="0" borderId="7" xfId="0" applyFont="1" applyBorder="1" applyAlignment="1">
      <alignment vertical="center" wrapText="1" readingOrder="1"/>
    </xf>
    <xf numFmtId="0" fontId="2" fillId="0" borderId="7" xfId="0" applyFont="1" applyBorder="1" applyAlignment="1">
      <alignment horizontal="center" vertical="center" wrapText="1" readingOrder="1"/>
    </xf>
    <xf numFmtId="9" fontId="2" fillId="0" borderId="7" xfId="0" applyNumberFormat="1" applyFont="1" applyBorder="1" applyAlignment="1">
      <alignment horizontal="center" vertical="center" wrapText="1" readingOrder="1"/>
    </xf>
    <xf numFmtId="0" fontId="2" fillId="0" borderId="7" xfId="0" applyFont="1" applyBorder="1" applyAlignment="1">
      <alignment horizontal="justify" vertical="center" wrapText="1" readingOrder="1"/>
    </xf>
    <xf numFmtId="0" fontId="9" fillId="2" borderId="5" xfId="0" applyFont="1" applyFill="1" applyBorder="1" applyAlignment="1">
      <alignment horizontal="center" vertical="center" wrapText="1"/>
    </xf>
    <xf numFmtId="9" fontId="2" fillId="0" borderId="7" xfId="1" applyFont="1" applyFill="1" applyBorder="1" applyAlignment="1">
      <alignment horizontal="center" vertical="center" wrapText="1" readingOrder="1"/>
    </xf>
    <xf numFmtId="9" fontId="5" fillId="0" borderId="0" xfId="1" applyFont="1" applyFill="1" applyBorder="1" applyAlignment="1">
      <alignment horizontal="justify" vertical="center"/>
    </xf>
    <xf numFmtId="9" fontId="5" fillId="3" borderId="0" xfId="1" applyFont="1" applyFill="1" applyAlignment="1">
      <alignment horizontal="justify" vertical="center"/>
    </xf>
    <xf numFmtId="0" fontId="9" fillId="2" borderId="5" xfId="0" applyFont="1" applyFill="1" applyBorder="1" applyAlignment="1">
      <alignment horizontal="justify" vertical="center" wrapText="1" readingOrder="1"/>
    </xf>
    <xf numFmtId="0" fontId="13" fillId="0" borderId="0" xfId="0" applyFont="1" applyAlignment="1">
      <alignment horizontal="justify" vertical="center" wrapText="1" readingOrder="1"/>
    </xf>
    <xf numFmtId="0" fontId="2" fillId="0" borderId="0" xfId="0" applyFont="1" applyAlignment="1">
      <alignment horizontal="justify" vertical="center" wrapText="1" readingOrder="1"/>
    </xf>
    <xf numFmtId="0" fontId="16" fillId="0" borderId="2" xfId="0" applyFont="1" applyBorder="1" applyAlignment="1">
      <alignment horizontal="justify" vertical="center" wrapText="1" readingOrder="1"/>
    </xf>
    <xf numFmtId="164" fontId="5" fillId="3" borderId="2" xfId="1" applyNumberFormat="1" applyFont="1" applyFill="1" applyBorder="1" applyAlignment="1">
      <alignment horizontal="justify" vertical="center"/>
    </xf>
    <xf numFmtId="0" fontId="4" fillId="0" borderId="0" xfId="0" applyFont="1" applyAlignment="1">
      <alignment horizontal="justify" vertical="center"/>
    </xf>
    <xf numFmtId="0" fontId="6" fillId="2" borderId="3" xfId="0" applyFont="1" applyFill="1" applyBorder="1" applyAlignment="1">
      <alignment horizontal="justify" vertical="center" wrapText="1" readingOrder="1"/>
    </xf>
    <xf numFmtId="0" fontId="17" fillId="0" borderId="16" xfId="0" applyFont="1" applyBorder="1" applyAlignment="1">
      <alignment horizontal="justify" vertical="center" wrapText="1" readingOrder="1"/>
    </xf>
    <xf numFmtId="0" fontId="2" fillId="0" borderId="0" xfId="0" applyFont="1" applyAlignment="1">
      <alignment horizontal="center" vertical="center"/>
    </xf>
    <xf numFmtId="9" fontId="0" fillId="0" borderId="0" xfId="1" applyFont="1"/>
    <xf numFmtId="0" fontId="5" fillId="0" borderId="3"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2" fillId="0" borderId="3" xfId="0" applyFont="1" applyBorder="1" applyAlignment="1">
      <alignment horizontal="justify" vertical="center" wrapText="1" readingOrder="1"/>
    </xf>
    <xf numFmtId="0" fontId="2" fillId="0" borderId="3" xfId="0" applyFont="1" applyBorder="1" applyAlignment="1">
      <alignment horizontal="center" vertical="center" wrapText="1" readingOrder="1"/>
    </xf>
    <xf numFmtId="9" fontId="2" fillId="0" borderId="3" xfId="0" applyNumberFormat="1" applyFont="1" applyBorder="1" applyAlignment="1">
      <alignment horizontal="center" vertical="center" wrapText="1" readingOrder="1"/>
    </xf>
    <xf numFmtId="2" fontId="2" fillId="0" borderId="3" xfId="0" applyNumberFormat="1" applyFont="1" applyBorder="1" applyAlignment="1">
      <alignment horizontal="center" vertical="center" wrapText="1" readingOrder="1"/>
    </xf>
    <xf numFmtId="0" fontId="2" fillId="0" borderId="0" xfId="0" applyFont="1" applyAlignment="1">
      <alignment horizontal="justify" vertical="center" wrapText="1"/>
    </xf>
    <xf numFmtId="0" fontId="2" fillId="0" borderId="0" xfId="0" applyFont="1" applyAlignment="1">
      <alignment horizontal="center" vertical="top" wrapText="1" readingOrder="1"/>
    </xf>
    <xf numFmtId="9" fontId="2" fillId="0" borderId="3" xfId="1" applyFont="1" applyFill="1" applyBorder="1" applyAlignment="1">
      <alignment horizontal="center" vertical="center" wrapText="1" readingOrder="1"/>
    </xf>
    <xf numFmtId="0" fontId="2" fillId="0" borderId="14" xfId="0" applyFont="1" applyBorder="1" applyAlignment="1">
      <alignment horizontal="justify" vertical="center" wrapText="1" readingOrder="1"/>
    </xf>
    <xf numFmtId="0" fontId="2" fillId="0" borderId="14" xfId="0" applyFont="1" applyBorder="1" applyAlignment="1">
      <alignment horizontal="justify" vertical="center" wrapText="1"/>
    </xf>
    <xf numFmtId="0" fontId="2" fillId="0" borderId="3" xfId="0" applyFont="1" applyBorder="1" applyAlignment="1">
      <alignment horizontal="justify" vertical="center" wrapText="1"/>
    </xf>
    <xf numFmtId="9" fontId="2" fillId="0" borderId="4" xfId="1" applyFont="1" applyFill="1" applyBorder="1" applyAlignment="1">
      <alignment horizontal="center" vertical="center" wrapText="1" readingOrder="1"/>
    </xf>
    <xf numFmtId="0" fontId="16" fillId="0" borderId="3" xfId="0" applyFont="1" applyBorder="1" applyAlignment="1">
      <alignment horizontal="center" vertical="center" wrapText="1" readingOrder="1"/>
    </xf>
    <xf numFmtId="2" fontId="16" fillId="0" borderId="3" xfId="0" applyNumberFormat="1" applyFont="1" applyBorder="1" applyAlignment="1">
      <alignment horizontal="center" vertical="center" wrapText="1" readingOrder="1"/>
    </xf>
    <xf numFmtId="0" fontId="16" fillId="0" borderId="3" xfId="0" applyFont="1" applyBorder="1" applyAlignment="1">
      <alignment horizontal="justify" vertical="center" wrapText="1" readingOrder="1"/>
    </xf>
    <xf numFmtId="0" fontId="16" fillId="0" borderId="11" xfId="0" applyFont="1" applyBorder="1" applyAlignment="1">
      <alignment horizontal="justify" vertical="center" wrapText="1" readingOrder="1"/>
    </xf>
    <xf numFmtId="10" fontId="2" fillId="0" borderId="3" xfId="1" applyNumberFormat="1" applyFont="1" applyFill="1" applyBorder="1" applyAlignment="1">
      <alignment horizontal="center" vertical="center" wrapText="1" readingOrder="1"/>
    </xf>
    <xf numFmtId="164" fontId="2" fillId="0" borderId="3" xfId="1" applyNumberFormat="1" applyFont="1" applyFill="1" applyBorder="1" applyAlignment="1">
      <alignment horizontal="center" vertical="center" wrapText="1" readingOrder="1"/>
    </xf>
    <xf numFmtId="0" fontId="5" fillId="0" borderId="23" xfId="0" applyFont="1" applyBorder="1" applyAlignment="1">
      <alignment horizontal="center" vertical="center" wrapText="1" readingOrder="1"/>
    </xf>
    <xf numFmtId="0" fontId="2" fillId="0" borderId="8" xfId="0" applyFont="1" applyBorder="1" applyAlignment="1">
      <alignment horizontal="justify" vertical="center" wrapText="1" readingOrder="1"/>
    </xf>
    <xf numFmtId="0" fontId="5" fillId="0" borderId="10" xfId="0" applyFont="1" applyBorder="1" applyAlignment="1">
      <alignment vertical="center" wrapText="1" readingOrder="1"/>
    </xf>
    <xf numFmtId="0" fontId="2" fillId="0" borderId="10" xfId="0" applyFont="1" applyBorder="1" applyAlignment="1">
      <alignment horizontal="justify" vertical="center" wrapText="1" readingOrder="1"/>
    </xf>
    <xf numFmtId="0" fontId="2" fillId="0" borderId="10" xfId="0" applyFont="1" applyBorder="1" applyAlignment="1">
      <alignment horizontal="center" vertical="center" wrapText="1" readingOrder="1"/>
    </xf>
    <xf numFmtId="9" fontId="2" fillId="0" borderId="10" xfId="0" applyNumberFormat="1" applyFont="1" applyBorder="1" applyAlignment="1">
      <alignment horizontal="center" vertical="center" wrapText="1" readingOrder="1"/>
    </xf>
    <xf numFmtId="0" fontId="2" fillId="0" borderId="24" xfId="0" applyFont="1" applyBorder="1" applyAlignment="1">
      <alignment horizontal="justify" vertical="center" wrapText="1" readingOrder="1"/>
    </xf>
    <xf numFmtId="2" fontId="2" fillId="0" borderId="24" xfId="0" applyNumberFormat="1" applyFont="1" applyBorder="1" applyAlignment="1">
      <alignment horizontal="center" vertical="center" wrapText="1" readingOrder="1"/>
    </xf>
    <xf numFmtId="9" fontId="2" fillId="0" borderId="24" xfId="0" applyNumberFormat="1" applyFont="1" applyBorder="1" applyAlignment="1">
      <alignment horizontal="center" vertical="center" wrapText="1" readingOrder="1"/>
    </xf>
    <xf numFmtId="0" fontId="18" fillId="0" borderId="11" xfId="0" applyFont="1" applyBorder="1" applyAlignment="1">
      <alignment horizontal="center" vertical="top" wrapText="1" readingOrder="1"/>
    </xf>
    <xf numFmtId="0" fontId="2" fillId="0" borderId="5" xfId="0" applyFont="1" applyBorder="1" applyAlignment="1">
      <alignment horizontal="justify" vertical="center" wrapText="1" readingOrder="1"/>
    </xf>
    <xf numFmtId="0" fontId="2" fillId="0" borderId="6" xfId="0" applyFont="1" applyBorder="1" applyAlignment="1">
      <alignment horizontal="justify" vertical="center" wrapText="1" readingOrder="1"/>
    </xf>
    <xf numFmtId="0" fontId="2" fillId="0" borderId="23" xfId="0" applyFont="1" applyBorder="1" applyAlignment="1">
      <alignment horizontal="justify" vertical="center" wrapText="1" readingOrder="1"/>
    </xf>
    <xf numFmtId="10" fontId="2" fillId="0" borderId="24" xfId="0" applyNumberFormat="1" applyFont="1" applyBorder="1" applyAlignment="1">
      <alignment horizontal="center" vertical="center" wrapText="1" readingOrder="1"/>
    </xf>
    <xf numFmtId="10" fontId="2" fillId="0" borderId="3" xfId="0" applyNumberFormat="1" applyFont="1" applyBorder="1" applyAlignment="1">
      <alignment horizontal="center" vertical="center" wrapText="1" readingOrder="1"/>
    </xf>
    <xf numFmtId="164" fontId="5" fillId="3" borderId="0" xfId="1" applyNumberFormat="1" applyFont="1" applyFill="1" applyAlignment="1">
      <alignment horizontal="left" vertical="center"/>
    </xf>
    <xf numFmtId="164" fontId="0" fillId="0" borderId="0" xfId="1" applyNumberFormat="1" applyFont="1"/>
    <xf numFmtId="164" fontId="5" fillId="3" borderId="0" xfId="1" applyNumberFormat="1" applyFont="1" applyFill="1" applyAlignment="1">
      <alignment horizontal="justify" vertical="center"/>
    </xf>
    <xf numFmtId="164" fontId="2" fillId="0" borderId="0" xfId="0" applyNumberFormat="1" applyFont="1"/>
    <xf numFmtId="9" fontId="5" fillId="3" borderId="2" xfId="1" applyFont="1" applyFill="1" applyBorder="1" applyAlignment="1">
      <alignment horizontal="justify" vertical="center"/>
    </xf>
    <xf numFmtId="10" fontId="2" fillId="0" borderId="0" xfId="0" applyNumberFormat="1" applyFont="1"/>
    <xf numFmtId="164" fontId="5" fillId="3" borderId="8" xfId="1" applyNumberFormat="1" applyFont="1" applyFill="1" applyBorder="1" applyAlignment="1">
      <alignment horizontal="justify" vertical="center"/>
    </xf>
    <xf numFmtId="9" fontId="5" fillId="3" borderId="8" xfId="1" applyFont="1" applyFill="1" applyBorder="1" applyAlignment="1">
      <alignment horizontal="justify" vertical="center"/>
    </xf>
    <xf numFmtId="0" fontId="5" fillId="0" borderId="0" xfId="0" applyFont="1" applyAlignment="1">
      <alignment horizontal="center" vertical="center" wrapText="1" readingOrder="1"/>
    </xf>
    <xf numFmtId="0" fontId="2" fillId="0" borderId="5" xfId="0" applyFont="1" applyBorder="1" applyAlignment="1">
      <alignment horizontal="left" vertical="center" wrapText="1" readingOrder="1"/>
    </xf>
    <xf numFmtId="0" fontId="2" fillId="0" borderId="9" xfId="0" applyFont="1" applyBorder="1" applyAlignment="1">
      <alignment horizontal="left" vertical="center" wrapText="1" readingOrder="1"/>
    </xf>
    <xf numFmtId="0" fontId="2" fillId="0" borderId="6" xfId="0" applyFont="1" applyBorder="1" applyAlignment="1">
      <alignment horizontal="left" vertical="center" wrapText="1" readingOrder="1"/>
    </xf>
    <xf numFmtId="0" fontId="5" fillId="0" borderId="3"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0" fontId="2" fillId="0" borderId="6" xfId="0" applyFont="1" applyBorder="1" applyAlignment="1">
      <alignment horizontal="justify" vertical="center" wrapText="1" readingOrder="1"/>
    </xf>
    <xf numFmtId="0" fontId="2" fillId="0" borderId="9" xfId="0" applyFont="1" applyBorder="1" applyAlignment="1">
      <alignment horizontal="justify" vertical="center" wrapText="1" readingOrder="1"/>
    </xf>
    <xf numFmtId="0" fontId="2" fillId="0" borderId="25" xfId="0" applyFont="1" applyBorder="1" applyAlignment="1">
      <alignment horizontal="left" vertical="center" wrapText="1" readingOrder="1"/>
    </xf>
    <xf numFmtId="0" fontId="2" fillId="0" borderId="26" xfId="0" applyFont="1" applyBorder="1" applyAlignment="1">
      <alignment horizontal="left" vertical="center" wrapText="1" readingOrder="1"/>
    </xf>
    <xf numFmtId="0" fontId="2" fillId="0" borderId="5" xfId="0" applyFont="1" applyBorder="1" applyAlignment="1">
      <alignment horizontal="justify" vertical="center" wrapText="1" readingOrder="1"/>
    </xf>
    <xf numFmtId="0" fontId="4" fillId="3" borderId="2" xfId="0" applyFont="1" applyFill="1" applyBorder="1" applyAlignment="1">
      <alignment horizontal="center" vertical="center"/>
    </xf>
    <xf numFmtId="0" fontId="5" fillId="0" borderId="20" xfId="0" applyFont="1" applyBorder="1" applyAlignment="1">
      <alignment horizontal="center" vertical="center" wrapText="1" readingOrder="1"/>
    </xf>
    <xf numFmtId="0" fontId="5" fillId="0" borderId="21" xfId="0" applyFont="1" applyBorder="1" applyAlignment="1">
      <alignment horizontal="center" vertical="center" wrapText="1" readingOrder="1"/>
    </xf>
    <xf numFmtId="0" fontId="5" fillId="0" borderId="22" xfId="0" applyFont="1" applyBorder="1" applyAlignment="1">
      <alignment horizontal="center" vertical="center" wrapText="1" readingOrder="1"/>
    </xf>
    <xf numFmtId="0" fontId="2" fillId="0" borderId="18" xfId="0" applyFont="1" applyBorder="1" applyAlignment="1">
      <alignment horizontal="justify" vertical="center" wrapText="1" readingOrder="1"/>
    </xf>
    <xf numFmtId="0" fontId="2" fillId="0" borderId="19" xfId="0" applyFont="1" applyBorder="1" applyAlignment="1">
      <alignment horizontal="justify" vertical="center" wrapText="1" readingOrder="1"/>
    </xf>
    <xf numFmtId="0" fontId="2" fillId="0" borderId="15" xfId="0" applyFont="1" applyBorder="1" applyAlignment="1">
      <alignment horizontal="justify" vertical="center" wrapText="1" readingOrder="1"/>
    </xf>
    <xf numFmtId="0" fontId="5" fillId="0" borderId="5" xfId="0" applyFont="1" applyBorder="1" applyAlignment="1">
      <alignment horizontal="center" vertical="center" wrapText="1" readingOrder="1"/>
    </xf>
    <xf numFmtId="0" fontId="5" fillId="0" borderId="9" xfId="0" applyFont="1" applyBorder="1" applyAlignment="1">
      <alignment horizontal="center" vertical="center" wrapText="1" readingOrder="1"/>
    </xf>
    <xf numFmtId="0" fontId="5" fillId="0" borderId="10"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9" fillId="2" borderId="4" xfId="0" applyFont="1" applyFill="1" applyBorder="1" applyAlignment="1">
      <alignment horizontal="center" vertical="center" wrapText="1" readingOrder="1"/>
    </xf>
    <xf numFmtId="0" fontId="9" fillId="2" borderId="7" xfId="0" applyFont="1" applyFill="1" applyBorder="1" applyAlignment="1">
      <alignment horizontal="center" vertical="center" wrapText="1" readingOrder="1"/>
    </xf>
    <xf numFmtId="0" fontId="9" fillId="2" borderId="8"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5" fillId="0" borderId="17" xfId="0" applyFont="1" applyBorder="1" applyAlignment="1">
      <alignment horizontal="center" vertical="center" wrapText="1" readingOrder="1"/>
    </xf>
    <xf numFmtId="0" fontId="3" fillId="0" borderId="1" xfId="0" applyFont="1" applyBorder="1" applyAlignment="1">
      <alignment horizontal="center" vertical="center"/>
    </xf>
    <xf numFmtId="0" fontId="4" fillId="0" borderId="0" xfId="0" applyFont="1" applyAlignment="1">
      <alignment horizontal="center" vertical="top"/>
    </xf>
    <xf numFmtId="0" fontId="4" fillId="3" borderId="0" xfId="0" applyFont="1" applyFill="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2" fillId="0" borderId="24" xfId="0" applyFont="1" applyBorder="1" applyAlignment="1">
      <alignment horizontal="justify" vertical="center" wrapText="1" readingOrder="1"/>
    </xf>
    <xf numFmtId="0" fontId="5" fillId="0" borderId="24" xfId="0" applyFont="1" applyBorder="1" applyAlignment="1">
      <alignment horizontal="center" vertical="center" wrapText="1" readingOrder="1"/>
    </xf>
    <xf numFmtId="0" fontId="2" fillId="0" borderId="3" xfId="0" applyFont="1" applyBorder="1" applyAlignment="1">
      <alignment horizontal="justify" vertical="center" wrapText="1" readingOrder="1"/>
    </xf>
    <xf numFmtId="0" fontId="2" fillId="0" borderId="24" xfId="0" applyFont="1" applyBorder="1" applyAlignment="1">
      <alignment horizontal="left" vertical="center" wrapText="1" readingOrder="1"/>
    </xf>
    <xf numFmtId="0" fontId="12" fillId="0" borderId="12" xfId="0" applyFont="1" applyBorder="1" applyAlignment="1">
      <alignment vertical="top" wrapText="1" readingOrder="1"/>
    </xf>
    <xf numFmtId="0" fontId="14" fillId="0" borderId="16" xfId="0" applyFont="1" applyBorder="1" applyAlignment="1">
      <alignmen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1183821</xdr:colOff>
      <xdr:row>0</xdr:row>
      <xdr:rowOff>0</xdr:rowOff>
    </xdr:from>
    <xdr:to>
      <xdr:col>5</xdr:col>
      <xdr:colOff>217714</xdr:colOff>
      <xdr:row>3</xdr:row>
      <xdr:rowOff>367393</xdr:rowOff>
    </xdr:to>
    <xdr:pic>
      <xdr:nvPicPr>
        <xdr:cNvPr id="2" name="Picture 1">
          <a:extLst>
            <a:ext uri="{FF2B5EF4-FFF2-40B4-BE49-F238E27FC236}">
              <a16:creationId xmlns:a16="http://schemas.microsoft.com/office/drawing/2014/main" id="{B88D3C79-8D38-41AD-A174-138A6E8692FC}"/>
            </a:ext>
          </a:extLst>
        </xdr:cNvPr>
        <xdr:cNvPicPr/>
      </xdr:nvPicPr>
      <xdr:blipFill>
        <a:blip xmlns:r="http://schemas.openxmlformats.org/officeDocument/2006/relationships" r:embed="rId1" cstate="print"/>
        <a:stretch>
          <a:fillRect/>
        </a:stretch>
      </xdr:blipFill>
      <xdr:spPr>
        <a:xfrm>
          <a:off x="5361214" y="0"/>
          <a:ext cx="2299607" cy="18369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CEDBF-71F6-4822-ABB6-5553650B8467}">
  <dimension ref="A1:O344"/>
  <sheetViews>
    <sheetView showGridLines="0" tabSelected="1" view="pageBreakPreview" zoomScaleNormal="100" zoomScaleSheetLayoutView="100" workbookViewId="0">
      <selection activeCell="E55" sqref="E55"/>
    </sheetView>
  </sheetViews>
  <sheetFormatPr baseColWidth="10" defaultColWidth="11.42578125" defaultRowHeight="14.25" x14ac:dyDescent="0.2"/>
  <cols>
    <col min="1" max="1" width="3.85546875" style="1" customWidth="1"/>
    <col min="2" max="2" width="20.42578125" style="1" customWidth="1"/>
    <col min="3" max="3" width="38.28515625" style="3" customWidth="1"/>
    <col min="4" max="4" width="33.7109375" style="3" customWidth="1"/>
    <col min="5" max="5" width="15.28515625" style="2" customWidth="1"/>
    <col min="6" max="6" width="15.42578125" style="2" customWidth="1"/>
    <col min="7" max="7" width="13.7109375" style="2" customWidth="1"/>
    <col min="8" max="8" width="46" style="3" customWidth="1"/>
    <col min="9" max="16384" width="11.42578125" style="1"/>
  </cols>
  <sheetData>
    <row r="1" spans="1:15" ht="3" customHeight="1" x14ac:dyDescent="0.2"/>
    <row r="2" spans="1:15" ht="66" customHeight="1" x14ac:dyDescent="0.2"/>
    <row r="3" spans="1:15" ht="46.5" customHeight="1" x14ac:dyDescent="0.2"/>
    <row r="4" spans="1:15" ht="30.75" customHeight="1" thickBot="1" x14ac:dyDescent="0.25">
      <c r="B4" s="120" t="s">
        <v>0</v>
      </c>
      <c r="C4" s="120"/>
      <c r="D4" s="120"/>
      <c r="E4" s="120"/>
      <c r="F4" s="120"/>
      <c r="G4" s="120"/>
      <c r="H4" s="120"/>
    </row>
    <row r="5" spans="1:15" ht="21" customHeight="1" x14ac:dyDescent="0.2">
      <c r="B5" s="121" t="s">
        <v>675</v>
      </c>
      <c r="C5" s="121"/>
      <c r="D5" s="121"/>
      <c r="E5" s="121"/>
      <c r="F5" s="121"/>
      <c r="G5" s="121"/>
      <c r="H5" s="121"/>
    </row>
    <row r="6" spans="1:15" ht="12" customHeight="1" x14ac:dyDescent="0.2"/>
    <row r="7" spans="1:15" ht="29.25" customHeight="1" x14ac:dyDescent="0.2">
      <c r="B7" s="122" t="s">
        <v>676</v>
      </c>
      <c r="C7" s="122"/>
      <c r="D7" s="122"/>
      <c r="E7" s="122"/>
      <c r="F7" s="122"/>
      <c r="G7" s="122"/>
      <c r="H7" s="81">
        <f>AVERAGE(H10,H34,H50,H58,H71,H105,H120,H126,H152,H177,H201,H235,H259,H296,H331)</f>
        <v>0.89093977580784189</v>
      </c>
      <c r="L7" s="84"/>
      <c r="O7" s="1" t="s">
        <v>710</v>
      </c>
    </row>
    <row r="8" spans="1:15" ht="4.5" customHeight="1" x14ac:dyDescent="0.2">
      <c r="B8" s="24"/>
      <c r="C8" s="42"/>
      <c r="D8" s="42"/>
      <c r="E8" s="24"/>
      <c r="F8" s="24"/>
      <c r="G8" s="24"/>
      <c r="H8" s="35"/>
    </row>
    <row r="9" spans="1:15" ht="26.25" customHeight="1" x14ac:dyDescent="0.2">
      <c r="B9" s="24"/>
      <c r="C9" s="42"/>
      <c r="D9" s="42"/>
      <c r="E9" s="24"/>
      <c r="F9" s="24"/>
      <c r="G9" s="24"/>
      <c r="H9" s="35"/>
      <c r="L9" s="84"/>
      <c r="M9" s="86"/>
    </row>
    <row r="10" spans="1:15" ht="29.25" customHeight="1" x14ac:dyDescent="0.2">
      <c r="B10" s="100" t="s">
        <v>161</v>
      </c>
      <c r="C10" s="100"/>
      <c r="D10" s="100"/>
      <c r="E10" s="100"/>
      <c r="F10" s="100"/>
      <c r="G10" s="100"/>
      <c r="H10" s="81">
        <f>AVERAGE(G13:G16,G18:G26,G28,G30:G31)</f>
        <v>0.9375</v>
      </c>
    </row>
    <row r="11" spans="1:15" ht="15" customHeight="1" x14ac:dyDescent="0.2">
      <c r="B11" s="4"/>
      <c r="C11" s="43"/>
      <c r="D11" s="43"/>
      <c r="E11" s="4"/>
      <c r="F11" s="4"/>
      <c r="G11" s="5"/>
      <c r="H11" s="6" t="s">
        <v>1</v>
      </c>
    </row>
    <row r="12" spans="1:15" s="7" customFormat="1" ht="44.25" customHeight="1" x14ac:dyDescent="0.2">
      <c r="B12" s="33" t="s">
        <v>2</v>
      </c>
      <c r="C12" s="37" t="s">
        <v>3</v>
      </c>
      <c r="D12" s="37" t="s">
        <v>4</v>
      </c>
      <c r="E12" s="25" t="s">
        <v>5</v>
      </c>
      <c r="F12" s="25" t="s">
        <v>6</v>
      </c>
      <c r="G12" s="26" t="s">
        <v>7</v>
      </c>
      <c r="H12" s="25" t="s">
        <v>8</v>
      </c>
    </row>
    <row r="13" spans="1:15" ht="51.75" customHeight="1" x14ac:dyDescent="0.2">
      <c r="A13" s="27"/>
      <c r="B13" s="107" t="s">
        <v>375</v>
      </c>
      <c r="C13" s="49" t="s">
        <v>9</v>
      </c>
      <c r="D13" s="49" t="s">
        <v>231</v>
      </c>
      <c r="E13" s="50" t="s">
        <v>11</v>
      </c>
      <c r="F13" s="50" t="s">
        <v>11</v>
      </c>
      <c r="G13" s="51">
        <f>+F13/E13</f>
        <v>1</v>
      </c>
      <c r="H13" s="49" t="s">
        <v>522</v>
      </c>
    </row>
    <row r="14" spans="1:15" ht="79.5" customHeight="1" x14ac:dyDescent="0.2">
      <c r="A14" s="27"/>
      <c r="B14" s="115"/>
      <c r="C14" s="49" t="s">
        <v>240</v>
      </c>
      <c r="D14" s="49" t="s">
        <v>244</v>
      </c>
      <c r="E14" s="50" t="s">
        <v>10</v>
      </c>
      <c r="F14" s="50" t="s">
        <v>10</v>
      </c>
      <c r="G14" s="51">
        <f t="shared" ref="G14:G16" si="0">+F14/E14</f>
        <v>1</v>
      </c>
      <c r="H14" s="49" t="s">
        <v>677</v>
      </c>
    </row>
    <row r="15" spans="1:15" ht="59.25" customHeight="1" x14ac:dyDescent="0.2">
      <c r="A15" s="27"/>
      <c r="B15" s="115"/>
      <c r="C15" s="49" t="s">
        <v>241</v>
      </c>
      <c r="D15" s="49" t="s">
        <v>242</v>
      </c>
      <c r="E15" s="50" t="s">
        <v>11</v>
      </c>
      <c r="F15" s="50" t="s">
        <v>11</v>
      </c>
      <c r="G15" s="51">
        <f t="shared" si="0"/>
        <v>1</v>
      </c>
      <c r="H15" s="49" t="s">
        <v>523</v>
      </c>
    </row>
    <row r="16" spans="1:15" ht="65.25" customHeight="1" x14ac:dyDescent="0.2">
      <c r="A16" s="27"/>
      <c r="B16" s="108"/>
      <c r="C16" s="49" t="s">
        <v>243</v>
      </c>
      <c r="D16" s="49" t="s">
        <v>232</v>
      </c>
      <c r="E16" s="50" t="s">
        <v>11</v>
      </c>
      <c r="F16" s="52">
        <v>0</v>
      </c>
      <c r="G16" s="51">
        <f t="shared" si="0"/>
        <v>0</v>
      </c>
      <c r="H16" s="49"/>
    </row>
    <row r="17" spans="1:8" ht="3.75" customHeight="1" x14ac:dyDescent="0.2">
      <c r="A17" s="27"/>
      <c r="B17" s="93"/>
      <c r="C17" s="93"/>
      <c r="D17" s="93"/>
      <c r="E17" s="93"/>
      <c r="F17" s="93"/>
      <c r="G17" s="93"/>
      <c r="H17" s="93"/>
    </row>
    <row r="18" spans="1:8" ht="63.75" customHeight="1" x14ac:dyDescent="0.2">
      <c r="A18" s="27"/>
      <c r="B18" s="93" t="s">
        <v>13</v>
      </c>
      <c r="C18" s="49" t="s">
        <v>15</v>
      </c>
      <c r="D18" s="49" t="s">
        <v>245</v>
      </c>
      <c r="E18" s="50" t="s">
        <v>11</v>
      </c>
      <c r="F18" s="50" t="s">
        <v>11</v>
      </c>
      <c r="G18" s="51">
        <f>+F18/E18</f>
        <v>1</v>
      </c>
      <c r="H18" s="49" t="s">
        <v>524</v>
      </c>
    </row>
    <row r="19" spans="1:8" ht="64.5" customHeight="1" x14ac:dyDescent="0.2">
      <c r="A19" s="27"/>
      <c r="B19" s="93"/>
      <c r="C19" s="49" t="s">
        <v>395</v>
      </c>
      <c r="D19" s="49" t="s">
        <v>16</v>
      </c>
      <c r="E19" s="50" t="s">
        <v>10</v>
      </c>
      <c r="F19" s="50" t="s">
        <v>10</v>
      </c>
      <c r="G19" s="51">
        <f t="shared" ref="G19:G26" si="1">+F19/E19</f>
        <v>1</v>
      </c>
      <c r="H19" s="49" t="s">
        <v>525</v>
      </c>
    </row>
    <row r="20" spans="1:8" ht="65.25" customHeight="1" x14ac:dyDescent="0.2">
      <c r="A20" s="27"/>
      <c r="B20" s="93"/>
      <c r="C20" s="49" t="s">
        <v>17</v>
      </c>
      <c r="D20" s="49" t="s">
        <v>18</v>
      </c>
      <c r="E20" s="50" t="s">
        <v>11</v>
      </c>
      <c r="F20" s="50" t="s">
        <v>11</v>
      </c>
      <c r="G20" s="51">
        <f t="shared" si="1"/>
        <v>1</v>
      </c>
      <c r="H20" s="49" t="s">
        <v>678</v>
      </c>
    </row>
    <row r="21" spans="1:8" ht="66.75" customHeight="1" x14ac:dyDescent="0.2">
      <c r="A21" s="27"/>
      <c r="B21" s="93"/>
      <c r="C21" s="49" t="s">
        <v>19</v>
      </c>
      <c r="D21" s="49" t="s">
        <v>246</v>
      </c>
      <c r="E21" s="50" t="s">
        <v>247</v>
      </c>
      <c r="F21" s="50" t="s">
        <v>247</v>
      </c>
      <c r="G21" s="51">
        <f t="shared" si="1"/>
        <v>1</v>
      </c>
      <c r="H21" s="49" t="s">
        <v>679</v>
      </c>
    </row>
    <row r="22" spans="1:8" ht="87" customHeight="1" x14ac:dyDescent="0.2">
      <c r="A22" s="27"/>
      <c r="B22" s="93"/>
      <c r="C22" s="76" t="s">
        <v>394</v>
      </c>
      <c r="D22" s="49" t="s">
        <v>396</v>
      </c>
      <c r="E22" s="52">
        <v>1</v>
      </c>
      <c r="F22" s="52">
        <v>1</v>
      </c>
      <c r="G22" s="51">
        <f t="shared" si="1"/>
        <v>1</v>
      </c>
      <c r="H22" s="49" t="s">
        <v>526</v>
      </c>
    </row>
    <row r="23" spans="1:8" ht="63.75" customHeight="1" x14ac:dyDescent="0.2">
      <c r="A23" s="27"/>
      <c r="B23" s="111"/>
      <c r="C23" s="129" t="s">
        <v>20</v>
      </c>
      <c r="D23" s="67" t="s">
        <v>21</v>
      </c>
      <c r="E23" s="50" t="s">
        <v>11</v>
      </c>
      <c r="F23" s="50" t="s">
        <v>11</v>
      </c>
      <c r="G23" s="51">
        <f t="shared" si="1"/>
        <v>1</v>
      </c>
      <c r="H23" s="49" t="s">
        <v>680</v>
      </c>
    </row>
    <row r="24" spans="1:8" ht="63.75" customHeight="1" x14ac:dyDescent="0.2">
      <c r="A24" s="27"/>
      <c r="B24" s="111"/>
      <c r="C24" s="129"/>
      <c r="D24" s="67" t="s">
        <v>527</v>
      </c>
      <c r="E24" s="52">
        <v>1</v>
      </c>
      <c r="F24" s="52">
        <v>1</v>
      </c>
      <c r="G24" s="51">
        <f t="shared" si="1"/>
        <v>1</v>
      </c>
      <c r="H24" s="49" t="s">
        <v>528</v>
      </c>
    </row>
    <row r="25" spans="1:8" ht="57" customHeight="1" x14ac:dyDescent="0.2">
      <c r="A25" s="27"/>
      <c r="B25" s="93"/>
      <c r="C25" s="95" t="s">
        <v>22</v>
      </c>
      <c r="D25" s="49" t="s">
        <v>23</v>
      </c>
      <c r="E25" s="52">
        <v>5</v>
      </c>
      <c r="F25" s="52">
        <v>5</v>
      </c>
      <c r="G25" s="51">
        <f t="shared" si="1"/>
        <v>1</v>
      </c>
      <c r="H25" s="49" t="s">
        <v>529</v>
      </c>
    </row>
    <row r="26" spans="1:8" ht="55.5" customHeight="1" x14ac:dyDescent="0.2">
      <c r="A26" s="27"/>
      <c r="B26" s="93"/>
      <c r="C26" s="96"/>
      <c r="D26" s="49" t="s">
        <v>14</v>
      </c>
      <c r="E26" s="52">
        <v>3</v>
      </c>
      <c r="F26" s="52">
        <v>3</v>
      </c>
      <c r="G26" s="51">
        <f t="shared" si="1"/>
        <v>1</v>
      </c>
      <c r="H26" s="49" t="s">
        <v>530</v>
      </c>
    </row>
    <row r="27" spans="1:8" ht="3.75" customHeight="1" x14ac:dyDescent="0.2">
      <c r="B27" s="89"/>
      <c r="C27" s="89"/>
      <c r="D27" s="89"/>
      <c r="E27" s="89"/>
      <c r="F27" s="89"/>
      <c r="G27" s="89"/>
      <c r="H27" s="89"/>
    </row>
    <row r="28" spans="1:8" ht="52.5" customHeight="1" x14ac:dyDescent="0.2">
      <c r="B28" s="48" t="s">
        <v>397</v>
      </c>
      <c r="C28" s="49" t="s">
        <v>398</v>
      </c>
      <c r="D28" s="49" t="s">
        <v>399</v>
      </c>
      <c r="E28" s="52">
        <v>1</v>
      </c>
      <c r="F28" s="52">
        <v>1</v>
      </c>
      <c r="G28" s="51">
        <f>+F28/E28</f>
        <v>1</v>
      </c>
      <c r="H28" s="49" t="s">
        <v>531</v>
      </c>
    </row>
    <row r="29" spans="1:8" ht="3.75" customHeight="1" x14ac:dyDescent="0.2">
      <c r="B29" s="29"/>
      <c r="C29" s="32"/>
      <c r="D29" s="32"/>
      <c r="E29" s="30"/>
      <c r="F29" s="30"/>
      <c r="G29" s="31"/>
      <c r="H29" s="32"/>
    </row>
    <row r="30" spans="1:8" ht="60.75" customHeight="1" x14ac:dyDescent="0.2">
      <c r="B30" s="107" t="s">
        <v>25</v>
      </c>
      <c r="C30" s="49" t="s">
        <v>233</v>
      </c>
      <c r="D30" s="49" t="s">
        <v>235</v>
      </c>
      <c r="E30" s="50" t="s">
        <v>10</v>
      </c>
      <c r="F30" s="52">
        <v>3</v>
      </c>
      <c r="G30" s="51">
        <f>+F30/E30</f>
        <v>1</v>
      </c>
      <c r="H30" s="49"/>
    </row>
    <row r="31" spans="1:8" ht="67.5" customHeight="1" x14ac:dyDescent="0.2">
      <c r="B31" s="108"/>
      <c r="C31" s="49" t="s">
        <v>234</v>
      </c>
      <c r="D31" s="49" t="s">
        <v>248</v>
      </c>
      <c r="E31" s="50" t="s">
        <v>10</v>
      </c>
      <c r="F31" s="52">
        <v>3</v>
      </c>
      <c r="G31" s="51">
        <f>+F31/E31</f>
        <v>1</v>
      </c>
      <c r="H31" s="49"/>
    </row>
    <row r="32" spans="1:8" ht="4.5" customHeight="1" x14ac:dyDescent="0.2">
      <c r="B32" s="17"/>
      <c r="C32" s="39"/>
      <c r="D32" s="39"/>
      <c r="E32" s="18"/>
      <c r="F32" s="18"/>
      <c r="G32" s="19"/>
      <c r="H32" s="38"/>
    </row>
    <row r="33" spans="2:8" ht="9.75" customHeight="1" x14ac:dyDescent="0.2"/>
    <row r="34" spans="2:8" ht="30" customHeight="1" x14ac:dyDescent="0.2">
      <c r="B34" s="100" t="s">
        <v>26</v>
      </c>
      <c r="C34" s="100"/>
      <c r="D34" s="100"/>
      <c r="E34" s="100"/>
      <c r="F34" s="100"/>
      <c r="G34" s="100"/>
      <c r="H34" s="83">
        <f>AVERAGE(G37:G45,G47:G48)</f>
        <v>0.90909090909090906</v>
      </c>
    </row>
    <row r="35" spans="2:8" ht="15" customHeight="1" x14ac:dyDescent="0.2">
      <c r="B35" s="8"/>
      <c r="C35" s="13"/>
      <c r="D35" s="13"/>
      <c r="E35" s="9"/>
      <c r="F35" s="9"/>
      <c r="G35" s="10"/>
      <c r="H35" s="11" t="s">
        <v>1</v>
      </c>
    </row>
    <row r="36" spans="2:8" s="45" customFormat="1" ht="36" customHeight="1" x14ac:dyDescent="0.25">
      <c r="B36" s="21" t="s">
        <v>2</v>
      </c>
      <c r="C36" s="25" t="s">
        <v>3</v>
      </c>
      <c r="D36" s="25" t="s">
        <v>4</v>
      </c>
      <c r="E36" s="25" t="s">
        <v>5</v>
      </c>
      <c r="F36" s="25" t="s">
        <v>6</v>
      </c>
      <c r="G36" s="26" t="s">
        <v>7</v>
      </c>
      <c r="H36" s="25" t="s">
        <v>8</v>
      </c>
    </row>
    <row r="37" spans="2:8" ht="39" customHeight="1" x14ac:dyDescent="0.2">
      <c r="B37" s="93" t="s">
        <v>27</v>
      </c>
      <c r="C37" s="49" t="s">
        <v>28</v>
      </c>
      <c r="D37" s="49" t="s">
        <v>253</v>
      </c>
      <c r="E37" s="52" t="s">
        <v>11</v>
      </c>
      <c r="F37" s="52" t="s">
        <v>11</v>
      </c>
      <c r="G37" s="51">
        <f>+F37/E37</f>
        <v>1</v>
      </c>
      <c r="H37" s="49" t="s">
        <v>575</v>
      </c>
    </row>
    <row r="38" spans="2:8" ht="47.25" customHeight="1" x14ac:dyDescent="0.2">
      <c r="B38" s="93"/>
      <c r="C38" s="49" t="s">
        <v>29</v>
      </c>
      <c r="D38" s="49" t="s">
        <v>254</v>
      </c>
      <c r="E38" s="52" t="s">
        <v>11</v>
      </c>
      <c r="F38" s="52" t="s">
        <v>11</v>
      </c>
      <c r="G38" s="51">
        <f t="shared" ref="G38:G45" si="2">+F38/E38</f>
        <v>1</v>
      </c>
      <c r="H38" s="49" t="s">
        <v>576</v>
      </c>
    </row>
    <row r="39" spans="2:8" ht="66" customHeight="1" x14ac:dyDescent="0.2">
      <c r="B39" s="93"/>
      <c r="C39" s="76" t="s">
        <v>252</v>
      </c>
      <c r="D39" s="49" t="s">
        <v>401</v>
      </c>
      <c r="E39" s="52" t="s">
        <v>11</v>
      </c>
      <c r="F39" s="52" t="s">
        <v>11</v>
      </c>
      <c r="G39" s="51">
        <f t="shared" si="2"/>
        <v>1</v>
      </c>
      <c r="H39" s="49" t="s">
        <v>577</v>
      </c>
    </row>
    <row r="40" spans="2:8" ht="66" customHeight="1" x14ac:dyDescent="0.2">
      <c r="B40" s="93"/>
      <c r="C40" s="49" t="s">
        <v>249</v>
      </c>
      <c r="D40" s="49" t="s">
        <v>255</v>
      </c>
      <c r="E40" s="52" t="s">
        <v>11</v>
      </c>
      <c r="F40" s="52" t="s">
        <v>11</v>
      </c>
      <c r="G40" s="51">
        <f t="shared" si="2"/>
        <v>1</v>
      </c>
      <c r="H40" s="49" t="s">
        <v>578</v>
      </c>
    </row>
    <row r="41" spans="2:8" ht="66.75" customHeight="1" x14ac:dyDescent="0.2">
      <c r="B41" s="93"/>
      <c r="C41" s="49" t="s">
        <v>250</v>
      </c>
      <c r="D41" s="49" t="s">
        <v>402</v>
      </c>
      <c r="E41" s="52" t="s">
        <v>10</v>
      </c>
      <c r="F41" s="52" t="s">
        <v>10</v>
      </c>
      <c r="G41" s="51">
        <f t="shared" si="2"/>
        <v>1</v>
      </c>
      <c r="H41" s="49" t="s">
        <v>579</v>
      </c>
    </row>
    <row r="42" spans="2:8" ht="72" customHeight="1" x14ac:dyDescent="0.2">
      <c r="B42" s="93"/>
      <c r="C42" s="49" t="s">
        <v>400</v>
      </c>
      <c r="D42" s="49" t="s">
        <v>403</v>
      </c>
      <c r="E42" s="52" t="s">
        <v>11</v>
      </c>
      <c r="F42" s="52" t="s">
        <v>11</v>
      </c>
      <c r="G42" s="51">
        <f t="shared" si="2"/>
        <v>1</v>
      </c>
      <c r="H42" s="49" t="s">
        <v>580</v>
      </c>
    </row>
    <row r="43" spans="2:8" ht="53.25" customHeight="1" x14ac:dyDescent="0.2">
      <c r="B43" s="93"/>
      <c r="C43" s="49" t="s">
        <v>251</v>
      </c>
      <c r="D43" s="49" t="s">
        <v>256</v>
      </c>
      <c r="E43" s="52" t="s">
        <v>11</v>
      </c>
      <c r="F43" s="52" t="s">
        <v>11</v>
      </c>
      <c r="G43" s="51">
        <f t="shared" si="2"/>
        <v>1</v>
      </c>
      <c r="H43" s="49" t="s">
        <v>581</v>
      </c>
    </row>
    <row r="44" spans="2:8" ht="38.25" customHeight="1" x14ac:dyDescent="0.2">
      <c r="B44" s="93"/>
      <c r="C44" s="99" t="s">
        <v>30</v>
      </c>
      <c r="D44" s="49" t="s">
        <v>31</v>
      </c>
      <c r="E44" s="52" t="s">
        <v>11</v>
      </c>
      <c r="F44" s="52" t="s">
        <v>11</v>
      </c>
      <c r="G44" s="51">
        <f t="shared" si="2"/>
        <v>1</v>
      </c>
      <c r="H44" s="49" t="s">
        <v>583</v>
      </c>
    </row>
    <row r="45" spans="2:8" ht="36.75" customHeight="1" x14ac:dyDescent="0.2">
      <c r="B45" s="93"/>
      <c r="C45" s="96"/>
      <c r="D45" s="49" t="s">
        <v>148</v>
      </c>
      <c r="E45" s="52" t="s">
        <v>11</v>
      </c>
      <c r="F45" s="52" t="s">
        <v>11</v>
      </c>
      <c r="G45" s="51">
        <f t="shared" si="2"/>
        <v>1</v>
      </c>
      <c r="H45" s="49" t="s">
        <v>582</v>
      </c>
    </row>
    <row r="46" spans="2:8" ht="4.5" customHeight="1" x14ac:dyDescent="0.2">
      <c r="B46" s="20"/>
      <c r="C46" s="53"/>
      <c r="D46" s="39"/>
      <c r="E46" s="54"/>
      <c r="F46" s="54"/>
      <c r="G46" s="19"/>
      <c r="H46" s="39"/>
    </row>
    <row r="47" spans="2:8" ht="42.75" x14ac:dyDescent="0.2">
      <c r="B47" s="93" t="s">
        <v>149</v>
      </c>
      <c r="C47" s="128" t="s">
        <v>584</v>
      </c>
      <c r="D47" s="49" t="s">
        <v>585</v>
      </c>
      <c r="E47" s="52">
        <v>25</v>
      </c>
      <c r="F47" s="52">
        <v>0</v>
      </c>
      <c r="G47" s="51">
        <f>+F47/E47</f>
        <v>0</v>
      </c>
      <c r="H47" s="49"/>
    </row>
    <row r="48" spans="2:8" ht="62.25" customHeight="1" x14ac:dyDescent="0.2">
      <c r="B48" s="93"/>
      <c r="C48" s="128"/>
      <c r="D48" s="49" t="s">
        <v>586</v>
      </c>
      <c r="E48" s="52">
        <v>1</v>
      </c>
      <c r="F48" s="52">
        <v>1</v>
      </c>
      <c r="G48" s="51">
        <f>+F48/E48</f>
        <v>1</v>
      </c>
      <c r="H48" s="49" t="s">
        <v>587</v>
      </c>
    </row>
    <row r="49" spans="2:8" ht="8.25" customHeight="1" x14ac:dyDescent="0.2">
      <c r="B49" s="94"/>
      <c r="C49" s="94"/>
      <c r="D49" s="94"/>
      <c r="E49" s="94"/>
      <c r="F49" s="94"/>
      <c r="G49" s="94"/>
      <c r="H49" s="94"/>
    </row>
    <row r="50" spans="2:8" ht="30" customHeight="1" x14ac:dyDescent="0.2">
      <c r="B50" s="123" t="s">
        <v>32</v>
      </c>
      <c r="C50" s="124"/>
      <c r="D50" s="124"/>
      <c r="E50" s="124"/>
      <c r="F50" s="124"/>
      <c r="G50" s="125"/>
      <c r="H50" s="36">
        <f>AVERAGE(G53:G56)</f>
        <v>1</v>
      </c>
    </row>
    <row r="51" spans="2:8" ht="15" customHeight="1" x14ac:dyDescent="0.2">
      <c r="B51" s="8"/>
      <c r="C51" s="13"/>
      <c r="D51" s="13"/>
      <c r="E51" s="9"/>
      <c r="F51" s="9"/>
      <c r="G51" s="10"/>
      <c r="H51" s="11" t="s">
        <v>1</v>
      </c>
    </row>
    <row r="52" spans="2:8" s="7" customFormat="1" ht="36" customHeight="1" x14ac:dyDescent="0.2">
      <c r="B52" s="21" t="s">
        <v>2</v>
      </c>
      <c r="C52" s="37" t="s">
        <v>3</v>
      </c>
      <c r="D52" s="37" t="s">
        <v>4</v>
      </c>
      <c r="E52" s="25" t="s">
        <v>5</v>
      </c>
      <c r="F52" s="25" t="s">
        <v>6</v>
      </c>
      <c r="G52" s="26" t="s">
        <v>7</v>
      </c>
      <c r="H52" s="37" t="s">
        <v>8</v>
      </c>
    </row>
    <row r="53" spans="2:8" ht="50.25" customHeight="1" x14ac:dyDescent="0.2">
      <c r="B53" s="93" t="s">
        <v>33</v>
      </c>
      <c r="C53" s="49" t="s">
        <v>34</v>
      </c>
      <c r="D53" s="49" t="s">
        <v>35</v>
      </c>
      <c r="E53" s="50" t="s">
        <v>10</v>
      </c>
      <c r="F53" s="52">
        <v>3</v>
      </c>
      <c r="G53" s="55">
        <f>+F53/E53</f>
        <v>1</v>
      </c>
      <c r="H53" s="56" t="s">
        <v>588</v>
      </c>
    </row>
    <row r="54" spans="2:8" ht="74.25" customHeight="1" x14ac:dyDescent="0.2">
      <c r="B54" s="93"/>
      <c r="C54" s="49" t="s">
        <v>36</v>
      </c>
      <c r="D54" s="49" t="s">
        <v>37</v>
      </c>
      <c r="E54" s="50" t="s">
        <v>12</v>
      </c>
      <c r="F54" s="52">
        <v>100</v>
      </c>
      <c r="G54" s="55">
        <f t="shared" ref="G54:G56" si="3">+F54/E54</f>
        <v>1</v>
      </c>
      <c r="H54" s="56" t="s">
        <v>589</v>
      </c>
    </row>
    <row r="55" spans="2:8" ht="51" customHeight="1" x14ac:dyDescent="0.2">
      <c r="B55" s="93"/>
      <c r="C55" s="49" t="s">
        <v>38</v>
      </c>
      <c r="D55" s="49" t="s">
        <v>39</v>
      </c>
      <c r="E55" s="50" t="s">
        <v>12</v>
      </c>
      <c r="F55" s="52">
        <v>100</v>
      </c>
      <c r="G55" s="55">
        <f t="shared" si="3"/>
        <v>1</v>
      </c>
      <c r="H55" s="56" t="s">
        <v>590</v>
      </c>
    </row>
    <row r="56" spans="2:8" ht="51" customHeight="1" x14ac:dyDescent="0.2">
      <c r="B56" s="93"/>
      <c r="C56" s="49" t="s">
        <v>437</v>
      </c>
      <c r="D56" s="49" t="s">
        <v>40</v>
      </c>
      <c r="E56" s="50" t="s">
        <v>12</v>
      </c>
      <c r="F56" s="52">
        <v>100</v>
      </c>
      <c r="G56" s="55">
        <f t="shared" si="3"/>
        <v>1</v>
      </c>
      <c r="H56" s="56" t="s">
        <v>591</v>
      </c>
    </row>
    <row r="57" spans="2:8" ht="8.25" customHeight="1" x14ac:dyDescent="0.2"/>
    <row r="58" spans="2:8" ht="32.25" customHeight="1" x14ac:dyDescent="0.2">
      <c r="B58" s="123" t="s">
        <v>41</v>
      </c>
      <c r="C58" s="124"/>
      <c r="D58" s="124"/>
      <c r="E58" s="124"/>
      <c r="F58" s="124"/>
      <c r="G58" s="124"/>
      <c r="H58" s="88">
        <f>AVERAGE(G61:G62,G64:G66,G68:G69)</f>
        <v>1</v>
      </c>
    </row>
    <row r="59" spans="2:8" ht="15" customHeight="1" x14ac:dyDescent="0.2">
      <c r="B59" s="8"/>
      <c r="C59" s="13"/>
      <c r="D59" s="13"/>
      <c r="E59" s="9"/>
      <c r="F59" s="9"/>
      <c r="G59" s="10"/>
      <c r="H59" s="11" t="s">
        <v>1</v>
      </c>
    </row>
    <row r="60" spans="2:8" s="7" customFormat="1" ht="36" customHeight="1" x14ac:dyDescent="0.2">
      <c r="B60" s="21" t="s">
        <v>2</v>
      </c>
      <c r="C60" s="37" t="s">
        <v>3</v>
      </c>
      <c r="D60" s="37" t="s">
        <v>4</v>
      </c>
      <c r="E60" s="25" t="s">
        <v>5</v>
      </c>
      <c r="F60" s="25" t="s">
        <v>6</v>
      </c>
      <c r="G60" s="26" t="s">
        <v>7</v>
      </c>
      <c r="H60" s="37" t="s">
        <v>8</v>
      </c>
    </row>
    <row r="61" spans="2:8" ht="51.75" customHeight="1" x14ac:dyDescent="0.2">
      <c r="B61" s="93" t="s">
        <v>314</v>
      </c>
      <c r="C61" s="99" t="s">
        <v>315</v>
      </c>
      <c r="D61" s="49" t="s">
        <v>316</v>
      </c>
      <c r="E61" s="50" t="s">
        <v>12</v>
      </c>
      <c r="F61" s="50" t="s">
        <v>12</v>
      </c>
      <c r="G61" s="55">
        <f t="shared" ref="G61:G62" si="4">+F61/E61</f>
        <v>1</v>
      </c>
      <c r="H61" s="56" t="s">
        <v>674</v>
      </c>
    </row>
    <row r="62" spans="2:8" ht="59.25" customHeight="1" x14ac:dyDescent="0.2">
      <c r="B62" s="93"/>
      <c r="C62" s="96"/>
      <c r="D62" s="49" t="s">
        <v>317</v>
      </c>
      <c r="E62" s="50" t="s">
        <v>12</v>
      </c>
      <c r="F62" s="50" t="s">
        <v>12</v>
      </c>
      <c r="G62" s="55">
        <f t="shared" si="4"/>
        <v>1</v>
      </c>
      <c r="H62" s="56" t="s">
        <v>471</v>
      </c>
    </row>
    <row r="63" spans="2:8" ht="5.25" customHeight="1" x14ac:dyDescent="0.2">
      <c r="B63" s="28"/>
      <c r="C63" s="32"/>
      <c r="D63" s="32"/>
      <c r="E63" s="30"/>
      <c r="F63" s="30"/>
      <c r="G63" s="34"/>
      <c r="H63" s="32"/>
    </row>
    <row r="64" spans="2:8" ht="52.5" customHeight="1" x14ac:dyDescent="0.2">
      <c r="B64" s="93" t="s">
        <v>42</v>
      </c>
      <c r="C64" s="76" t="s">
        <v>43</v>
      </c>
      <c r="D64" s="49" t="s">
        <v>407</v>
      </c>
      <c r="E64" s="50" t="s">
        <v>11</v>
      </c>
      <c r="F64" s="50" t="s">
        <v>11</v>
      </c>
      <c r="G64" s="55">
        <f>+F64/E64</f>
        <v>1</v>
      </c>
      <c r="H64" s="56" t="s">
        <v>472</v>
      </c>
    </row>
    <row r="65" spans="2:8" ht="69" customHeight="1" x14ac:dyDescent="0.2">
      <c r="B65" s="93"/>
      <c r="C65" s="49" t="s">
        <v>44</v>
      </c>
      <c r="D65" s="49" t="s">
        <v>45</v>
      </c>
      <c r="E65" s="50" t="s">
        <v>12</v>
      </c>
      <c r="F65" s="50" t="s">
        <v>12</v>
      </c>
      <c r="G65" s="55">
        <f t="shared" ref="G65" si="5">+F65/E65</f>
        <v>1</v>
      </c>
      <c r="H65" s="56" t="s">
        <v>473</v>
      </c>
    </row>
    <row r="66" spans="2:8" ht="85.5" customHeight="1" x14ac:dyDescent="0.2">
      <c r="B66" s="93"/>
      <c r="C66" s="49" t="s">
        <v>438</v>
      </c>
      <c r="D66" s="49" t="s">
        <v>46</v>
      </c>
      <c r="E66" s="50" t="s">
        <v>12</v>
      </c>
      <c r="F66" s="50" t="s">
        <v>12</v>
      </c>
      <c r="G66" s="55">
        <f t="shared" ref="G66" si="6">+F66/E66</f>
        <v>1</v>
      </c>
      <c r="H66" s="56" t="s">
        <v>474</v>
      </c>
    </row>
    <row r="67" spans="2:8" ht="5.25" customHeight="1" x14ac:dyDescent="0.2">
      <c r="E67" s="1"/>
      <c r="F67" s="1"/>
      <c r="G67" s="1"/>
    </row>
    <row r="68" spans="2:8" ht="63" customHeight="1" x14ac:dyDescent="0.2">
      <c r="B68" s="93" t="s">
        <v>47</v>
      </c>
      <c r="C68" s="49" t="s">
        <v>150</v>
      </c>
      <c r="D68" s="49" t="s">
        <v>376</v>
      </c>
      <c r="E68" s="50" t="s">
        <v>12</v>
      </c>
      <c r="F68" s="50" t="s">
        <v>12</v>
      </c>
      <c r="G68" s="55">
        <f>+F68/E68</f>
        <v>1</v>
      </c>
      <c r="H68" s="56" t="s">
        <v>475</v>
      </c>
    </row>
    <row r="69" spans="2:8" ht="77.25" customHeight="1" x14ac:dyDescent="0.2">
      <c r="B69" s="93"/>
      <c r="C69" s="49" t="s">
        <v>48</v>
      </c>
      <c r="D69" s="49" t="s">
        <v>151</v>
      </c>
      <c r="E69" s="50" t="s">
        <v>12</v>
      </c>
      <c r="F69" s="50" t="s">
        <v>12</v>
      </c>
      <c r="G69" s="55">
        <f t="shared" ref="G69" si="7">+F69/E69</f>
        <v>1</v>
      </c>
      <c r="H69" s="56" t="s">
        <v>476</v>
      </c>
    </row>
    <row r="70" spans="2:8" ht="6.75" customHeight="1" x14ac:dyDescent="0.2">
      <c r="E70" s="1"/>
      <c r="F70" s="1"/>
      <c r="G70" s="1"/>
    </row>
    <row r="71" spans="2:8" ht="27.6" customHeight="1" x14ac:dyDescent="0.2">
      <c r="B71" s="100" t="s">
        <v>49</v>
      </c>
      <c r="C71" s="100"/>
      <c r="D71" s="100"/>
      <c r="E71" s="100"/>
      <c r="F71" s="100"/>
      <c r="G71" s="100"/>
      <c r="H71" s="83">
        <f>AVERAGE(G74:G75,G77:G84,G86:G87,G89:G91,G93:G96,G99:G103)</f>
        <v>0.90323223733938007</v>
      </c>
    </row>
    <row r="72" spans="2:8" ht="15" customHeight="1" x14ac:dyDescent="0.2">
      <c r="B72" s="8"/>
      <c r="C72" s="13"/>
      <c r="D72" s="13"/>
      <c r="E72" s="9"/>
      <c r="F72" s="9"/>
      <c r="G72" s="10"/>
      <c r="H72" s="11" t="s">
        <v>1</v>
      </c>
    </row>
    <row r="73" spans="2:8" s="7" customFormat="1" ht="36" customHeight="1" x14ac:dyDescent="0.2">
      <c r="B73" s="14" t="s">
        <v>2</v>
      </c>
      <c r="C73" s="25" t="s">
        <v>3</v>
      </c>
      <c r="D73" s="25" t="s">
        <v>4</v>
      </c>
      <c r="E73" s="25" t="s">
        <v>5</v>
      </c>
      <c r="F73" s="25" t="s">
        <v>6</v>
      </c>
      <c r="G73" s="26" t="s">
        <v>7</v>
      </c>
      <c r="H73" s="25" t="s">
        <v>8</v>
      </c>
    </row>
    <row r="74" spans="2:8" ht="52.5" customHeight="1" x14ac:dyDescent="0.2">
      <c r="B74" s="107" t="s">
        <v>279</v>
      </c>
      <c r="C74" s="49" t="s">
        <v>277</v>
      </c>
      <c r="D74" s="49" t="s">
        <v>280</v>
      </c>
      <c r="E74" s="50" t="s">
        <v>12</v>
      </c>
      <c r="F74" s="52">
        <v>100</v>
      </c>
      <c r="G74" s="51">
        <f>+F74/E74</f>
        <v>1</v>
      </c>
      <c r="H74" s="56" t="s">
        <v>446</v>
      </c>
    </row>
    <row r="75" spans="2:8" ht="71.25" customHeight="1" x14ac:dyDescent="0.2">
      <c r="B75" s="108"/>
      <c r="C75" s="49" t="s">
        <v>278</v>
      </c>
      <c r="D75" s="49" t="s">
        <v>281</v>
      </c>
      <c r="E75" s="52">
        <v>75</v>
      </c>
      <c r="F75" s="52">
        <v>75</v>
      </c>
      <c r="G75" s="51">
        <f>+F75/E75</f>
        <v>1</v>
      </c>
      <c r="H75" s="56" t="s">
        <v>447</v>
      </c>
    </row>
    <row r="76" spans="2:8" ht="5.25" customHeight="1" x14ac:dyDescent="0.2">
      <c r="B76" s="68"/>
      <c r="C76" s="69"/>
      <c r="D76" s="69"/>
      <c r="E76" s="70"/>
      <c r="F76" s="70"/>
      <c r="G76" s="71"/>
      <c r="H76" s="69"/>
    </row>
    <row r="77" spans="2:8" ht="51" customHeight="1" x14ac:dyDescent="0.2">
      <c r="B77" s="127" t="s">
        <v>50</v>
      </c>
      <c r="C77" s="72" t="s">
        <v>282</v>
      </c>
      <c r="D77" s="72" t="s">
        <v>283</v>
      </c>
      <c r="E77" s="73" t="s">
        <v>11</v>
      </c>
      <c r="F77" s="73">
        <v>1</v>
      </c>
      <c r="G77" s="74">
        <f>+F77/E77</f>
        <v>1</v>
      </c>
      <c r="H77" s="72" t="s">
        <v>448</v>
      </c>
    </row>
    <row r="78" spans="2:8" ht="71.25" x14ac:dyDescent="0.2">
      <c r="B78" s="127"/>
      <c r="C78" s="72" t="s">
        <v>162</v>
      </c>
      <c r="D78" s="72" t="s">
        <v>164</v>
      </c>
      <c r="E78" s="73" t="s">
        <v>51</v>
      </c>
      <c r="F78" s="73">
        <v>97</v>
      </c>
      <c r="G78" s="74">
        <f>+F78/E78</f>
        <v>0.98979591836734693</v>
      </c>
      <c r="H78" s="72" t="s">
        <v>449</v>
      </c>
    </row>
    <row r="79" spans="2:8" ht="55.5" customHeight="1" x14ac:dyDescent="0.2">
      <c r="B79" s="127"/>
      <c r="C79" s="72" t="s">
        <v>163</v>
      </c>
      <c r="D79" s="72" t="s">
        <v>222</v>
      </c>
      <c r="E79" s="73">
        <v>1</v>
      </c>
      <c r="F79" s="73">
        <v>1</v>
      </c>
      <c r="G79" s="74">
        <f>+F79/E79</f>
        <v>1</v>
      </c>
      <c r="H79" s="72" t="s">
        <v>450</v>
      </c>
    </row>
    <row r="80" spans="2:8" s="2" customFormat="1" ht="85.5" x14ac:dyDescent="0.25">
      <c r="B80" s="127"/>
      <c r="C80" s="126" t="s">
        <v>427</v>
      </c>
      <c r="D80" s="72" t="s">
        <v>428</v>
      </c>
      <c r="E80" s="73">
        <v>60</v>
      </c>
      <c r="F80" s="73">
        <v>55</v>
      </c>
      <c r="G80" s="79">
        <f>+F80/E80</f>
        <v>0.91666666666666663</v>
      </c>
      <c r="H80" s="72" t="s">
        <v>451</v>
      </c>
    </row>
    <row r="81" spans="2:9" s="2" customFormat="1" ht="42.75" x14ac:dyDescent="0.25">
      <c r="B81" s="127"/>
      <c r="C81" s="126"/>
      <c r="D81" s="72" t="s">
        <v>429</v>
      </c>
      <c r="E81" s="73">
        <v>60</v>
      </c>
      <c r="F81" s="73">
        <v>60</v>
      </c>
      <c r="G81" s="74">
        <f>+F81/E81</f>
        <v>1</v>
      </c>
      <c r="H81" s="72" t="s">
        <v>452</v>
      </c>
    </row>
    <row r="82" spans="2:9" s="2" customFormat="1" ht="42.75" x14ac:dyDescent="0.25">
      <c r="B82" s="127"/>
      <c r="C82" s="126"/>
      <c r="D82" s="72" t="s">
        <v>430</v>
      </c>
      <c r="E82" s="73">
        <v>60</v>
      </c>
      <c r="F82" s="73" t="s">
        <v>329</v>
      </c>
      <c r="G82" s="74">
        <v>1</v>
      </c>
      <c r="H82" s="72" t="s">
        <v>453</v>
      </c>
    </row>
    <row r="83" spans="2:9" s="2" customFormat="1" ht="57" x14ac:dyDescent="0.25">
      <c r="B83" s="127"/>
      <c r="C83" s="126"/>
      <c r="D83" s="72" t="s">
        <v>431</v>
      </c>
      <c r="E83" s="73">
        <v>60</v>
      </c>
      <c r="F83" s="73">
        <v>100</v>
      </c>
      <c r="G83" s="74">
        <v>1</v>
      </c>
      <c r="H83" s="72" t="s">
        <v>454</v>
      </c>
    </row>
    <row r="84" spans="2:9" s="2" customFormat="1" ht="63.75" customHeight="1" x14ac:dyDescent="0.25">
      <c r="B84" s="127"/>
      <c r="C84" s="72" t="s">
        <v>284</v>
      </c>
      <c r="D84" s="72" t="s">
        <v>285</v>
      </c>
      <c r="E84" s="73">
        <v>90</v>
      </c>
      <c r="F84" s="73">
        <v>39.4</v>
      </c>
      <c r="G84" s="79">
        <f>+F84/E84</f>
        <v>0.43777777777777777</v>
      </c>
      <c r="H84" s="72" t="s">
        <v>455</v>
      </c>
    </row>
    <row r="85" spans="2:9" ht="3" customHeight="1" x14ac:dyDescent="0.2">
      <c r="E85" s="1"/>
      <c r="F85" s="1"/>
      <c r="G85" s="1"/>
    </row>
    <row r="86" spans="2:9" ht="66" customHeight="1" x14ac:dyDescent="0.2">
      <c r="B86" s="111" t="s">
        <v>53</v>
      </c>
      <c r="C86" s="126" t="s">
        <v>286</v>
      </c>
      <c r="D86" s="67" t="s">
        <v>287</v>
      </c>
      <c r="E86" s="50" t="s">
        <v>11</v>
      </c>
      <c r="F86" s="50" t="s">
        <v>11</v>
      </c>
      <c r="G86" s="51">
        <f>+F86/E86</f>
        <v>1</v>
      </c>
      <c r="H86" s="49" t="s">
        <v>456</v>
      </c>
    </row>
    <row r="87" spans="2:9" ht="57" customHeight="1" x14ac:dyDescent="0.2">
      <c r="B87" s="111"/>
      <c r="C87" s="126"/>
      <c r="D87" s="67" t="s">
        <v>288</v>
      </c>
      <c r="E87" s="50" t="s">
        <v>11</v>
      </c>
      <c r="F87" s="50" t="s">
        <v>11</v>
      </c>
      <c r="G87" s="51">
        <f>+F87/E87</f>
        <v>1</v>
      </c>
      <c r="H87" s="49" t="s">
        <v>681</v>
      </c>
    </row>
    <row r="88" spans="2:9" ht="5.25" customHeight="1" x14ac:dyDescent="0.2">
      <c r="E88" s="1"/>
      <c r="F88" s="1"/>
      <c r="G88" s="1"/>
    </row>
    <row r="89" spans="2:9" ht="63" customHeight="1" x14ac:dyDescent="0.2">
      <c r="B89" s="93" t="s">
        <v>54</v>
      </c>
      <c r="C89" s="49" t="s">
        <v>457</v>
      </c>
      <c r="D89" s="49" t="s">
        <v>458</v>
      </c>
      <c r="E89" s="52">
        <v>50</v>
      </c>
      <c r="F89" s="52">
        <v>50</v>
      </c>
      <c r="G89" s="51">
        <f>+F89/E89</f>
        <v>1</v>
      </c>
      <c r="H89" s="49" t="s">
        <v>459</v>
      </c>
    </row>
    <row r="90" spans="2:9" ht="63" customHeight="1" x14ac:dyDescent="0.2">
      <c r="B90" s="93"/>
      <c r="C90" s="49" t="s">
        <v>223</v>
      </c>
      <c r="D90" s="49" t="s">
        <v>165</v>
      </c>
      <c r="E90" s="52">
        <v>100</v>
      </c>
      <c r="F90" s="52">
        <v>100</v>
      </c>
      <c r="G90" s="51">
        <f>+F90/E90</f>
        <v>1</v>
      </c>
      <c r="H90" s="49" t="s">
        <v>460</v>
      </c>
    </row>
    <row r="91" spans="2:9" ht="67.5" customHeight="1" x14ac:dyDescent="0.2">
      <c r="B91" s="93"/>
      <c r="C91" s="49" t="s">
        <v>55</v>
      </c>
      <c r="D91" s="49" t="s">
        <v>166</v>
      </c>
      <c r="E91" s="50" t="s">
        <v>12</v>
      </c>
      <c r="F91" s="50" t="s">
        <v>12</v>
      </c>
      <c r="G91" s="51">
        <f>+F91/E91</f>
        <v>1</v>
      </c>
      <c r="H91" s="49" t="s">
        <v>461</v>
      </c>
    </row>
    <row r="92" spans="2:9" ht="3.75" customHeight="1" x14ac:dyDescent="0.2">
      <c r="B92" s="28"/>
      <c r="C92" s="32"/>
      <c r="D92" s="32"/>
      <c r="E92" s="30"/>
      <c r="F92" s="30"/>
      <c r="G92" s="30"/>
      <c r="H92" s="32"/>
    </row>
    <row r="93" spans="2:9" ht="42" customHeight="1" x14ac:dyDescent="0.2">
      <c r="B93" s="107" t="s">
        <v>56</v>
      </c>
      <c r="C93" s="49" t="s">
        <v>462</v>
      </c>
      <c r="D93" s="49" t="s">
        <v>463</v>
      </c>
      <c r="E93" s="52">
        <v>100</v>
      </c>
      <c r="F93" s="52">
        <v>100</v>
      </c>
      <c r="G93" s="51">
        <f t="shared" ref="G93" si="8">+F93/E93</f>
        <v>1</v>
      </c>
      <c r="H93" s="49"/>
    </row>
    <row r="94" spans="2:9" ht="54" customHeight="1" x14ac:dyDescent="0.2">
      <c r="B94" s="115"/>
      <c r="C94" s="49" t="s">
        <v>464</v>
      </c>
      <c r="D94" s="49" t="s">
        <v>465</v>
      </c>
      <c r="E94" s="52">
        <v>95</v>
      </c>
      <c r="F94" s="52">
        <v>99</v>
      </c>
      <c r="G94" s="51">
        <v>1</v>
      </c>
      <c r="H94" s="49" t="s">
        <v>708</v>
      </c>
      <c r="I94" s="1" t="s">
        <v>710</v>
      </c>
    </row>
    <row r="95" spans="2:9" ht="42" customHeight="1" x14ac:dyDescent="0.2">
      <c r="B95" s="115"/>
      <c r="C95" s="49" t="s">
        <v>168</v>
      </c>
      <c r="D95" s="49" t="s">
        <v>169</v>
      </c>
      <c r="E95" s="52">
        <v>1</v>
      </c>
      <c r="F95" s="52">
        <v>1</v>
      </c>
      <c r="G95" s="51">
        <f>+F95/E95</f>
        <v>1</v>
      </c>
      <c r="H95" s="49" t="s">
        <v>691</v>
      </c>
    </row>
    <row r="96" spans="2:9" ht="49.5" customHeight="1" x14ac:dyDescent="0.2">
      <c r="B96" s="108"/>
      <c r="C96" s="49" t="s">
        <v>432</v>
      </c>
      <c r="D96" s="49" t="s">
        <v>433</v>
      </c>
      <c r="E96" s="52">
        <v>90</v>
      </c>
      <c r="F96" s="52">
        <v>98.52</v>
      </c>
      <c r="G96" s="51">
        <v>1</v>
      </c>
      <c r="H96" s="49" t="s">
        <v>709</v>
      </c>
    </row>
    <row r="97" spans="2:8" ht="3.75" customHeight="1" x14ac:dyDescent="0.2">
      <c r="E97" s="1"/>
      <c r="F97" s="1"/>
      <c r="G97" s="1"/>
    </row>
    <row r="98" spans="2:8" ht="50.25" customHeight="1" x14ac:dyDescent="0.2">
      <c r="B98" s="93" t="s">
        <v>170</v>
      </c>
      <c r="C98" s="99" t="s">
        <v>224</v>
      </c>
      <c r="D98" s="49" t="s">
        <v>225</v>
      </c>
      <c r="E98" s="52">
        <v>-1</v>
      </c>
      <c r="F98" s="52"/>
      <c r="G98" s="51"/>
      <c r="H98" s="49" t="s">
        <v>707</v>
      </c>
    </row>
    <row r="99" spans="2:8" ht="54" customHeight="1" x14ac:dyDescent="0.2">
      <c r="B99" s="93"/>
      <c r="C99" s="95"/>
      <c r="D99" s="49" t="s">
        <v>57</v>
      </c>
      <c r="E99" s="52">
        <v>100</v>
      </c>
      <c r="F99" s="52">
        <v>100</v>
      </c>
      <c r="G99" s="51">
        <f t="shared" ref="G99:G100" si="9">+F99/E99</f>
        <v>1</v>
      </c>
      <c r="H99" s="49" t="s">
        <v>692</v>
      </c>
    </row>
    <row r="100" spans="2:8" ht="64.5" customHeight="1" x14ac:dyDescent="0.2">
      <c r="B100" s="111"/>
      <c r="C100" s="72" t="s">
        <v>466</v>
      </c>
      <c r="D100" s="67" t="s">
        <v>467</v>
      </c>
      <c r="E100" s="52">
        <v>50</v>
      </c>
      <c r="F100" s="52">
        <v>50</v>
      </c>
      <c r="G100" s="51">
        <f t="shared" si="9"/>
        <v>1</v>
      </c>
      <c r="H100" s="49" t="s">
        <v>693</v>
      </c>
    </row>
    <row r="101" spans="2:8" ht="57" x14ac:dyDescent="0.2">
      <c r="B101" s="93"/>
      <c r="C101" s="77" t="s">
        <v>468</v>
      </c>
      <c r="D101" s="49" t="s">
        <v>469</v>
      </c>
      <c r="E101" s="52">
        <v>20</v>
      </c>
      <c r="F101" s="52">
        <v>10</v>
      </c>
      <c r="G101" s="51">
        <f>+F101/E101</f>
        <v>0.5</v>
      </c>
      <c r="H101" s="49" t="s">
        <v>470</v>
      </c>
    </row>
    <row r="102" spans="2:8" ht="48" customHeight="1" x14ac:dyDescent="0.2">
      <c r="B102" s="93"/>
      <c r="C102" s="99" t="s">
        <v>427</v>
      </c>
      <c r="D102" s="49" t="s">
        <v>434</v>
      </c>
      <c r="E102" s="52">
        <v>60</v>
      </c>
      <c r="F102" s="52">
        <v>0</v>
      </c>
      <c r="G102" s="51">
        <f>+F102/E102</f>
        <v>0</v>
      </c>
      <c r="H102" s="49"/>
    </row>
    <row r="103" spans="2:8" ht="49.5" customHeight="1" x14ac:dyDescent="0.2">
      <c r="B103" s="93"/>
      <c r="C103" s="96"/>
      <c r="D103" s="49" t="s">
        <v>435</v>
      </c>
      <c r="E103" s="52">
        <v>60</v>
      </c>
      <c r="F103" s="52">
        <v>50</v>
      </c>
      <c r="G103" s="80">
        <f t="shared" ref="G103" si="10">+F103/E103</f>
        <v>0.83333333333333337</v>
      </c>
      <c r="H103" s="49" t="s">
        <v>694</v>
      </c>
    </row>
    <row r="104" spans="2:8" ht="8.25" customHeight="1" x14ac:dyDescent="0.2">
      <c r="E104" s="1"/>
      <c r="F104" s="1"/>
      <c r="G104" s="1"/>
    </row>
    <row r="105" spans="2:8" ht="27.6" customHeight="1" x14ac:dyDescent="0.2">
      <c r="B105" s="123" t="s">
        <v>59</v>
      </c>
      <c r="C105" s="124"/>
      <c r="D105" s="124"/>
      <c r="E105" s="124"/>
      <c r="F105" s="124"/>
      <c r="G105" s="124"/>
      <c r="H105" s="87">
        <f>AVERAGE(G108:G110,G112:G113,G115:G118)</f>
        <v>0.97888888888888892</v>
      </c>
    </row>
    <row r="106" spans="2:8" ht="15" customHeight="1" x14ac:dyDescent="0.2">
      <c r="B106" s="8"/>
      <c r="C106" s="13"/>
      <c r="D106" s="13"/>
      <c r="E106" s="9"/>
      <c r="F106" s="9"/>
      <c r="G106" s="10"/>
      <c r="H106" s="11" t="s">
        <v>1</v>
      </c>
    </row>
    <row r="107" spans="2:8" s="7" customFormat="1" ht="36" customHeight="1" x14ac:dyDescent="0.2">
      <c r="B107" s="21" t="s">
        <v>2</v>
      </c>
      <c r="C107" s="37" t="s">
        <v>3</v>
      </c>
      <c r="D107" s="37" t="s">
        <v>4</v>
      </c>
      <c r="E107" s="25" t="s">
        <v>5</v>
      </c>
      <c r="F107" s="25" t="s">
        <v>6</v>
      </c>
      <c r="G107" s="26" t="s">
        <v>7</v>
      </c>
      <c r="H107" s="37" t="s">
        <v>8</v>
      </c>
    </row>
    <row r="108" spans="2:8" ht="58.5" customHeight="1" x14ac:dyDescent="0.2">
      <c r="B108" s="93" t="s">
        <v>60</v>
      </c>
      <c r="C108" s="49" t="s">
        <v>61</v>
      </c>
      <c r="D108" s="49" t="s">
        <v>62</v>
      </c>
      <c r="E108" s="50" t="s">
        <v>12</v>
      </c>
      <c r="F108" s="50" t="s">
        <v>12</v>
      </c>
      <c r="G108" s="51">
        <f>+F108/E108</f>
        <v>1</v>
      </c>
      <c r="H108" s="56" t="s">
        <v>477</v>
      </c>
    </row>
    <row r="109" spans="2:8" ht="78.75" customHeight="1" x14ac:dyDescent="0.2">
      <c r="B109" s="93"/>
      <c r="C109" s="49" t="s">
        <v>63</v>
      </c>
      <c r="D109" s="49" t="s">
        <v>64</v>
      </c>
      <c r="E109" s="50" t="s">
        <v>12</v>
      </c>
      <c r="F109" s="50" t="s">
        <v>12</v>
      </c>
      <c r="G109" s="51">
        <f t="shared" ref="G109:G110" si="11">+F109/E109</f>
        <v>1</v>
      </c>
      <c r="H109" s="56" t="s">
        <v>478</v>
      </c>
    </row>
    <row r="110" spans="2:8" ht="58.5" customHeight="1" x14ac:dyDescent="0.2">
      <c r="B110" s="93"/>
      <c r="C110" s="49" t="s">
        <v>65</v>
      </c>
      <c r="D110" s="49" t="s">
        <v>479</v>
      </c>
      <c r="E110" s="50" t="s">
        <v>12</v>
      </c>
      <c r="F110" s="50" t="s">
        <v>12</v>
      </c>
      <c r="G110" s="51">
        <f t="shared" si="11"/>
        <v>1</v>
      </c>
      <c r="H110" s="56" t="s">
        <v>480</v>
      </c>
    </row>
    <row r="111" spans="2:8" ht="4.5" customHeight="1" x14ac:dyDescent="0.2">
      <c r="E111" s="1"/>
      <c r="F111" s="1"/>
      <c r="G111" s="1"/>
    </row>
    <row r="112" spans="2:8" ht="57" x14ac:dyDescent="0.2">
      <c r="B112" s="93" t="s">
        <v>66</v>
      </c>
      <c r="C112" s="49" t="s">
        <v>67</v>
      </c>
      <c r="D112" s="49" t="s">
        <v>68</v>
      </c>
      <c r="E112" s="50" t="s">
        <v>12</v>
      </c>
      <c r="F112" s="50" t="s">
        <v>12</v>
      </c>
      <c r="G112" s="51">
        <f>+F112/E112</f>
        <v>1</v>
      </c>
      <c r="H112" s="56" t="s">
        <v>481</v>
      </c>
    </row>
    <row r="113" spans="2:8" ht="42.75" x14ac:dyDescent="0.2">
      <c r="B113" s="93"/>
      <c r="C113" s="49" t="s">
        <v>152</v>
      </c>
      <c r="D113" s="49" t="s">
        <v>69</v>
      </c>
      <c r="E113" s="50" t="s">
        <v>12</v>
      </c>
      <c r="F113" s="50" t="s">
        <v>12</v>
      </c>
      <c r="G113" s="51">
        <f>+F113/E113</f>
        <v>1</v>
      </c>
      <c r="H113" s="56" t="s">
        <v>482</v>
      </c>
    </row>
    <row r="114" spans="2:8" ht="4.5" customHeight="1" x14ac:dyDescent="0.2">
      <c r="E114" s="1"/>
      <c r="F114" s="1"/>
      <c r="G114" s="1"/>
    </row>
    <row r="115" spans="2:8" ht="50.25" customHeight="1" x14ac:dyDescent="0.2">
      <c r="B115" s="93" t="s">
        <v>70</v>
      </c>
      <c r="C115" s="49" t="s">
        <v>153</v>
      </c>
      <c r="D115" s="49" t="s">
        <v>154</v>
      </c>
      <c r="E115" s="50" t="s">
        <v>12</v>
      </c>
      <c r="F115" s="52">
        <v>120</v>
      </c>
      <c r="G115" s="51">
        <v>1</v>
      </c>
      <c r="H115" s="56" t="s">
        <v>483</v>
      </c>
    </row>
    <row r="116" spans="2:8" ht="51" customHeight="1" x14ac:dyDescent="0.2">
      <c r="B116" s="93"/>
      <c r="C116" s="49" t="s">
        <v>377</v>
      </c>
      <c r="D116" s="49" t="s">
        <v>71</v>
      </c>
      <c r="E116" s="50" t="s">
        <v>12</v>
      </c>
      <c r="F116" s="52">
        <v>106</v>
      </c>
      <c r="G116" s="51">
        <v>1</v>
      </c>
      <c r="H116" s="56" t="s">
        <v>484</v>
      </c>
    </row>
    <row r="117" spans="2:8" ht="51.75" customHeight="1" x14ac:dyDescent="0.2">
      <c r="B117" s="93"/>
      <c r="C117" s="49" t="s">
        <v>155</v>
      </c>
      <c r="D117" s="49" t="s">
        <v>156</v>
      </c>
      <c r="E117" s="50" t="s">
        <v>12</v>
      </c>
      <c r="F117" s="52">
        <v>81</v>
      </c>
      <c r="G117" s="51">
        <f>+F117/E117</f>
        <v>0.81</v>
      </c>
      <c r="H117" s="56" t="s">
        <v>485</v>
      </c>
    </row>
    <row r="118" spans="2:8" ht="57" x14ac:dyDescent="0.2">
      <c r="B118" s="93"/>
      <c r="C118" s="49" t="s">
        <v>406</v>
      </c>
      <c r="D118" s="49" t="s">
        <v>72</v>
      </c>
      <c r="E118" s="50" t="s">
        <v>12</v>
      </c>
      <c r="F118" s="50" t="s">
        <v>12</v>
      </c>
      <c r="G118" s="51">
        <f>+F118/E118</f>
        <v>1</v>
      </c>
      <c r="H118" s="56" t="s">
        <v>486</v>
      </c>
    </row>
    <row r="119" spans="2:8" ht="8.25" customHeight="1" x14ac:dyDescent="0.2">
      <c r="B119" s="89"/>
      <c r="C119" s="89"/>
      <c r="D119" s="89"/>
      <c r="E119" s="89"/>
      <c r="F119" s="89"/>
      <c r="G119" s="89"/>
      <c r="H119" s="89"/>
    </row>
    <row r="120" spans="2:8" ht="27.6" customHeight="1" x14ac:dyDescent="0.2">
      <c r="B120" s="100" t="s">
        <v>73</v>
      </c>
      <c r="C120" s="100"/>
      <c r="D120" s="100"/>
      <c r="E120" s="100"/>
      <c r="F120" s="100"/>
      <c r="G120" s="100"/>
      <c r="H120" s="41">
        <f>AVERAGE(G123:G124)</f>
        <v>0.66666666666666663</v>
      </c>
    </row>
    <row r="121" spans="2:8" ht="8.25" customHeight="1" x14ac:dyDescent="0.2">
      <c r="B121" s="12"/>
      <c r="C121" s="13"/>
      <c r="D121" s="13"/>
      <c r="E121" s="112"/>
      <c r="F121" s="113"/>
      <c r="G121" s="114"/>
      <c r="H121" s="13"/>
    </row>
    <row r="122" spans="2:8" s="7" customFormat="1" ht="36" customHeight="1" x14ac:dyDescent="0.2">
      <c r="B122" s="21" t="s">
        <v>2</v>
      </c>
      <c r="C122" s="37" t="s">
        <v>3</v>
      </c>
      <c r="D122" s="37" t="s">
        <v>4</v>
      </c>
      <c r="E122" s="25" t="s">
        <v>5</v>
      </c>
      <c r="F122" s="25" t="s">
        <v>6</v>
      </c>
      <c r="G122" s="26" t="s">
        <v>7</v>
      </c>
      <c r="H122" s="37" t="s">
        <v>8</v>
      </c>
    </row>
    <row r="123" spans="2:8" ht="114" customHeight="1" x14ac:dyDescent="0.2">
      <c r="B123" s="93" t="s">
        <v>73</v>
      </c>
      <c r="C123" s="49" t="s">
        <v>74</v>
      </c>
      <c r="D123" s="49" t="s">
        <v>167</v>
      </c>
      <c r="E123" s="52">
        <v>6</v>
      </c>
      <c r="F123" s="50">
        <v>2</v>
      </c>
      <c r="G123" s="80">
        <f>+F123/E123</f>
        <v>0.33333333333333331</v>
      </c>
      <c r="H123" s="57" t="s">
        <v>695</v>
      </c>
    </row>
    <row r="124" spans="2:8" ht="57" x14ac:dyDescent="0.2">
      <c r="B124" s="93"/>
      <c r="C124" s="49" t="s">
        <v>313</v>
      </c>
      <c r="D124" s="49" t="s">
        <v>167</v>
      </c>
      <c r="E124" s="50" t="s">
        <v>12</v>
      </c>
      <c r="F124" s="50" t="s">
        <v>12</v>
      </c>
      <c r="G124" s="51">
        <f>+F124/E124</f>
        <v>1</v>
      </c>
      <c r="H124" s="57" t="s">
        <v>487</v>
      </c>
    </row>
    <row r="125" spans="2:8" ht="8.25" customHeight="1" x14ac:dyDescent="0.2">
      <c r="B125" s="94"/>
      <c r="C125" s="94"/>
      <c r="D125" s="94"/>
      <c r="E125" s="94"/>
      <c r="F125" s="94"/>
      <c r="G125" s="94"/>
      <c r="H125" s="94"/>
    </row>
    <row r="126" spans="2:8" ht="27.6" customHeight="1" x14ac:dyDescent="0.2">
      <c r="B126" s="100" t="s">
        <v>75</v>
      </c>
      <c r="C126" s="100"/>
      <c r="D126" s="100"/>
      <c r="E126" s="100"/>
      <c r="F126" s="100"/>
      <c r="G126" s="100"/>
      <c r="H126" s="85">
        <f>AVERAGE(G129:G136,G138:G144,G146:G150)</f>
        <v>0.9</v>
      </c>
    </row>
    <row r="127" spans="2:8" ht="15" customHeight="1" x14ac:dyDescent="0.2">
      <c r="B127" s="8"/>
      <c r="C127" s="13"/>
      <c r="D127" s="13"/>
      <c r="E127" s="9"/>
      <c r="F127" s="9"/>
      <c r="G127" s="10"/>
      <c r="H127" s="11" t="s">
        <v>1</v>
      </c>
    </row>
    <row r="128" spans="2:8" s="7" customFormat="1" ht="36" customHeight="1" x14ac:dyDescent="0.2">
      <c r="B128" s="21" t="s">
        <v>2</v>
      </c>
      <c r="C128" s="37" t="s">
        <v>3</v>
      </c>
      <c r="D128" s="37" t="s">
        <v>4</v>
      </c>
      <c r="E128" s="25" t="s">
        <v>5</v>
      </c>
      <c r="F128" s="25" t="s">
        <v>6</v>
      </c>
      <c r="G128" s="26" t="s">
        <v>7</v>
      </c>
      <c r="H128" s="37" t="s">
        <v>8</v>
      </c>
    </row>
    <row r="129" spans="2:8" ht="82.5" customHeight="1" x14ac:dyDescent="0.2">
      <c r="B129" s="93" t="s">
        <v>76</v>
      </c>
      <c r="C129" s="76" t="s">
        <v>289</v>
      </c>
      <c r="D129" s="49" t="s">
        <v>293</v>
      </c>
      <c r="E129" s="52">
        <v>3</v>
      </c>
      <c r="F129" s="52">
        <v>8</v>
      </c>
      <c r="G129" s="51">
        <v>1</v>
      </c>
      <c r="H129" s="57" t="s">
        <v>503</v>
      </c>
    </row>
    <row r="130" spans="2:8" ht="90.75" customHeight="1" x14ac:dyDescent="0.2">
      <c r="B130" s="93"/>
      <c r="C130" s="49" t="s">
        <v>77</v>
      </c>
      <c r="D130" s="49" t="s">
        <v>294</v>
      </c>
      <c r="E130" s="52">
        <v>100</v>
      </c>
      <c r="F130" s="50" t="s">
        <v>12</v>
      </c>
      <c r="G130" s="51">
        <f>+F130/E130</f>
        <v>1</v>
      </c>
      <c r="H130" s="57" t="s">
        <v>504</v>
      </c>
    </row>
    <row r="131" spans="2:8" ht="78" customHeight="1" x14ac:dyDescent="0.2">
      <c r="B131" s="93"/>
      <c r="C131" s="99" t="s">
        <v>290</v>
      </c>
      <c r="D131" s="49" t="s">
        <v>295</v>
      </c>
      <c r="E131" s="50" t="s">
        <v>11</v>
      </c>
      <c r="F131" s="52">
        <v>1</v>
      </c>
      <c r="G131" s="51">
        <f t="shared" ref="G131:G135" si="12">+F131/E131</f>
        <v>1</v>
      </c>
      <c r="H131" s="57" t="s">
        <v>505</v>
      </c>
    </row>
    <row r="132" spans="2:8" ht="86.25" customHeight="1" x14ac:dyDescent="0.2">
      <c r="B132" s="93"/>
      <c r="C132" s="96"/>
      <c r="D132" s="49" t="s">
        <v>296</v>
      </c>
      <c r="E132" s="50" t="s">
        <v>10</v>
      </c>
      <c r="F132" s="50" t="s">
        <v>10</v>
      </c>
      <c r="G132" s="51">
        <f t="shared" si="12"/>
        <v>1</v>
      </c>
      <c r="H132" s="57" t="s">
        <v>506</v>
      </c>
    </row>
    <row r="133" spans="2:8" ht="76.5" customHeight="1" x14ac:dyDescent="0.2">
      <c r="B133" s="93"/>
      <c r="C133" s="49" t="s">
        <v>78</v>
      </c>
      <c r="D133" s="49" t="s">
        <v>297</v>
      </c>
      <c r="E133" s="52">
        <v>100</v>
      </c>
      <c r="F133" s="50" t="s">
        <v>12</v>
      </c>
      <c r="G133" s="51">
        <f t="shared" si="12"/>
        <v>1</v>
      </c>
      <c r="H133" s="57" t="s">
        <v>507</v>
      </c>
    </row>
    <row r="134" spans="2:8" ht="94.5" customHeight="1" x14ac:dyDescent="0.2">
      <c r="B134" s="93"/>
      <c r="C134" s="49" t="s">
        <v>79</v>
      </c>
      <c r="D134" s="49" t="s">
        <v>298</v>
      </c>
      <c r="E134" s="50" t="s">
        <v>12</v>
      </c>
      <c r="F134" s="50" t="s">
        <v>12</v>
      </c>
      <c r="G134" s="51">
        <f t="shared" si="12"/>
        <v>1</v>
      </c>
      <c r="H134" s="57" t="s">
        <v>508</v>
      </c>
    </row>
    <row r="135" spans="2:8" ht="78.75" customHeight="1" x14ac:dyDescent="0.2">
      <c r="B135" s="93"/>
      <c r="C135" s="49" t="s">
        <v>291</v>
      </c>
      <c r="D135" s="49" t="s">
        <v>502</v>
      </c>
      <c r="E135" s="50" t="s">
        <v>12</v>
      </c>
      <c r="F135" s="50" t="s">
        <v>12</v>
      </c>
      <c r="G135" s="51">
        <f t="shared" si="12"/>
        <v>1</v>
      </c>
      <c r="H135" s="57" t="s">
        <v>509</v>
      </c>
    </row>
    <row r="136" spans="2:8" ht="89.25" customHeight="1" x14ac:dyDescent="0.2">
      <c r="B136" s="93"/>
      <c r="C136" s="49" t="s">
        <v>292</v>
      </c>
      <c r="D136" s="49" t="s">
        <v>299</v>
      </c>
      <c r="E136" s="52">
        <v>60</v>
      </c>
      <c r="F136" s="52">
        <v>65</v>
      </c>
      <c r="G136" s="51">
        <v>1</v>
      </c>
      <c r="H136" s="57" t="s">
        <v>510</v>
      </c>
    </row>
    <row r="137" spans="2:8" ht="5.25" customHeight="1" x14ac:dyDescent="0.2">
      <c r="B137" s="89"/>
      <c r="C137" s="89"/>
      <c r="D137" s="89"/>
      <c r="E137" s="89"/>
      <c r="F137" s="89"/>
      <c r="G137" s="89"/>
      <c r="H137" s="89"/>
    </row>
    <row r="138" spans="2:8" ht="72" customHeight="1" x14ac:dyDescent="0.2">
      <c r="B138" s="93" t="s">
        <v>80</v>
      </c>
      <c r="C138" s="49" t="s">
        <v>81</v>
      </c>
      <c r="D138" s="49" t="s">
        <v>303</v>
      </c>
      <c r="E138" s="52" t="s">
        <v>82</v>
      </c>
      <c r="F138" s="52" t="s">
        <v>82</v>
      </c>
      <c r="G138" s="51">
        <v>1</v>
      </c>
      <c r="H138" s="57" t="s">
        <v>513</v>
      </c>
    </row>
    <row r="139" spans="2:8" ht="63" customHeight="1" x14ac:dyDescent="0.2">
      <c r="B139" s="93"/>
      <c r="C139" s="49" t="s">
        <v>300</v>
      </c>
      <c r="D139" s="49" t="s">
        <v>304</v>
      </c>
      <c r="E139" s="52" t="s">
        <v>12</v>
      </c>
      <c r="F139" s="52" t="s">
        <v>12</v>
      </c>
      <c r="G139" s="51">
        <f>+F139/E139</f>
        <v>1</v>
      </c>
      <c r="H139" s="57" t="s">
        <v>514</v>
      </c>
    </row>
    <row r="140" spans="2:8" ht="42.75" x14ac:dyDescent="0.2">
      <c r="B140" s="93"/>
      <c r="C140" s="90" t="s">
        <v>289</v>
      </c>
      <c r="D140" s="49" t="s">
        <v>511</v>
      </c>
      <c r="E140" s="52">
        <v>25</v>
      </c>
      <c r="F140" s="52">
        <v>0</v>
      </c>
      <c r="G140" s="51">
        <f t="shared" ref="G140:G143" si="13">+F140/E140</f>
        <v>0</v>
      </c>
      <c r="H140" s="57"/>
    </row>
    <row r="141" spans="2:8" ht="42.75" x14ac:dyDescent="0.2">
      <c r="B141" s="93"/>
      <c r="C141" s="91"/>
      <c r="D141" s="49" t="s">
        <v>512</v>
      </c>
      <c r="E141" s="52">
        <v>15</v>
      </c>
      <c r="F141" s="52">
        <v>0</v>
      </c>
      <c r="G141" s="51">
        <f t="shared" si="13"/>
        <v>0</v>
      </c>
      <c r="H141" s="57"/>
    </row>
    <row r="142" spans="2:8" ht="57.75" customHeight="1" x14ac:dyDescent="0.2">
      <c r="B142" s="93"/>
      <c r="C142" s="49" t="s">
        <v>301</v>
      </c>
      <c r="D142" s="49" t="s">
        <v>304</v>
      </c>
      <c r="E142" s="52" t="s">
        <v>12</v>
      </c>
      <c r="F142" s="52" t="s">
        <v>12</v>
      </c>
      <c r="G142" s="51">
        <f t="shared" si="13"/>
        <v>1</v>
      </c>
      <c r="H142" s="57" t="s">
        <v>515</v>
      </c>
    </row>
    <row r="143" spans="2:8" ht="57.75" customHeight="1" x14ac:dyDescent="0.2">
      <c r="B143" s="93"/>
      <c r="C143" s="49" t="s">
        <v>302</v>
      </c>
      <c r="D143" s="49" t="s">
        <v>305</v>
      </c>
      <c r="E143" s="52" t="s">
        <v>12</v>
      </c>
      <c r="F143" s="52" t="s">
        <v>12</v>
      </c>
      <c r="G143" s="51">
        <f t="shared" si="13"/>
        <v>1</v>
      </c>
      <c r="H143" s="57" t="s">
        <v>516</v>
      </c>
    </row>
    <row r="144" spans="2:8" ht="59.25" customHeight="1" x14ac:dyDescent="0.2">
      <c r="B144" s="93"/>
      <c r="C144" s="49" t="s">
        <v>83</v>
      </c>
      <c r="D144" s="49" t="s">
        <v>306</v>
      </c>
      <c r="E144" s="52">
        <v>50</v>
      </c>
      <c r="F144" s="52" t="s">
        <v>12</v>
      </c>
      <c r="G144" s="51">
        <v>1</v>
      </c>
      <c r="H144" s="57" t="s">
        <v>517</v>
      </c>
    </row>
    <row r="145" spans="2:8" ht="3.75" customHeight="1" x14ac:dyDescent="0.2">
      <c r="B145" s="20"/>
      <c r="C145" s="39"/>
      <c r="D145" s="39"/>
      <c r="E145" s="22"/>
      <c r="F145" s="22"/>
      <c r="G145" s="23"/>
      <c r="H145" s="39"/>
    </row>
    <row r="146" spans="2:8" ht="68.25" customHeight="1" x14ac:dyDescent="0.2">
      <c r="B146" s="93" t="s">
        <v>157</v>
      </c>
      <c r="C146" s="99" t="s">
        <v>307</v>
      </c>
      <c r="D146" s="49" t="s">
        <v>309</v>
      </c>
      <c r="E146" s="52" t="s">
        <v>12</v>
      </c>
      <c r="F146" s="50" t="s">
        <v>12</v>
      </c>
      <c r="G146" s="51">
        <f>+F146/E146</f>
        <v>1</v>
      </c>
      <c r="H146" s="58" t="s">
        <v>518</v>
      </c>
    </row>
    <row r="147" spans="2:8" ht="77.25" customHeight="1" x14ac:dyDescent="0.2">
      <c r="B147" s="93"/>
      <c r="C147" s="95"/>
      <c r="D147" s="49" t="s">
        <v>310</v>
      </c>
      <c r="E147" s="52">
        <v>33.33</v>
      </c>
      <c r="F147" s="50" t="s">
        <v>12</v>
      </c>
      <c r="G147" s="51">
        <v>1</v>
      </c>
      <c r="H147" s="58" t="s">
        <v>519</v>
      </c>
    </row>
    <row r="148" spans="2:8" ht="68.25" customHeight="1" x14ac:dyDescent="0.2">
      <c r="B148" s="93"/>
      <c r="C148" s="95"/>
      <c r="D148" s="49" t="s">
        <v>311</v>
      </c>
      <c r="E148" s="52">
        <v>33.33</v>
      </c>
      <c r="F148" s="50" t="s">
        <v>12</v>
      </c>
      <c r="G148" s="51">
        <v>1</v>
      </c>
      <c r="H148" s="58" t="s">
        <v>520</v>
      </c>
    </row>
    <row r="149" spans="2:8" ht="68.25" customHeight="1" x14ac:dyDescent="0.2">
      <c r="B149" s="93"/>
      <c r="C149" s="96"/>
      <c r="D149" s="49" t="s">
        <v>312</v>
      </c>
      <c r="E149" s="50" t="s">
        <v>12</v>
      </c>
      <c r="F149" s="50" t="s">
        <v>12</v>
      </c>
      <c r="G149" s="51">
        <f>+F149/E149</f>
        <v>1</v>
      </c>
      <c r="H149" s="58" t="s">
        <v>706</v>
      </c>
    </row>
    <row r="150" spans="2:8" ht="77.25" customHeight="1" x14ac:dyDescent="0.2">
      <c r="B150" s="93"/>
      <c r="C150" s="49" t="s">
        <v>308</v>
      </c>
      <c r="D150" s="49" t="s">
        <v>158</v>
      </c>
      <c r="E150" s="50" t="s">
        <v>12</v>
      </c>
      <c r="F150" s="50" t="s">
        <v>12</v>
      </c>
      <c r="G150" s="51">
        <f>+F150/E150</f>
        <v>1</v>
      </c>
      <c r="H150" s="58" t="s">
        <v>521</v>
      </c>
    </row>
    <row r="151" spans="2:8" ht="3.75" customHeight="1" x14ac:dyDescent="0.2">
      <c r="B151" s="94"/>
      <c r="C151" s="94"/>
      <c r="D151" s="94"/>
      <c r="E151" s="94"/>
      <c r="F151" s="94"/>
      <c r="G151" s="94"/>
      <c r="H151" s="94"/>
    </row>
    <row r="152" spans="2:8" ht="27.6" customHeight="1" x14ac:dyDescent="0.2">
      <c r="B152" s="100" t="s">
        <v>84</v>
      </c>
      <c r="C152" s="100"/>
      <c r="D152" s="100"/>
      <c r="E152" s="100"/>
      <c r="F152" s="100"/>
      <c r="G152" s="100"/>
      <c r="H152" s="41">
        <f>AVERAGE(G155:G159,G161:G163,G165:G170,G172:G173,G175)</f>
        <v>0.76470588235294112</v>
      </c>
    </row>
    <row r="153" spans="2:8" ht="10.5" customHeight="1" x14ac:dyDescent="0.2">
      <c r="B153" s="8"/>
      <c r="C153" s="13"/>
      <c r="D153" s="13"/>
      <c r="E153" s="9"/>
      <c r="F153" s="9"/>
      <c r="G153" s="10"/>
      <c r="H153" s="11" t="s">
        <v>1</v>
      </c>
    </row>
    <row r="154" spans="2:8" s="7" customFormat="1" ht="36" customHeight="1" x14ac:dyDescent="0.2">
      <c r="B154" s="14" t="s">
        <v>2</v>
      </c>
      <c r="C154" s="13" t="s">
        <v>3</v>
      </c>
      <c r="D154" s="13" t="s">
        <v>4</v>
      </c>
      <c r="E154" s="15" t="s">
        <v>5</v>
      </c>
      <c r="F154" s="15" t="s">
        <v>6</v>
      </c>
      <c r="G154" s="16" t="s">
        <v>7</v>
      </c>
      <c r="H154" s="37" t="s">
        <v>8</v>
      </c>
    </row>
    <row r="155" spans="2:8" ht="70.5" customHeight="1" x14ac:dyDescent="0.2">
      <c r="B155" s="107" t="s">
        <v>84</v>
      </c>
      <c r="C155" s="49" t="s">
        <v>340</v>
      </c>
      <c r="D155" s="49" t="s">
        <v>345</v>
      </c>
      <c r="E155" s="52">
        <v>9</v>
      </c>
      <c r="F155" s="52">
        <v>9</v>
      </c>
      <c r="G155" s="59">
        <f t="shared" ref="G155:G158" si="14">+F155/E155</f>
        <v>1</v>
      </c>
      <c r="H155" s="116" t="s">
        <v>601</v>
      </c>
    </row>
    <row r="156" spans="2:8" ht="35.25" customHeight="1" x14ac:dyDescent="0.2">
      <c r="B156" s="115"/>
      <c r="C156" s="49" t="s">
        <v>341</v>
      </c>
      <c r="D156" s="49" t="s">
        <v>439</v>
      </c>
      <c r="E156" s="50" t="s">
        <v>12</v>
      </c>
      <c r="F156" s="52">
        <v>100</v>
      </c>
      <c r="G156" s="59">
        <f t="shared" si="14"/>
        <v>1</v>
      </c>
      <c r="H156" s="117"/>
    </row>
    <row r="157" spans="2:8" ht="46.5" customHeight="1" x14ac:dyDescent="0.2">
      <c r="B157" s="115"/>
      <c r="C157" s="49" t="s">
        <v>342</v>
      </c>
      <c r="D157" s="49" t="s">
        <v>346</v>
      </c>
      <c r="E157" s="50" t="s">
        <v>11</v>
      </c>
      <c r="F157" s="52">
        <v>0</v>
      </c>
      <c r="G157" s="59">
        <f t="shared" si="14"/>
        <v>0</v>
      </c>
      <c r="H157" s="58"/>
    </row>
    <row r="158" spans="2:8" ht="35.25" customHeight="1" x14ac:dyDescent="0.2">
      <c r="B158" s="115"/>
      <c r="C158" s="49" t="s">
        <v>343</v>
      </c>
      <c r="D158" s="49" t="s">
        <v>347</v>
      </c>
      <c r="E158" s="50" t="s">
        <v>11</v>
      </c>
      <c r="F158" s="52">
        <v>0</v>
      </c>
      <c r="G158" s="59">
        <f t="shared" si="14"/>
        <v>0</v>
      </c>
      <c r="H158" s="58"/>
    </row>
    <row r="159" spans="2:8" ht="31.5" customHeight="1" x14ac:dyDescent="0.2">
      <c r="B159" s="108"/>
      <c r="C159" s="49" t="s">
        <v>344</v>
      </c>
      <c r="D159" s="49" t="s">
        <v>348</v>
      </c>
      <c r="E159" s="52">
        <v>50</v>
      </c>
      <c r="F159" s="50" t="s">
        <v>12</v>
      </c>
      <c r="G159" s="59">
        <v>1</v>
      </c>
      <c r="H159" s="58" t="s">
        <v>601</v>
      </c>
    </row>
    <row r="160" spans="2:8" ht="5.25" customHeight="1" x14ac:dyDescent="0.2">
      <c r="B160" s="110"/>
      <c r="C160" s="110"/>
      <c r="D160" s="110"/>
      <c r="E160" s="110"/>
      <c r="F160" s="110"/>
      <c r="G160" s="110"/>
      <c r="H160" s="94"/>
    </row>
    <row r="161" spans="2:8" ht="57" x14ac:dyDescent="0.2">
      <c r="B161" s="107" t="s">
        <v>85</v>
      </c>
      <c r="C161" s="99" t="s">
        <v>86</v>
      </c>
      <c r="D161" s="49" t="s">
        <v>440</v>
      </c>
      <c r="E161" s="50" t="s">
        <v>236</v>
      </c>
      <c r="F161" s="52">
        <v>19.38</v>
      </c>
      <c r="G161" s="59">
        <v>1</v>
      </c>
      <c r="H161" s="58" t="s">
        <v>683</v>
      </c>
    </row>
    <row r="162" spans="2:8" ht="45" customHeight="1" x14ac:dyDescent="0.2">
      <c r="B162" s="115"/>
      <c r="C162" s="95"/>
      <c r="D162" s="49" t="s">
        <v>408</v>
      </c>
      <c r="E162" s="52">
        <v>60</v>
      </c>
      <c r="F162" s="52">
        <v>0</v>
      </c>
      <c r="G162" s="59">
        <f>+F162/E162</f>
        <v>0</v>
      </c>
      <c r="H162" s="58" t="s">
        <v>1</v>
      </c>
    </row>
    <row r="163" spans="2:8" ht="45.75" customHeight="1" x14ac:dyDescent="0.2">
      <c r="B163" s="108"/>
      <c r="C163" s="96"/>
      <c r="D163" s="49" t="s">
        <v>349</v>
      </c>
      <c r="E163" s="50" t="s">
        <v>52</v>
      </c>
      <c r="F163" s="52">
        <v>87.56</v>
      </c>
      <c r="G163" s="59">
        <v>1</v>
      </c>
      <c r="H163" s="58" t="s">
        <v>682</v>
      </c>
    </row>
    <row r="164" spans="2:8" ht="5.25" customHeight="1" x14ac:dyDescent="0.2">
      <c r="B164" s="110"/>
      <c r="C164" s="110"/>
      <c r="D164" s="110"/>
      <c r="E164" s="110"/>
      <c r="F164" s="110"/>
      <c r="G164" s="110"/>
      <c r="H164" s="94"/>
    </row>
    <row r="165" spans="2:8" ht="51.75" customHeight="1" x14ac:dyDescent="0.2">
      <c r="B165" s="107" t="s">
        <v>87</v>
      </c>
      <c r="C165" s="76" t="s">
        <v>88</v>
      </c>
      <c r="D165" s="49" t="s">
        <v>441</v>
      </c>
      <c r="E165" s="52">
        <v>45</v>
      </c>
      <c r="F165" s="50" t="s">
        <v>391</v>
      </c>
      <c r="G165" s="59">
        <v>1</v>
      </c>
      <c r="H165" s="116" t="s">
        <v>602</v>
      </c>
    </row>
    <row r="166" spans="2:8" ht="46.5" customHeight="1" x14ac:dyDescent="0.2">
      <c r="B166" s="115"/>
      <c r="C166" s="49" t="s">
        <v>350</v>
      </c>
      <c r="D166" s="49" t="s">
        <v>89</v>
      </c>
      <c r="E166" s="52" t="s">
        <v>12</v>
      </c>
      <c r="F166" s="52" t="s">
        <v>12</v>
      </c>
      <c r="G166" s="59">
        <f t="shared" ref="G166:G167" si="15">+F166/E166</f>
        <v>1</v>
      </c>
      <c r="H166" s="117"/>
    </row>
    <row r="167" spans="2:8" ht="46.5" customHeight="1" x14ac:dyDescent="0.2">
      <c r="B167" s="115"/>
      <c r="C167" s="49" t="s">
        <v>351</v>
      </c>
      <c r="D167" s="49" t="s">
        <v>353</v>
      </c>
      <c r="E167" s="50" t="s">
        <v>12</v>
      </c>
      <c r="F167" s="50" t="s">
        <v>12</v>
      </c>
      <c r="G167" s="59">
        <f t="shared" si="15"/>
        <v>1</v>
      </c>
      <c r="H167" s="58" t="s">
        <v>603</v>
      </c>
    </row>
    <row r="168" spans="2:8" ht="46.5" customHeight="1" x14ac:dyDescent="0.2">
      <c r="B168" s="115"/>
      <c r="C168" s="49" t="s">
        <v>352</v>
      </c>
      <c r="D168" s="49" t="s">
        <v>354</v>
      </c>
      <c r="E168" s="50" t="s">
        <v>11</v>
      </c>
      <c r="F168" s="50" t="s">
        <v>11</v>
      </c>
      <c r="G168" s="59">
        <f>+F168/E168</f>
        <v>1</v>
      </c>
      <c r="H168" s="116" t="s">
        <v>602</v>
      </c>
    </row>
    <row r="169" spans="2:8" ht="91.5" customHeight="1" x14ac:dyDescent="0.2">
      <c r="B169" s="115"/>
      <c r="C169" s="49" t="s">
        <v>90</v>
      </c>
      <c r="D169" s="49" t="s">
        <v>355</v>
      </c>
      <c r="E169" s="52" t="s">
        <v>12</v>
      </c>
      <c r="F169" s="52">
        <v>100</v>
      </c>
      <c r="G169" s="59">
        <f t="shared" ref="G169:G170" si="16">+F169/E169</f>
        <v>1</v>
      </c>
      <c r="H169" s="118"/>
    </row>
    <row r="170" spans="2:8" ht="44.25" customHeight="1" x14ac:dyDescent="0.2">
      <c r="B170" s="108"/>
      <c r="C170" s="49" t="s">
        <v>91</v>
      </c>
      <c r="D170" s="49" t="s">
        <v>356</v>
      </c>
      <c r="E170" s="52" t="s">
        <v>391</v>
      </c>
      <c r="F170" s="50" t="s">
        <v>391</v>
      </c>
      <c r="G170" s="59">
        <f t="shared" si="16"/>
        <v>1</v>
      </c>
      <c r="H170" s="117"/>
    </row>
    <row r="171" spans="2:8" ht="3" customHeight="1" x14ac:dyDescent="0.2">
      <c r="B171" s="110"/>
      <c r="C171" s="110"/>
      <c r="D171" s="110"/>
      <c r="E171" s="110"/>
      <c r="F171" s="110"/>
      <c r="G171" s="110"/>
      <c r="H171" s="110"/>
    </row>
    <row r="172" spans="2:8" ht="60.75" customHeight="1" x14ac:dyDescent="0.2">
      <c r="B172" s="107" t="s">
        <v>92</v>
      </c>
      <c r="C172" s="49" t="s">
        <v>239</v>
      </c>
      <c r="D172" s="49" t="s">
        <v>93</v>
      </c>
      <c r="E172" s="50" t="s">
        <v>11</v>
      </c>
      <c r="F172" s="52">
        <v>0</v>
      </c>
      <c r="G172" s="59">
        <f>+F172/E172</f>
        <v>0</v>
      </c>
      <c r="H172" s="58"/>
    </row>
    <row r="173" spans="2:8" ht="78" customHeight="1" x14ac:dyDescent="0.2">
      <c r="B173" s="108"/>
      <c r="C173" s="49" t="s">
        <v>94</v>
      </c>
      <c r="D173" s="49" t="s">
        <v>95</v>
      </c>
      <c r="E173" s="50" t="s">
        <v>12</v>
      </c>
      <c r="F173" s="52">
        <v>200</v>
      </c>
      <c r="G173" s="59">
        <v>1</v>
      </c>
      <c r="H173" s="58" t="s">
        <v>715</v>
      </c>
    </row>
    <row r="174" spans="2:8" ht="4.5" customHeight="1" x14ac:dyDescent="0.2">
      <c r="B174" s="110"/>
      <c r="C174" s="110"/>
      <c r="D174" s="110"/>
      <c r="E174" s="110"/>
      <c r="F174" s="110"/>
      <c r="G174" s="110"/>
      <c r="H174" s="110"/>
    </row>
    <row r="175" spans="2:8" ht="64.5" customHeight="1" x14ac:dyDescent="0.2">
      <c r="B175" s="66" t="s">
        <v>96</v>
      </c>
      <c r="C175" s="49" t="s">
        <v>357</v>
      </c>
      <c r="D175" s="49" t="s">
        <v>358</v>
      </c>
      <c r="E175" s="52">
        <v>100</v>
      </c>
      <c r="F175" s="52">
        <v>100</v>
      </c>
      <c r="G175" s="59">
        <f>+F175/E175</f>
        <v>1</v>
      </c>
      <c r="H175" s="58" t="s">
        <v>604</v>
      </c>
    </row>
    <row r="176" spans="2:8" ht="5.25" customHeight="1" x14ac:dyDescent="0.2">
      <c r="B176" s="110"/>
      <c r="C176" s="110"/>
      <c r="D176" s="110"/>
      <c r="E176" s="110"/>
      <c r="F176" s="110"/>
      <c r="G176" s="110"/>
      <c r="H176" s="110"/>
    </row>
    <row r="177" spans="2:8" ht="27.6" customHeight="1" x14ac:dyDescent="0.2">
      <c r="B177" s="100" t="s">
        <v>97</v>
      </c>
      <c r="C177" s="100"/>
      <c r="D177" s="100"/>
      <c r="E177" s="100"/>
      <c r="F177" s="100"/>
      <c r="G177" s="100"/>
      <c r="H177" s="41">
        <f>AVERAGE(G180:G184,G186:G189,G191,G193:G196,G198:G199)</f>
        <v>0.87250000000000005</v>
      </c>
    </row>
    <row r="178" spans="2:8" ht="10.5" customHeight="1" x14ac:dyDescent="0.2">
      <c r="B178" s="8"/>
      <c r="C178" s="13"/>
      <c r="D178" s="13"/>
      <c r="E178" s="9"/>
      <c r="F178" s="9"/>
      <c r="G178" s="10"/>
      <c r="H178" s="11" t="s">
        <v>1</v>
      </c>
    </row>
    <row r="179" spans="2:8" s="7" customFormat="1" ht="36" customHeight="1" x14ac:dyDescent="0.2">
      <c r="B179" s="21" t="s">
        <v>2</v>
      </c>
      <c r="C179" s="37" t="s">
        <v>3</v>
      </c>
      <c r="D179" s="37" t="s">
        <v>4</v>
      </c>
      <c r="E179" s="25" t="s">
        <v>5</v>
      </c>
      <c r="F179" s="25" t="s">
        <v>6</v>
      </c>
      <c r="G179" s="26" t="s">
        <v>7</v>
      </c>
      <c r="H179" s="37" t="s">
        <v>8</v>
      </c>
    </row>
    <row r="180" spans="2:8" ht="58.5" customHeight="1" x14ac:dyDescent="0.2">
      <c r="B180" s="93" t="s">
        <v>98</v>
      </c>
      <c r="C180" s="49" t="s">
        <v>147</v>
      </c>
      <c r="D180" s="49" t="s">
        <v>319</v>
      </c>
      <c r="E180" s="50" t="s">
        <v>12</v>
      </c>
      <c r="F180" s="52">
        <v>100</v>
      </c>
      <c r="G180" s="51">
        <f>+F180/E180</f>
        <v>1</v>
      </c>
      <c r="H180" s="58" t="s">
        <v>684</v>
      </c>
    </row>
    <row r="181" spans="2:8" ht="63" customHeight="1" x14ac:dyDescent="0.2">
      <c r="B181" s="93"/>
      <c r="C181" s="49" t="s">
        <v>442</v>
      </c>
      <c r="D181" s="49" t="s">
        <v>320</v>
      </c>
      <c r="E181" s="52">
        <v>70</v>
      </c>
      <c r="F181" s="52">
        <v>75</v>
      </c>
      <c r="G181" s="51">
        <v>1</v>
      </c>
      <c r="H181" s="58" t="s">
        <v>605</v>
      </c>
    </row>
    <row r="182" spans="2:8" ht="71.25" customHeight="1" x14ac:dyDescent="0.2">
      <c r="B182" s="93"/>
      <c r="C182" s="49" t="s">
        <v>100</v>
      </c>
      <c r="D182" s="49" t="s">
        <v>101</v>
      </c>
      <c r="E182" s="61">
        <v>25</v>
      </c>
      <c r="F182" s="61">
        <v>39</v>
      </c>
      <c r="G182" s="51">
        <v>1</v>
      </c>
      <c r="H182" s="58" t="s">
        <v>606</v>
      </c>
    </row>
    <row r="183" spans="2:8" ht="71.25" customHeight="1" x14ac:dyDescent="0.2">
      <c r="B183" s="93"/>
      <c r="C183" s="49" t="s">
        <v>409</v>
      </c>
      <c r="D183" s="49" t="s">
        <v>410</v>
      </c>
      <c r="E183" s="61">
        <v>40</v>
      </c>
      <c r="F183" s="61">
        <v>90</v>
      </c>
      <c r="G183" s="51">
        <v>1</v>
      </c>
      <c r="H183" s="58" t="s">
        <v>607</v>
      </c>
    </row>
    <row r="184" spans="2:8" ht="87" customHeight="1" x14ac:dyDescent="0.2">
      <c r="B184" s="93"/>
      <c r="C184" s="49" t="s">
        <v>318</v>
      </c>
      <c r="D184" s="49" t="s">
        <v>411</v>
      </c>
      <c r="E184" s="52">
        <v>100</v>
      </c>
      <c r="F184" s="52">
        <v>100</v>
      </c>
      <c r="G184" s="51">
        <f>+F184/E184</f>
        <v>1</v>
      </c>
      <c r="H184" s="58" t="s">
        <v>685</v>
      </c>
    </row>
    <row r="185" spans="2:8" ht="4.5" customHeight="1" x14ac:dyDescent="0.2">
      <c r="B185" s="89" t="s">
        <v>412</v>
      </c>
      <c r="C185" s="89"/>
      <c r="D185" s="89"/>
      <c r="E185" s="89"/>
      <c r="F185" s="89"/>
      <c r="G185" s="89"/>
      <c r="H185" s="89"/>
    </row>
    <row r="186" spans="2:8" ht="48.75" customHeight="1" x14ac:dyDescent="0.2">
      <c r="B186" s="93" t="s">
        <v>102</v>
      </c>
      <c r="C186" s="49" t="s">
        <v>103</v>
      </c>
      <c r="D186" s="49" t="s">
        <v>99</v>
      </c>
      <c r="E186" s="60" t="s">
        <v>11</v>
      </c>
      <c r="F186" s="60" t="s">
        <v>11</v>
      </c>
      <c r="G186" s="55">
        <f>+F186/E186</f>
        <v>1</v>
      </c>
      <c r="H186" s="58" t="s">
        <v>612</v>
      </c>
    </row>
    <row r="187" spans="2:8" ht="68.25" customHeight="1" x14ac:dyDescent="0.2">
      <c r="B187" s="93"/>
      <c r="C187" s="49" t="s">
        <v>322</v>
      </c>
      <c r="D187" s="49" t="s">
        <v>319</v>
      </c>
      <c r="E187" s="60" t="s">
        <v>324</v>
      </c>
      <c r="F187" s="60" t="s">
        <v>324</v>
      </c>
      <c r="G187" s="55">
        <f>+F187/E187</f>
        <v>1</v>
      </c>
      <c r="H187" s="58" t="s">
        <v>611</v>
      </c>
    </row>
    <row r="188" spans="2:8" ht="68.25" customHeight="1" x14ac:dyDescent="0.2">
      <c r="B188" s="93"/>
      <c r="C188" s="49" t="s">
        <v>321</v>
      </c>
      <c r="D188" s="49" t="s">
        <v>323</v>
      </c>
      <c r="E188" s="61">
        <v>15</v>
      </c>
      <c r="F188" s="61">
        <v>0</v>
      </c>
      <c r="G188" s="55">
        <f t="shared" ref="G188:G189" si="17">+F188/E188</f>
        <v>0</v>
      </c>
      <c r="H188" s="62"/>
    </row>
    <row r="189" spans="2:8" ht="88.5" customHeight="1" x14ac:dyDescent="0.2">
      <c r="B189" s="93"/>
      <c r="C189" s="49" t="s">
        <v>608</v>
      </c>
      <c r="D189" s="49" t="s">
        <v>609</v>
      </c>
      <c r="E189" s="61">
        <v>50</v>
      </c>
      <c r="F189" s="61">
        <v>50</v>
      </c>
      <c r="G189" s="55">
        <f t="shared" si="17"/>
        <v>1</v>
      </c>
      <c r="H189" s="62" t="s">
        <v>610</v>
      </c>
    </row>
    <row r="190" spans="2:8" ht="3" customHeight="1" x14ac:dyDescent="0.2">
      <c r="B190" s="89"/>
      <c r="C190" s="89"/>
      <c r="D190" s="89"/>
      <c r="E190" s="89"/>
      <c r="F190" s="89"/>
      <c r="G190" s="89"/>
      <c r="H190" s="89"/>
    </row>
    <row r="191" spans="2:8" ht="69" customHeight="1" x14ac:dyDescent="0.2">
      <c r="B191" s="47" t="s">
        <v>325</v>
      </c>
      <c r="C191" s="49" t="s">
        <v>326</v>
      </c>
      <c r="D191" s="49" t="s">
        <v>413</v>
      </c>
      <c r="E191" s="52">
        <v>7</v>
      </c>
      <c r="F191" s="52">
        <v>24</v>
      </c>
      <c r="G191" s="59">
        <v>1</v>
      </c>
      <c r="H191" s="63" t="s">
        <v>613</v>
      </c>
    </row>
    <row r="192" spans="2:8" ht="5.25" customHeight="1" x14ac:dyDescent="0.2">
      <c r="B192" s="29"/>
      <c r="C192" s="32"/>
      <c r="D192" s="32"/>
      <c r="E192" s="30"/>
      <c r="F192" s="30"/>
      <c r="G192" s="34"/>
      <c r="H192" s="40"/>
    </row>
    <row r="193" spans="2:8" ht="64.5" customHeight="1" x14ac:dyDescent="0.2">
      <c r="B193" s="93" t="s">
        <v>104</v>
      </c>
      <c r="C193" s="49" t="s">
        <v>327</v>
      </c>
      <c r="D193" s="49" t="s">
        <v>328</v>
      </c>
      <c r="E193" s="52">
        <v>10</v>
      </c>
      <c r="F193" s="61">
        <v>13</v>
      </c>
      <c r="G193" s="55">
        <v>1</v>
      </c>
      <c r="H193" s="58" t="s">
        <v>614</v>
      </c>
    </row>
    <row r="194" spans="2:8" ht="104.25" customHeight="1" x14ac:dyDescent="0.2">
      <c r="B194" s="93"/>
      <c r="C194" s="49" t="s">
        <v>414</v>
      </c>
      <c r="D194" s="49" t="s">
        <v>443</v>
      </c>
      <c r="E194" s="50" t="s">
        <v>11</v>
      </c>
      <c r="F194" s="61">
        <v>1</v>
      </c>
      <c r="G194" s="55">
        <f t="shared" ref="G194:G196" si="18">+F194/E194</f>
        <v>1</v>
      </c>
      <c r="H194" s="58" t="s">
        <v>610</v>
      </c>
    </row>
    <row r="195" spans="2:8" ht="104.25" customHeight="1" x14ac:dyDescent="0.2">
      <c r="B195" s="93"/>
      <c r="C195" s="49" t="s">
        <v>415</v>
      </c>
      <c r="D195" s="49" t="s">
        <v>416</v>
      </c>
      <c r="E195" s="52">
        <v>25</v>
      </c>
      <c r="F195" s="61">
        <v>24</v>
      </c>
      <c r="G195" s="55">
        <f t="shared" si="18"/>
        <v>0.96</v>
      </c>
      <c r="H195" s="58" t="s">
        <v>613</v>
      </c>
    </row>
    <row r="196" spans="2:8" ht="104.25" customHeight="1" x14ac:dyDescent="0.2">
      <c r="B196" s="93"/>
      <c r="C196" s="49" t="s">
        <v>615</v>
      </c>
      <c r="D196" s="49" t="s">
        <v>616</v>
      </c>
      <c r="E196" s="61">
        <v>1</v>
      </c>
      <c r="F196" s="61">
        <v>1</v>
      </c>
      <c r="G196" s="55">
        <f t="shared" si="18"/>
        <v>1</v>
      </c>
      <c r="H196" s="58" t="s">
        <v>617</v>
      </c>
    </row>
    <row r="197" spans="2:8" ht="3.75" customHeight="1" x14ac:dyDescent="0.2">
      <c r="B197" s="94"/>
      <c r="C197" s="94"/>
      <c r="D197" s="94"/>
      <c r="E197" s="94"/>
      <c r="F197" s="94"/>
      <c r="G197" s="94"/>
      <c r="H197" s="94"/>
    </row>
    <row r="198" spans="2:8" ht="59.25" customHeight="1" x14ac:dyDescent="0.2">
      <c r="B198" s="107" t="s">
        <v>105</v>
      </c>
      <c r="C198" s="49" t="s">
        <v>417</v>
      </c>
      <c r="D198" s="49" t="s">
        <v>419</v>
      </c>
      <c r="E198" s="52">
        <v>3</v>
      </c>
      <c r="F198" s="52">
        <v>3</v>
      </c>
      <c r="G198" s="59">
        <f>+F198/E198</f>
        <v>1</v>
      </c>
      <c r="H198" s="49" t="s">
        <v>618</v>
      </c>
    </row>
    <row r="199" spans="2:8" ht="51" customHeight="1" x14ac:dyDescent="0.2">
      <c r="B199" s="108"/>
      <c r="C199" s="49" t="s">
        <v>418</v>
      </c>
      <c r="D199" s="49" t="s">
        <v>420</v>
      </c>
      <c r="E199" s="50" t="s">
        <v>11</v>
      </c>
      <c r="F199" s="52">
        <v>0</v>
      </c>
      <c r="G199" s="59">
        <f>+F199/E199</f>
        <v>0</v>
      </c>
      <c r="H199" s="63"/>
    </row>
    <row r="200" spans="2:8" ht="8.25" customHeight="1" x14ac:dyDescent="0.2">
      <c r="B200" s="109"/>
      <c r="C200" s="109"/>
      <c r="D200" s="109"/>
      <c r="E200" s="109"/>
      <c r="F200" s="109"/>
      <c r="G200" s="109"/>
      <c r="H200" s="109"/>
    </row>
    <row r="201" spans="2:8" ht="27.6" customHeight="1" x14ac:dyDescent="0.2">
      <c r="B201" s="100" t="s">
        <v>106</v>
      </c>
      <c r="C201" s="100"/>
      <c r="D201" s="100"/>
      <c r="E201" s="100"/>
      <c r="F201" s="100"/>
      <c r="G201" s="100"/>
      <c r="H201" s="41">
        <f>AVERAGE(G204:G210,G212:G214,G216:G217,G219:G220,G222:G233)</f>
        <v>0.96153846153846156</v>
      </c>
    </row>
    <row r="202" spans="2:8" ht="20.25" customHeight="1" x14ac:dyDescent="0.2">
      <c r="B202" s="8"/>
      <c r="C202" s="13"/>
      <c r="D202" s="13"/>
      <c r="E202" s="9"/>
      <c r="F202" s="9"/>
      <c r="G202" s="10"/>
      <c r="H202" s="11" t="s">
        <v>1</v>
      </c>
    </row>
    <row r="203" spans="2:8" s="7" customFormat="1" ht="36" customHeight="1" x14ac:dyDescent="0.2">
      <c r="B203" s="21" t="s">
        <v>2</v>
      </c>
      <c r="C203" s="37" t="s">
        <v>3</v>
      </c>
      <c r="D203" s="37" t="s">
        <v>4</v>
      </c>
      <c r="E203" s="25" t="s">
        <v>5</v>
      </c>
      <c r="F203" s="25" t="s">
        <v>6</v>
      </c>
      <c r="G203" s="26" t="s">
        <v>7</v>
      </c>
      <c r="H203" s="37" t="s">
        <v>8</v>
      </c>
    </row>
    <row r="204" spans="2:8" ht="51" customHeight="1" x14ac:dyDescent="0.2">
      <c r="B204" s="93" t="s">
        <v>221</v>
      </c>
      <c r="C204" s="49" t="s">
        <v>619</v>
      </c>
      <c r="D204" s="62" t="s">
        <v>620</v>
      </c>
      <c r="E204" s="52">
        <v>100</v>
      </c>
      <c r="F204" s="52">
        <v>100</v>
      </c>
      <c r="G204" s="55">
        <f t="shared" ref="G204:G210" si="19">+F204/E204</f>
        <v>1</v>
      </c>
      <c r="H204" s="49" t="s">
        <v>621</v>
      </c>
    </row>
    <row r="205" spans="2:8" ht="51" customHeight="1" x14ac:dyDescent="0.2">
      <c r="B205" s="93"/>
      <c r="C205" s="95" t="s">
        <v>226</v>
      </c>
      <c r="D205" s="62" t="s">
        <v>107</v>
      </c>
      <c r="E205" s="52" t="s">
        <v>12</v>
      </c>
      <c r="F205" s="52" t="s">
        <v>12</v>
      </c>
      <c r="G205" s="55">
        <f t="shared" si="19"/>
        <v>1</v>
      </c>
      <c r="H205" s="49" t="s">
        <v>622</v>
      </c>
    </row>
    <row r="206" spans="2:8" ht="51" customHeight="1" x14ac:dyDescent="0.2">
      <c r="B206" s="93"/>
      <c r="C206" s="95"/>
      <c r="D206" s="62" t="s">
        <v>108</v>
      </c>
      <c r="E206" s="52">
        <v>60</v>
      </c>
      <c r="F206" s="52">
        <v>60</v>
      </c>
      <c r="G206" s="55">
        <f t="shared" si="19"/>
        <v>1</v>
      </c>
      <c r="H206" s="49" t="s">
        <v>623</v>
      </c>
    </row>
    <row r="207" spans="2:8" ht="51" customHeight="1" x14ac:dyDescent="0.2">
      <c r="B207" s="93"/>
      <c r="C207" s="95"/>
      <c r="D207" s="62" t="s">
        <v>109</v>
      </c>
      <c r="E207" s="52">
        <v>80</v>
      </c>
      <c r="F207" s="52">
        <v>80</v>
      </c>
      <c r="G207" s="55">
        <f t="shared" si="19"/>
        <v>1</v>
      </c>
      <c r="H207" s="49" t="s">
        <v>624</v>
      </c>
    </row>
    <row r="208" spans="2:8" ht="38.25" customHeight="1" x14ac:dyDescent="0.2">
      <c r="B208" s="93"/>
      <c r="C208" s="95"/>
      <c r="D208" s="62" t="s">
        <v>110</v>
      </c>
      <c r="E208" s="52">
        <v>95</v>
      </c>
      <c r="F208" s="52">
        <v>95</v>
      </c>
      <c r="G208" s="55">
        <f t="shared" si="19"/>
        <v>1</v>
      </c>
      <c r="H208" s="49" t="s">
        <v>625</v>
      </c>
    </row>
    <row r="209" spans="2:8" ht="59.25" customHeight="1" x14ac:dyDescent="0.2">
      <c r="B209" s="93"/>
      <c r="C209" s="96"/>
      <c r="D209" s="62" t="s">
        <v>392</v>
      </c>
      <c r="E209" s="52" t="s">
        <v>12</v>
      </c>
      <c r="F209" s="52" t="s">
        <v>12</v>
      </c>
      <c r="G209" s="55">
        <f t="shared" si="19"/>
        <v>1</v>
      </c>
      <c r="H209" s="49" t="s">
        <v>626</v>
      </c>
    </row>
    <row r="210" spans="2:8" ht="69.75" customHeight="1" x14ac:dyDescent="0.2">
      <c r="B210" s="93"/>
      <c r="C210" s="76" t="s">
        <v>111</v>
      </c>
      <c r="D210" s="62" t="s">
        <v>112</v>
      </c>
      <c r="E210" s="52" t="s">
        <v>12</v>
      </c>
      <c r="F210" s="52" t="s">
        <v>12</v>
      </c>
      <c r="G210" s="55">
        <f t="shared" si="19"/>
        <v>1</v>
      </c>
      <c r="H210" s="49" t="s">
        <v>627</v>
      </c>
    </row>
    <row r="211" spans="2:8" ht="3.75" customHeight="1" x14ac:dyDescent="0.2">
      <c r="B211" s="109"/>
      <c r="C211" s="109"/>
      <c r="D211" s="109"/>
      <c r="E211" s="109"/>
      <c r="F211" s="109"/>
      <c r="G211" s="109"/>
      <c r="H211" s="109"/>
    </row>
    <row r="212" spans="2:8" ht="34.5" customHeight="1" x14ac:dyDescent="0.2">
      <c r="B212" s="93" t="s">
        <v>113</v>
      </c>
      <c r="C212" s="49" t="s">
        <v>114</v>
      </c>
      <c r="D212" s="49" t="s">
        <v>115</v>
      </c>
      <c r="E212" s="61">
        <v>87</v>
      </c>
      <c r="F212" s="60">
        <v>87</v>
      </c>
      <c r="G212" s="55">
        <f t="shared" ref="G212:G214" si="20">+F212/E212</f>
        <v>1</v>
      </c>
      <c r="H212" s="49" t="s">
        <v>628</v>
      </c>
    </row>
    <row r="213" spans="2:8" ht="68.25" customHeight="1" x14ac:dyDescent="0.2">
      <c r="B213" s="93"/>
      <c r="C213" s="49" t="s">
        <v>116</v>
      </c>
      <c r="D213" s="49" t="s">
        <v>117</v>
      </c>
      <c r="E213" s="61">
        <v>87</v>
      </c>
      <c r="F213" s="60">
        <v>87</v>
      </c>
      <c r="G213" s="55">
        <f t="shared" si="20"/>
        <v>1</v>
      </c>
      <c r="H213" s="49" t="s">
        <v>629</v>
      </c>
    </row>
    <row r="214" spans="2:8" ht="68.25" customHeight="1" x14ac:dyDescent="0.2">
      <c r="B214" s="93"/>
      <c r="C214" s="49" t="s">
        <v>118</v>
      </c>
      <c r="D214" s="49" t="s">
        <v>119</v>
      </c>
      <c r="E214" s="52">
        <v>100</v>
      </c>
      <c r="F214" s="52">
        <v>100</v>
      </c>
      <c r="G214" s="55">
        <f t="shared" si="20"/>
        <v>1</v>
      </c>
      <c r="H214" s="49" t="s">
        <v>686</v>
      </c>
    </row>
    <row r="215" spans="2:8" ht="5.25" customHeight="1" x14ac:dyDescent="0.2">
      <c r="B215" s="89"/>
      <c r="C215" s="89"/>
      <c r="D215" s="89"/>
      <c r="E215" s="89"/>
      <c r="F215" s="89"/>
      <c r="G215" s="89"/>
      <c r="H215" s="89"/>
    </row>
    <row r="216" spans="2:8" ht="42" customHeight="1" x14ac:dyDescent="0.2">
      <c r="B216" s="127" t="s">
        <v>669</v>
      </c>
      <c r="C216" s="97" t="s">
        <v>670</v>
      </c>
      <c r="D216" s="49" t="s">
        <v>671</v>
      </c>
      <c r="E216" s="52">
        <v>26.67</v>
      </c>
      <c r="F216" s="52">
        <v>95</v>
      </c>
      <c r="G216" s="55">
        <v>1</v>
      </c>
      <c r="H216" s="99" t="s">
        <v>673</v>
      </c>
    </row>
    <row r="217" spans="2:8" ht="34.5" customHeight="1" x14ac:dyDescent="0.2">
      <c r="B217" s="127"/>
      <c r="C217" s="98"/>
      <c r="D217" s="49" t="s">
        <v>672</v>
      </c>
      <c r="E217" s="52">
        <v>26.67</v>
      </c>
      <c r="F217" s="52">
        <v>80</v>
      </c>
      <c r="G217" s="55">
        <v>1</v>
      </c>
      <c r="H217" s="96"/>
    </row>
    <row r="218" spans="2:8" ht="5.25" customHeight="1" x14ac:dyDescent="0.2">
      <c r="B218" s="20"/>
      <c r="C218" s="20"/>
      <c r="D218" s="20"/>
      <c r="E218" s="20"/>
      <c r="F218" s="20"/>
      <c r="G218" s="20"/>
      <c r="H218" s="20"/>
    </row>
    <row r="219" spans="2:8" ht="58.5" customHeight="1" x14ac:dyDescent="0.2">
      <c r="B219" s="93" t="s">
        <v>120</v>
      </c>
      <c r="C219" s="49" t="s">
        <v>330</v>
      </c>
      <c r="D219" s="62" t="s">
        <v>331</v>
      </c>
      <c r="E219" s="52" t="s">
        <v>12</v>
      </c>
      <c r="F219" s="52" t="s">
        <v>12</v>
      </c>
      <c r="G219" s="55">
        <f t="shared" ref="G219:G220" si="21">+F219/E219</f>
        <v>1</v>
      </c>
      <c r="H219" s="49" t="s">
        <v>687</v>
      </c>
    </row>
    <row r="220" spans="2:8" ht="50.25" customHeight="1" x14ac:dyDescent="0.2">
      <c r="B220" s="93"/>
      <c r="C220" s="49" t="s">
        <v>121</v>
      </c>
      <c r="D220" s="62" t="s">
        <v>122</v>
      </c>
      <c r="E220" s="52">
        <v>100</v>
      </c>
      <c r="F220" s="52">
        <v>100</v>
      </c>
      <c r="G220" s="55">
        <f t="shared" si="21"/>
        <v>1</v>
      </c>
      <c r="H220" s="49" t="s">
        <v>630</v>
      </c>
    </row>
    <row r="221" spans="2:8" ht="4.5" customHeight="1" x14ac:dyDescent="0.2">
      <c r="B221" s="89"/>
      <c r="C221" s="89"/>
      <c r="D221" s="89"/>
      <c r="E221" s="89"/>
      <c r="F221" s="89"/>
      <c r="G221" s="89"/>
      <c r="H221" s="89"/>
    </row>
    <row r="222" spans="2:8" ht="71.25" customHeight="1" x14ac:dyDescent="0.2">
      <c r="B222" s="107" t="s">
        <v>123</v>
      </c>
      <c r="C222" s="90" t="s">
        <v>631</v>
      </c>
      <c r="D222" s="49" t="s">
        <v>632</v>
      </c>
      <c r="E222" s="52">
        <v>40</v>
      </c>
      <c r="F222" s="52">
        <v>42</v>
      </c>
      <c r="G222" s="55">
        <v>1</v>
      </c>
      <c r="H222" s="90" t="s">
        <v>634</v>
      </c>
    </row>
    <row r="223" spans="2:8" ht="42.75" customHeight="1" x14ac:dyDescent="0.2">
      <c r="B223" s="115"/>
      <c r="C223" s="91"/>
      <c r="D223" s="49" t="s">
        <v>633</v>
      </c>
      <c r="E223" s="52">
        <v>1</v>
      </c>
      <c r="F223" s="52">
        <v>1</v>
      </c>
      <c r="G223" s="55">
        <f>+F223/E223</f>
        <v>1</v>
      </c>
      <c r="H223" s="91"/>
    </row>
    <row r="224" spans="2:8" ht="42.75" customHeight="1" x14ac:dyDescent="0.2">
      <c r="B224" s="115"/>
      <c r="C224" s="90" t="s">
        <v>635</v>
      </c>
      <c r="D224" s="49" t="s">
        <v>636</v>
      </c>
      <c r="E224" s="52">
        <v>65</v>
      </c>
      <c r="F224" s="52">
        <v>65</v>
      </c>
      <c r="G224" s="55">
        <f t="shared" ref="G224:G226" si="22">+F224/E224</f>
        <v>1</v>
      </c>
      <c r="H224" s="49" t="s">
        <v>638</v>
      </c>
    </row>
    <row r="225" spans="2:8" ht="42.75" customHeight="1" x14ac:dyDescent="0.2">
      <c r="B225" s="115"/>
      <c r="C225" s="91"/>
      <c r="D225" s="49" t="s">
        <v>637</v>
      </c>
      <c r="E225" s="52">
        <v>35</v>
      </c>
      <c r="F225" s="52">
        <v>35</v>
      </c>
      <c r="G225" s="55">
        <f t="shared" si="22"/>
        <v>1</v>
      </c>
      <c r="H225" s="49" t="s">
        <v>639</v>
      </c>
    </row>
    <row r="226" spans="2:8" ht="85.5" x14ac:dyDescent="0.2">
      <c r="B226" s="115"/>
      <c r="C226" s="49" t="s">
        <v>640</v>
      </c>
      <c r="D226" s="49" t="s">
        <v>335</v>
      </c>
      <c r="E226" s="52">
        <v>2</v>
      </c>
      <c r="F226" s="52">
        <v>0</v>
      </c>
      <c r="G226" s="55">
        <f t="shared" si="22"/>
        <v>0</v>
      </c>
      <c r="H226" s="49" t="s">
        <v>641</v>
      </c>
    </row>
    <row r="227" spans="2:8" ht="39.75" customHeight="1" x14ac:dyDescent="0.2">
      <c r="B227" s="115"/>
      <c r="C227" s="49" t="s">
        <v>160</v>
      </c>
      <c r="D227" s="49" t="s">
        <v>124</v>
      </c>
      <c r="E227" s="52">
        <v>100</v>
      </c>
      <c r="F227" s="52">
        <v>100</v>
      </c>
      <c r="G227" s="55">
        <f t="shared" ref="G227:G233" si="23">+F227/E227</f>
        <v>1</v>
      </c>
      <c r="H227" s="49" t="s">
        <v>642</v>
      </c>
    </row>
    <row r="228" spans="2:8" ht="47.25" customHeight="1" x14ac:dyDescent="0.2">
      <c r="B228" s="115"/>
      <c r="C228" s="49" t="s">
        <v>393</v>
      </c>
      <c r="D228" s="49" t="s">
        <v>125</v>
      </c>
      <c r="E228" s="52">
        <v>100</v>
      </c>
      <c r="F228" s="52">
        <v>100</v>
      </c>
      <c r="G228" s="55">
        <f t="shared" si="23"/>
        <v>1</v>
      </c>
      <c r="H228" s="49" t="s">
        <v>643</v>
      </c>
    </row>
    <row r="229" spans="2:8" ht="128.25" x14ac:dyDescent="0.2">
      <c r="B229" s="115"/>
      <c r="C229" s="49" t="s">
        <v>159</v>
      </c>
      <c r="D229" s="49" t="s">
        <v>126</v>
      </c>
      <c r="E229" s="52">
        <v>75</v>
      </c>
      <c r="F229" s="52">
        <v>75</v>
      </c>
      <c r="G229" s="55">
        <f t="shared" si="23"/>
        <v>1</v>
      </c>
      <c r="H229" s="49" t="s">
        <v>644</v>
      </c>
    </row>
    <row r="230" spans="2:8" ht="49.5" customHeight="1" x14ac:dyDescent="0.2">
      <c r="B230" s="115"/>
      <c r="C230" s="49" t="s">
        <v>332</v>
      </c>
      <c r="D230" s="49" t="s">
        <v>336</v>
      </c>
      <c r="E230" s="52">
        <v>3</v>
      </c>
      <c r="F230" s="52">
        <v>3</v>
      </c>
      <c r="G230" s="55">
        <f t="shared" si="23"/>
        <v>1</v>
      </c>
      <c r="H230" s="49" t="s">
        <v>645</v>
      </c>
    </row>
    <row r="231" spans="2:8" ht="71.25" x14ac:dyDescent="0.2">
      <c r="B231" s="115"/>
      <c r="C231" s="49" t="s">
        <v>333</v>
      </c>
      <c r="D231" s="49" t="s">
        <v>335</v>
      </c>
      <c r="E231" s="52">
        <v>1</v>
      </c>
      <c r="F231" s="52">
        <v>1</v>
      </c>
      <c r="G231" s="55">
        <f t="shared" si="23"/>
        <v>1</v>
      </c>
      <c r="H231" s="49" t="s">
        <v>646</v>
      </c>
    </row>
    <row r="232" spans="2:8" ht="42.75" x14ac:dyDescent="0.2">
      <c r="B232" s="115"/>
      <c r="C232" s="49" t="s">
        <v>334</v>
      </c>
      <c r="D232" s="49" t="s">
        <v>127</v>
      </c>
      <c r="E232" s="52">
        <v>100</v>
      </c>
      <c r="F232" s="52">
        <v>100</v>
      </c>
      <c r="G232" s="55">
        <f t="shared" si="23"/>
        <v>1</v>
      </c>
      <c r="H232" s="49" t="s">
        <v>647</v>
      </c>
    </row>
    <row r="233" spans="2:8" ht="42.75" x14ac:dyDescent="0.2">
      <c r="B233" s="119"/>
      <c r="C233" s="49" t="s">
        <v>128</v>
      </c>
      <c r="D233" s="49" t="s">
        <v>129</v>
      </c>
      <c r="E233" s="52">
        <v>100</v>
      </c>
      <c r="F233" s="52">
        <v>100</v>
      </c>
      <c r="G233" s="55">
        <f t="shared" si="23"/>
        <v>1</v>
      </c>
      <c r="H233" s="49" t="s">
        <v>648</v>
      </c>
    </row>
    <row r="234" spans="2:8" ht="8.25" customHeight="1" x14ac:dyDescent="0.2">
      <c r="B234" s="94"/>
      <c r="C234" s="94"/>
      <c r="D234" s="94"/>
      <c r="E234" s="94"/>
      <c r="F234" s="94"/>
      <c r="G234" s="94"/>
      <c r="H234" s="94"/>
    </row>
    <row r="235" spans="2:8" ht="27.6" customHeight="1" x14ac:dyDescent="0.2">
      <c r="B235" s="100" t="s">
        <v>130</v>
      </c>
      <c r="C235" s="100"/>
      <c r="D235" s="100"/>
      <c r="E235" s="100"/>
      <c r="F235" s="100"/>
      <c r="G235" s="100"/>
      <c r="H235" s="41">
        <f>AVERAGE(G239:G240,G242:G246,G248:G249,G251:G255,G257)</f>
        <v>0.99799999999999989</v>
      </c>
    </row>
    <row r="236" spans="2:8" ht="20.25" customHeight="1" x14ac:dyDescent="0.2">
      <c r="B236" s="8"/>
      <c r="C236" s="13"/>
      <c r="D236" s="13"/>
      <c r="E236" s="9"/>
      <c r="F236" s="9"/>
      <c r="G236" s="10"/>
      <c r="H236" s="11" t="s">
        <v>1</v>
      </c>
    </row>
    <row r="237" spans="2:8" ht="15" customHeight="1" x14ac:dyDescent="0.2">
      <c r="B237" s="12"/>
      <c r="C237" s="13"/>
      <c r="D237" s="13"/>
      <c r="E237" s="112"/>
      <c r="F237" s="113"/>
      <c r="G237" s="114"/>
      <c r="H237" s="13"/>
    </row>
    <row r="238" spans="2:8" s="7" customFormat="1" ht="36" customHeight="1" x14ac:dyDescent="0.2">
      <c r="B238" s="21" t="s">
        <v>2</v>
      </c>
      <c r="C238" s="37" t="s">
        <v>3</v>
      </c>
      <c r="D238" s="37" t="s">
        <v>4</v>
      </c>
      <c r="E238" s="25" t="s">
        <v>5</v>
      </c>
      <c r="F238" s="25" t="s">
        <v>6</v>
      </c>
      <c r="G238" s="26" t="s">
        <v>7</v>
      </c>
      <c r="H238" s="37" t="s">
        <v>8</v>
      </c>
    </row>
    <row r="239" spans="2:8" ht="78.75" customHeight="1" x14ac:dyDescent="0.2">
      <c r="B239" s="93" t="s">
        <v>130</v>
      </c>
      <c r="C239" s="49" t="s">
        <v>131</v>
      </c>
      <c r="D239" s="49" t="s">
        <v>132</v>
      </c>
      <c r="E239" s="50" t="s">
        <v>10</v>
      </c>
      <c r="F239" s="50" t="s">
        <v>10</v>
      </c>
      <c r="G239" s="55">
        <f t="shared" ref="G239" si="24">+F239/E239</f>
        <v>1</v>
      </c>
      <c r="H239" s="49" t="s">
        <v>649</v>
      </c>
    </row>
    <row r="240" spans="2:8" ht="48.75" customHeight="1" x14ac:dyDescent="0.2">
      <c r="B240" s="93"/>
      <c r="C240" s="49" t="s">
        <v>133</v>
      </c>
      <c r="D240" s="49" t="s">
        <v>134</v>
      </c>
      <c r="E240" s="50" t="s">
        <v>11</v>
      </c>
      <c r="F240" s="52">
        <v>1</v>
      </c>
      <c r="G240" s="55">
        <f>+F240/E240</f>
        <v>1</v>
      </c>
      <c r="H240" s="49" t="s">
        <v>650</v>
      </c>
    </row>
    <row r="241" spans="2:8" ht="4.5" customHeight="1" x14ac:dyDescent="0.2">
      <c r="B241" s="89"/>
      <c r="C241" s="89"/>
      <c r="D241" s="89"/>
      <c r="E241" s="89"/>
      <c r="F241" s="89"/>
      <c r="G241" s="89"/>
      <c r="H241" s="89"/>
    </row>
    <row r="242" spans="2:8" ht="42.75" x14ac:dyDescent="0.2">
      <c r="B242" s="93" t="s">
        <v>436</v>
      </c>
      <c r="C242" s="49" t="s">
        <v>651</v>
      </c>
      <c r="D242" s="49" t="s">
        <v>652</v>
      </c>
      <c r="E242" s="52">
        <v>1</v>
      </c>
      <c r="F242" s="52">
        <v>1</v>
      </c>
      <c r="G242" s="55">
        <f>+F242/E242</f>
        <v>1</v>
      </c>
      <c r="H242" s="49" t="s">
        <v>654</v>
      </c>
    </row>
    <row r="243" spans="2:8" ht="42.75" x14ac:dyDescent="0.2">
      <c r="B243" s="93"/>
      <c r="C243" s="49" t="s">
        <v>135</v>
      </c>
      <c r="D243" s="49" t="s">
        <v>359</v>
      </c>
      <c r="E243" s="52">
        <v>9</v>
      </c>
      <c r="F243" s="52">
        <v>9</v>
      </c>
      <c r="G243" s="55">
        <f t="shared" ref="G243:G246" si="25">+F243/E243</f>
        <v>1</v>
      </c>
      <c r="H243" s="49" t="s">
        <v>655</v>
      </c>
    </row>
    <row r="244" spans="2:8" ht="38.25" customHeight="1" x14ac:dyDescent="0.2">
      <c r="B244" s="93"/>
      <c r="C244" s="49" t="s">
        <v>136</v>
      </c>
      <c r="D244" s="49" t="s">
        <v>137</v>
      </c>
      <c r="E244" s="52">
        <v>3</v>
      </c>
      <c r="F244" s="52">
        <v>3</v>
      </c>
      <c r="G244" s="55">
        <f t="shared" si="25"/>
        <v>1</v>
      </c>
      <c r="H244" s="49" t="s">
        <v>656</v>
      </c>
    </row>
    <row r="245" spans="2:8" ht="38.25" customHeight="1" x14ac:dyDescent="0.2">
      <c r="B245" s="93"/>
      <c r="C245" s="49" t="s">
        <v>138</v>
      </c>
      <c r="D245" s="49" t="s">
        <v>139</v>
      </c>
      <c r="E245" s="52">
        <v>100</v>
      </c>
      <c r="F245" s="52">
        <v>97</v>
      </c>
      <c r="G245" s="55">
        <f t="shared" si="25"/>
        <v>0.97</v>
      </c>
      <c r="H245" s="49" t="s">
        <v>657</v>
      </c>
    </row>
    <row r="246" spans="2:8" ht="78.75" customHeight="1" x14ac:dyDescent="0.2">
      <c r="B246" s="93"/>
      <c r="C246" s="49" t="s">
        <v>140</v>
      </c>
      <c r="D246" s="49" t="s">
        <v>653</v>
      </c>
      <c r="E246" s="52">
        <v>3</v>
      </c>
      <c r="F246" s="52">
        <v>3</v>
      </c>
      <c r="G246" s="55">
        <f t="shared" si="25"/>
        <v>1</v>
      </c>
      <c r="H246" s="49" t="s">
        <v>658</v>
      </c>
    </row>
    <row r="247" spans="2:8" ht="4.5" customHeight="1" x14ac:dyDescent="0.2">
      <c r="B247" s="89"/>
      <c r="C247" s="89"/>
      <c r="D247" s="89"/>
      <c r="E247" s="89"/>
      <c r="F247" s="89"/>
      <c r="G247" s="89"/>
      <c r="H247" s="89"/>
    </row>
    <row r="248" spans="2:8" ht="68.25" customHeight="1" x14ac:dyDescent="0.2">
      <c r="B248" s="93" t="s">
        <v>141</v>
      </c>
      <c r="C248" s="49" t="s">
        <v>142</v>
      </c>
      <c r="D248" s="49" t="s">
        <v>143</v>
      </c>
      <c r="E248" s="52">
        <v>100</v>
      </c>
      <c r="F248" s="50" t="s">
        <v>12</v>
      </c>
      <c r="G248" s="55">
        <f>+F248/E248</f>
        <v>1</v>
      </c>
      <c r="H248" s="49" t="s">
        <v>659</v>
      </c>
    </row>
    <row r="249" spans="2:8" ht="48.75" customHeight="1" x14ac:dyDescent="0.2">
      <c r="B249" s="93"/>
      <c r="C249" s="49" t="s">
        <v>660</v>
      </c>
      <c r="D249" s="49" t="s">
        <v>661</v>
      </c>
      <c r="E249" s="50" t="s">
        <v>11</v>
      </c>
      <c r="F249" s="50" t="s">
        <v>11</v>
      </c>
      <c r="G249" s="55">
        <f>+F249/E249</f>
        <v>1</v>
      </c>
      <c r="H249" s="49" t="s">
        <v>662</v>
      </c>
    </row>
    <row r="250" spans="2:8" ht="4.5" customHeight="1" x14ac:dyDescent="0.2">
      <c r="B250" s="89"/>
      <c r="C250" s="89"/>
      <c r="D250" s="89"/>
      <c r="E250" s="89"/>
      <c r="F250" s="89"/>
      <c r="G250" s="89"/>
      <c r="H250" s="89"/>
    </row>
    <row r="251" spans="2:8" ht="66.75" customHeight="1" x14ac:dyDescent="0.2">
      <c r="B251" s="93" t="s">
        <v>144</v>
      </c>
      <c r="C251" s="49" t="s">
        <v>663</v>
      </c>
      <c r="D251" s="49" t="s">
        <v>664</v>
      </c>
      <c r="E251" s="52">
        <v>3</v>
      </c>
      <c r="F251" s="52">
        <v>3</v>
      </c>
      <c r="G251" s="55">
        <f>+F251/E251</f>
        <v>1</v>
      </c>
      <c r="H251" s="49" t="s">
        <v>667</v>
      </c>
    </row>
    <row r="252" spans="2:8" ht="60.75" customHeight="1" x14ac:dyDescent="0.2">
      <c r="B252" s="93"/>
      <c r="C252" s="49" t="s">
        <v>360</v>
      </c>
      <c r="D252" s="49" t="s">
        <v>665</v>
      </c>
      <c r="E252" s="52">
        <v>1</v>
      </c>
      <c r="F252" s="52">
        <v>1</v>
      </c>
      <c r="G252" s="55">
        <f t="shared" ref="G252:G257" si="26">+F252/E252</f>
        <v>1</v>
      </c>
      <c r="H252" s="49" t="s">
        <v>668</v>
      </c>
    </row>
    <row r="253" spans="2:8" ht="60.75" customHeight="1" x14ac:dyDescent="0.2">
      <c r="B253" s="93"/>
      <c r="C253" s="49" t="s">
        <v>145</v>
      </c>
      <c r="D253" s="49" t="s">
        <v>146</v>
      </c>
      <c r="E253" s="52">
        <v>3</v>
      </c>
      <c r="F253" s="52">
        <v>3</v>
      </c>
      <c r="G253" s="55">
        <f t="shared" si="26"/>
        <v>1</v>
      </c>
      <c r="H253" s="90" t="s">
        <v>688</v>
      </c>
    </row>
    <row r="254" spans="2:8" ht="60.75" customHeight="1" x14ac:dyDescent="0.2">
      <c r="B254" s="93"/>
      <c r="C254" s="49" t="s">
        <v>361</v>
      </c>
      <c r="D254" s="49" t="s">
        <v>365</v>
      </c>
      <c r="E254" s="52">
        <v>3</v>
      </c>
      <c r="F254" s="52">
        <v>3</v>
      </c>
      <c r="G254" s="55">
        <f t="shared" si="26"/>
        <v>1</v>
      </c>
      <c r="H254" s="92"/>
    </row>
    <row r="255" spans="2:8" ht="60.75" customHeight="1" x14ac:dyDescent="0.2">
      <c r="B255" s="93"/>
      <c r="C255" s="49" t="s">
        <v>362</v>
      </c>
      <c r="D255" s="49" t="s">
        <v>366</v>
      </c>
      <c r="E255" s="52">
        <v>100</v>
      </c>
      <c r="F255" s="52">
        <v>100</v>
      </c>
      <c r="G255" s="55">
        <f t="shared" si="26"/>
        <v>1</v>
      </c>
      <c r="H255" s="92"/>
    </row>
    <row r="256" spans="2:8" ht="84" customHeight="1" x14ac:dyDescent="0.2">
      <c r="B256" s="93"/>
      <c r="C256" s="49" t="s">
        <v>363</v>
      </c>
      <c r="D256" s="49" t="s">
        <v>666</v>
      </c>
      <c r="E256" s="52"/>
      <c r="F256" s="52">
        <v>100</v>
      </c>
      <c r="G256" s="55"/>
      <c r="H256" s="92"/>
    </row>
    <row r="257" spans="2:8" ht="54" customHeight="1" x14ac:dyDescent="0.2">
      <c r="B257" s="93"/>
      <c r="C257" s="49" t="s">
        <v>364</v>
      </c>
      <c r="D257" s="49" t="s">
        <v>367</v>
      </c>
      <c r="E257" s="52">
        <v>100</v>
      </c>
      <c r="F257" s="52">
        <v>100</v>
      </c>
      <c r="G257" s="55">
        <f t="shared" si="26"/>
        <v>1</v>
      </c>
      <c r="H257" s="91"/>
    </row>
    <row r="258" spans="2:8" ht="8.25" customHeight="1" x14ac:dyDescent="0.2"/>
    <row r="259" spans="2:8" ht="21.75" customHeight="1" x14ac:dyDescent="0.2">
      <c r="B259" s="100" t="s">
        <v>171</v>
      </c>
      <c r="C259" s="100"/>
      <c r="D259" s="100"/>
      <c r="E259" s="100"/>
      <c r="F259" s="100"/>
      <c r="G259" s="100"/>
      <c r="H259" s="41">
        <f>AVERAGE(G263:G266,G268:G274,G276:G280,G282:G283,G285:G294)</f>
        <v>0.7142857142857143</v>
      </c>
    </row>
    <row r="260" spans="2:8" x14ac:dyDescent="0.2">
      <c r="B260" s="8"/>
      <c r="C260" s="13"/>
      <c r="D260" s="13"/>
      <c r="E260" s="9"/>
      <c r="F260" s="9"/>
      <c r="G260" s="10"/>
      <c r="H260" s="11" t="s">
        <v>1</v>
      </c>
    </row>
    <row r="261" spans="2:8" ht="14.25" customHeight="1" x14ac:dyDescent="0.2">
      <c r="B261" s="12"/>
      <c r="C261" s="13"/>
      <c r="D261" s="13"/>
      <c r="E261" s="112"/>
      <c r="F261" s="113"/>
      <c r="G261" s="114"/>
      <c r="H261" s="13"/>
    </row>
    <row r="262" spans="2:8" s="2" customFormat="1" x14ac:dyDescent="0.25">
      <c r="B262" s="21" t="s">
        <v>2</v>
      </c>
      <c r="C262" s="25" t="s">
        <v>3</v>
      </c>
      <c r="D262" s="25" t="s">
        <v>4</v>
      </c>
      <c r="E262" s="25" t="s">
        <v>5</v>
      </c>
      <c r="F262" s="25" t="s">
        <v>6</v>
      </c>
      <c r="G262" s="26" t="s">
        <v>7</v>
      </c>
      <c r="H262" s="25" t="s">
        <v>8</v>
      </c>
    </row>
    <row r="263" spans="2:8" ht="57" x14ac:dyDescent="0.2">
      <c r="B263" s="93" t="s">
        <v>172</v>
      </c>
      <c r="C263" s="49" t="s">
        <v>368</v>
      </c>
      <c r="D263" s="49" t="s">
        <v>173</v>
      </c>
      <c r="E263" s="52">
        <v>100</v>
      </c>
      <c r="F263" s="52">
        <v>100</v>
      </c>
      <c r="G263" s="55">
        <f>+F263/E263</f>
        <v>1</v>
      </c>
      <c r="H263" s="56" t="s">
        <v>593</v>
      </c>
    </row>
    <row r="264" spans="2:8" ht="42.75" x14ac:dyDescent="0.2">
      <c r="B264" s="93"/>
      <c r="C264" s="49" t="s">
        <v>227</v>
      </c>
      <c r="D264" s="49" t="s">
        <v>228</v>
      </c>
      <c r="E264" s="52">
        <v>100</v>
      </c>
      <c r="F264" s="52">
        <v>0</v>
      </c>
      <c r="G264" s="55">
        <f t="shared" ref="G264:G266" si="27">+F264/E264</f>
        <v>0</v>
      </c>
      <c r="H264" s="75"/>
    </row>
    <row r="265" spans="2:8" ht="80.25" customHeight="1" x14ac:dyDescent="0.2">
      <c r="B265" s="93"/>
      <c r="C265" s="49" t="s">
        <v>174</v>
      </c>
      <c r="D265" s="49" t="s">
        <v>175</v>
      </c>
      <c r="E265" s="52">
        <v>100</v>
      </c>
      <c r="F265" s="52">
        <v>100</v>
      </c>
      <c r="G265" s="55">
        <f t="shared" si="27"/>
        <v>1</v>
      </c>
      <c r="H265" s="56" t="s">
        <v>696</v>
      </c>
    </row>
    <row r="266" spans="2:8" ht="71.25" x14ac:dyDescent="0.2">
      <c r="B266" s="93"/>
      <c r="C266" s="49" t="s">
        <v>176</v>
      </c>
      <c r="D266" s="49" t="s">
        <v>592</v>
      </c>
      <c r="E266" s="52">
        <v>100</v>
      </c>
      <c r="F266" s="52">
        <v>100</v>
      </c>
      <c r="G266" s="55">
        <f t="shared" si="27"/>
        <v>1</v>
      </c>
      <c r="H266" s="56" t="s">
        <v>697</v>
      </c>
    </row>
    <row r="267" spans="2:8" ht="4.5" customHeight="1" x14ac:dyDescent="0.2">
      <c r="B267" s="89"/>
      <c r="C267" s="89"/>
      <c r="D267" s="89"/>
      <c r="E267" s="89"/>
      <c r="F267" s="89"/>
      <c r="G267" s="89"/>
      <c r="H267" s="89"/>
    </row>
    <row r="268" spans="2:8" ht="69" customHeight="1" x14ac:dyDescent="0.2">
      <c r="B268" s="93" t="s">
        <v>177</v>
      </c>
      <c r="C268" s="49" t="s">
        <v>421</v>
      </c>
      <c r="D268" s="49" t="s">
        <v>425</v>
      </c>
      <c r="E268" s="52">
        <v>50</v>
      </c>
      <c r="F268" s="52">
        <v>0</v>
      </c>
      <c r="G268" s="55">
        <f>+F268/E268</f>
        <v>0</v>
      </c>
      <c r="H268" s="56"/>
    </row>
    <row r="269" spans="2:8" ht="49.5" customHeight="1" x14ac:dyDescent="0.2">
      <c r="B269" s="93"/>
      <c r="C269" s="49" t="s">
        <v>422</v>
      </c>
      <c r="D269" s="49" t="s">
        <v>426</v>
      </c>
      <c r="E269" s="52">
        <v>25</v>
      </c>
      <c r="F269" s="52">
        <v>0</v>
      </c>
      <c r="G269" s="55">
        <f t="shared" ref="G269:G271" si="28">+F269/E269</f>
        <v>0</v>
      </c>
      <c r="H269" s="56"/>
    </row>
    <row r="270" spans="2:8" ht="81" customHeight="1" x14ac:dyDescent="0.2">
      <c r="B270" s="93"/>
      <c r="C270" s="49" t="s">
        <v>369</v>
      </c>
      <c r="D270" s="49" t="s">
        <v>370</v>
      </c>
      <c r="E270" s="52">
        <v>100</v>
      </c>
      <c r="F270" s="52">
        <v>0</v>
      </c>
      <c r="G270" s="55">
        <f t="shared" si="28"/>
        <v>0</v>
      </c>
      <c r="H270" s="56"/>
    </row>
    <row r="271" spans="2:8" ht="75" customHeight="1" x14ac:dyDescent="0.2">
      <c r="B271" s="93"/>
      <c r="C271" s="49" t="s">
        <v>229</v>
      </c>
      <c r="D271" s="49" t="s">
        <v>230</v>
      </c>
      <c r="E271" s="52">
        <v>100</v>
      </c>
      <c r="F271" s="52">
        <v>0</v>
      </c>
      <c r="G271" s="55">
        <f t="shared" si="28"/>
        <v>0</v>
      </c>
      <c r="H271" s="56"/>
    </row>
    <row r="272" spans="2:8" ht="82.5" customHeight="1" x14ac:dyDescent="0.2">
      <c r="B272" s="93"/>
      <c r="C272" s="49" t="s">
        <v>423</v>
      </c>
      <c r="D272" s="90" t="s">
        <v>178</v>
      </c>
      <c r="E272" s="52">
        <v>5</v>
      </c>
      <c r="F272" s="52">
        <v>10</v>
      </c>
      <c r="G272" s="55">
        <v>1</v>
      </c>
      <c r="H272" s="56" t="s">
        <v>595</v>
      </c>
    </row>
    <row r="273" spans="2:8" ht="61.5" customHeight="1" x14ac:dyDescent="0.2">
      <c r="B273" s="93"/>
      <c r="C273" s="49" t="s">
        <v>424</v>
      </c>
      <c r="D273" s="91"/>
      <c r="E273" s="52">
        <v>4</v>
      </c>
      <c r="F273" s="52">
        <v>0</v>
      </c>
      <c r="G273" s="55">
        <f>+F273/E273</f>
        <v>0</v>
      </c>
      <c r="H273" s="56"/>
    </row>
    <row r="274" spans="2:8" ht="54" customHeight="1" x14ac:dyDescent="0.2">
      <c r="B274" s="93"/>
      <c r="C274" s="49" t="s">
        <v>594</v>
      </c>
      <c r="D274" s="49" t="s">
        <v>179</v>
      </c>
      <c r="E274" s="52">
        <v>5</v>
      </c>
      <c r="F274" s="52">
        <v>0</v>
      </c>
      <c r="G274" s="55">
        <f>+F274/E274</f>
        <v>0</v>
      </c>
      <c r="H274" s="56"/>
    </row>
    <row r="275" spans="2:8" ht="5.25" customHeight="1" x14ac:dyDescent="0.2">
      <c r="C275" s="44"/>
      <c r="D275" s="130"/>
      <c r="E275" s="131"/>
    </row>
    <row r="276" spans="2:8" ht="117.75" customHeight="1" x14ac:dyDescent="0.2">
      <c r="B276" s="93" t="s">
        <v>180</v>
      </c>
      <c r="C276" s="49" t="s">
        <v>181</v>
      </c>
      <c r="D276" s="49" t="s">
        <v>182</v>
      </c>
      <c r="E276" s="52" t="s">
        <v>10</v>
      </c>
      <c r="F276" s="52">
        <v>0</v>
      </c>
      <c r="G276" s="55">
        <f>+F276/E276</f>
        <v>0</v>
      </c>
      <c r="H276" s="49" t="s">
        <v>701</v>
      </c>
    </row>
    <row r="277" spans="2:8" ht="69.75" customHeight="1" x14ac:dyDescent="0.2">
      <c r="B277" s="93"/>
      <c r="C277" s="49" t="s">
        <v>183</v>
      </c>
      <c r="D277" s="49" t="s">
        <v>184</v>
      </c>
      <c r="E277" s="52">
        <v>100</v>
      </c>
      <c r="F277" s="52">
        <v>100</v>
      </c>
      <c r="G277" s="55">
        <f t="shared" ref="G277" si="29">+F277/E277</f>
        <v>1</v>
      </c>
      <c r="H277" s="49" t="s">
        <v>700</v>
      </c>
    </row>
    <row r="278" spans="2:8" ht="79.5" customHeight="1" x14ac:dyDescent="0.2">
      <c r="B278" s="93"/>
      <c r="C278" s="49" t="s">
        <v>185</v>
      </c>
      <c r="D278" s="90" t="s">
        <v>186</v>
      </c>
      <c r="E278" s="52" t="s">
        <v>12</v>
      </c>
      <c r="F278" s="52" t="s">
        <v>12</v>
      </c>
      <c r="G278" s="55">
        <f t="shared" ref="G278:G280" si="30">+F278/E278</f>
        <v>1</v>
      </c>
      <c r="H278" s="49" t="s">
        <v>596</v>
      </c>
    </row>
    <row r="279" spans="2:8" ht="84.75" customHeight="1" x14ac:dyDescent="0.2">
      <c r="B279" s="93"/>
      <c r="C279" s="49" t="s">
        <v>187</v>
      </c>
      <c r="D279" s="91"/>
      <c r="E279" s="52">
        <v>100</v>
      </c>
      <c r="F279" s="52" t="s">
        <v>12</v>
      </c>
      <c r="G279" s="55">
        <f t="shared" si="30"/>
        <v>1</v>
      </c>
      <c r="H279" s="49" t="s">
        <v>597</v>
      </c>
    </row>
    <row r="280" spans="2:8" ht="71.25" x14ac:dyDescent="0.2">
      <c r="B280" s="93"/>
      <c r="C280" s="49" t="s">
        <v>188</v>
      </c>
      <c r="D280" s="49" t="s">
        <v>184</v>
      </c>
      <c r="E280" s="52">
        <v>100</v>
      </c>
      <c r="F280" s="52" t="s">
        <v>12</v>
      </c>
      <c r="G280" s="55">
        <f t="shared" si="30"/>
        <v>1</v>
      </c>
      <c r="H280" s="49" t="s">
        <v>689</v>
      </c>
    </row>
    <row r="281" spans="2:8" ht="4.5" customHeight="1" x14ac:dyDescent="0.2"/>
    <row r="282" spans="2:8" ht="97.5" customHeight="1" x14ac:dyDescent="0.2">
      <c r="B282" s="93" t="s">
        <v>189</v>
      </c>
      <c r="C282" s="49" t="s">
        <v>190</v>
      </c>
      <c r="D282" s="49" t="s">
        <v>192</v>
      </c>
      <c r="E282" s="52">
        <v>3</v>
      </c>
      <c r="F282" s="52">
        <v>3</v>
      </c>
      <c r="G282" s="55">
        <f t="shared" ref="G282" si="31">+F282/E282</f>
        <v>1</v>
      </c>
      <c r="H282" s="49" t="s">
        <v>702</v>
      </c>
    </row>
    <row r="283" spans="2:8" ht="109.5" customHeight="1" x14ac:dyDescent="0.2">
      <c r="B283" s="93"/>
      <c r="C283" s="49" t="s">
        <v>191</v>
      </c>
      <c r="D283" s="49" t="s">
        <v>598</v>
      </c>
      <c r="E283" s="52">
        <v>90</v>
      </c>
      <c r="F283" s="52">
        <v>90</v>
      </c>
      <c r="G283" s="55">
        <f>+F283/E283</f>
        <v>1</v>
      </c>
      <c r="H283" s="49" t="s">
        <v>703</v>
      </c>
    </row>
    <row r="284" spans="2:8" ht="4.5" customHeight="1" x14ac:dyDescent="0.2"/>
    <row r="285" spans="2:8" ht="95.25" customHeight="1" x14ac:dyDescent="0.2">
      <c r="B285" s="93" t="s">
        <v>193</v>
      </c>
      <c r="C285" s="49" t="s">
        <v>194</v>
      </c>
      <c r="D285" s="49" t="s">
        <v>195</v>
      </c>
      <c r="E285" s="52">
        <v>50</v>
      </c>
      <c r="F285" s="52">
        <v>50</v>
      </c>
      <c r="G285" s="55">
        <f>+F285/E285</f>
        <v>1</v>
      </c>
      <c r="H285" s="49" t="s">
        <v>599</v>
      </c>
    </row>
    <row r="286" spans="2:8" ht="78" customHeight="1" x14ac:dyDescent="0.2">
      <c r="B286" s="93"/>
      <c r="C286" s="49" t="s">
        <v>371</v>
      </c>
      <c r="D286" s="90" t="s">
        <v>196</v>
      </c>
      <c r="E286" s="52">
        <v>0.33</v>
      </c>
      <c r="F286" s="52">
        <v>1</v>
      </c>
      <c r="G286" s="55">
        <v>1</v>
      </c>
      <c r="H286" s="49" t="s">
        <v>698</v>
      </c>
    </row>
    <row r="287" spans="2:8" ht="93" customHeight="1" x14ac:dyDescent="0.2">
      <c r="B287" s="93"/>
      <c r="C287" s="49" t="s">
        <v>372</v>
      </c>
      <c r="D287" s="91"/>
      <c r="E287" s="52">
        <v>33.33</v>
      </c>
      <c r="F287" s="52">
        <v>100</v>
      </c>
      <c r="G287" s="55">
        <v>1</v>
      </c>
      <c r="H287" s="49" t="s">
        <v>699</v>
      </c>
    </row>
    <row r="288" spans="2:8" ht="104.25" customHeight="1" x14ac:dyDescent="0.2">
      <c r="B288" s="93"/>
      <c r="C288" s="49" t="s">
        <v>197</v>
      </c>
      <c r="D288" s="49" t="s">
        <v>198</v>
      </c>
      <c r="E288" s="52">
        <v>33.33</v>
      </c>
      <c r="F288" s="52">
        <v>100</v>
      </c>
      <c r="G288" s="55">
        <v>1</v>
      </c>
      <c r="H288" s="49" t="s">
        <v>704</v>
      </c>
    </row>
    <row r="289" spans="2:8" ht="81" customHeight="1" x14ac:dyDescent="0.2">
      <c r="B289" s="93"/>
      <c r="C289" s="49" t="s">
        <v>199</v>
      </c>
      <c r="D289" s="90" t="s">
        <v>200</v>
      </c>
      <c r="E289" s="52">
        <v>33.33</v>
      </c>
      <c r="F289" s="52">
        <v>100</v>
      </c>
      <c r="G289" s="55">
        <v>1</v>
      </c>
      <c r="H289" s="90" t="s">
        <v>600</v>
      </c>
    </row>
    <row r="290" spans="2:8" ht="96.75" customHeight="1" x14ac:dyDescent="0.2">
      <c r="B290" s="93"/>
      <c r="C290" s="49" t="s">
        <v>201</v>
      </c>
      <c r="D290" s="92"/>
      <c r="E290" s="52">
        <v>33.33</v>
      </c>
      <c r="F290" s="52">
        <v>100</v>
      </c>
      <c r="G290" s="55">
        <v>1</v>
      </c>
      <c r="H290" s="92"/>
    </row>
    <row r="291" spans="2:8" ht="97.5" customHeight="1" x14ac:dyDescent="0.2">
      <c r="B291" s="93"/>
      <c r="C291" s="49" t="s">
        <v>202</v>
      </c>
      <c r="D291" s="92"/>
      <c r="E291" s="52">
        <v>33.33</v>
      </c>
      <c r="F291" s="52">
        <v>100</v>
      </c>
      <c r="G291" s="55">
        <v>1</v>
      </c>
      <c r="H291" s="92"/>
    </row>
    <row r="292" spans="2:8" ht="90" customHeight="1" x14ac:dyDescent="0.2">
      <c r="B292" s="93"/>
      <c r="C292" s="49" t="s">
        <v>203</v>
      </c>
      <c r="D292" s="92"/>
      <c r="E292" s="52">
        <v>33.33</v>
      </c>
      <c r="F292" s="52">
        <v>100</v>
      </c>
      <c r="G292" s="55">
        <v>1</v>
      </c>
      <c r="H292" s="92"/>
    </row>
    <row r="293" spans="2:8" ht="135" customHeight="1" x14ac:dyDescent="0.2">
      <c r="B293" s="93"/>
      <c r="C293" s="49" t="s">
        <v>373</v>
      </c>
      <c r="D293" s="91"/>
      <c r="E293" s="52">
        <v>33.33</v>
      </c>
      <c r="F293" s="52">
        <v>100</v>
      </c>
      <c r="G293" s="55">
        <v>1</v>
      </c>
      <c r="H293" s="91"/>
    </row>
    <row r="294" spans="2:8" ht="129" customHeight="1" x14ac:dyDescent="0.2">
      <c r="B294" s="93"/>
      <c r="C294" s="49" t="s">
        <v>374</v>
      </c>
      <c r="D294" s="49" t="s">
        <v>196</v>
      </c>
      <c r="E294" s="52">
        <v>33.33</v>
      </c>
      <c r="F294" s="52">
        <v>100</v>
      </c>
      <c r="G294" s="55">
        <v>1</v>
      </c>
      <c r="H294" s="49" t="s">
        <v>705</v>
      </c>
    </row>
    <row r="295" spans="2:8" ht="4.5" customHeight="1" x14ac:dyDescent="0.2"/>
    <row r="296" spans="2:8" ht="24" customHeight="1" x14ac:dyDescent="0.2">
      <c r="B296" s="100" t="s">
        <v>204</v>
      </c>
      <c r="C296" s="100"/>
      <c r="D296" s="100"/>
      <c r="E296" s="100"/>
      <c r="F296" s="100"/>
      <c r="G296" s="100"/>
      <c r="H296" s="41">
        <f>AVERAGE(G299:G300,G302:G322,G324:G329)</f>
        <v>0.99677878604557368</v>
      </c>
    </row>
    <row r="297" spans="2:8" x14ac:dyDescent="0.2">
      <c r="B297" s="8"/>
      <c r="C297" s="13"/>
      <c r="D297" s="13"/>
      <c r="E297" s="9"/>
      <c r="F297" s="9"/>
      <c r="G297" s="10"/>
      <c r="H297" s="11" t="s">
        <v>1</v>
      </c>
    </row>
    <row r="298" spans="2:8" ht="21.75" customHeight="1" x14ac:dyDescent="0.2">
      <c r="B298" s="21" t="s">
        <v>2</v>
      </c>
      <c r="C298" s="37" t="s">
        <v>3</v>
      </c>
      <c r="D298" s="37" t="s">
        <v>4</v>
      </c>
      <c r="E298" s="25" t="s">
        <v>5</v>
      </c>
      <c r="F298" s="25" t="s">
        <v>6</v>
      </c>
      <c r="G298" s="26" t="s">
        <v>7</v>
      </c>
      <c r="H298" s="37" t="s">
        <v>8</v>
      </c>
    </row>
    <row r="299" spans="2:8" ht="140.25" customHeight="1" x14ac:dyDescent="0.2">
      <c r="B299" s="107" t="s">
        <v>205</v>
      </c>
      <c r="C299" s="49" t="s">
        <v>206</v>
      </c>
      <c r="D299" s="49" t="s">
        <v>258</v>
      </c>
      <c r="E299" s="52" t="s">
        <v>12</v>
      </c>
      <c r="F299" s="52">
        <v>100</v>
      </c>
      <c r="G299" s="55">
        <f>+F299/E299</f>
        <v>1</v>
      </c>
      <c r="H299" s="49" t="s">
        <v>711</v>
      </c>
    </row>
    <row r="300" spans="2:8" ht="85.5" x14ac:dyDescent="0.2">
      <c r="B300" s="108"/>
      <c r="C300" s="49" t="s">
        <v>257</v>
      </c>
      <c r="D300" s="49" t="s">
        <v>259</v>
      </c>
      <c r="E300" s="52" t="s">
        <v>12</v>
      </c>
      <c r="F300" s="52" t="s">
        <v>12</v>
      </c>
      <c r="G300" s="55">
        <f>+F300/E300</f>
        <v>1</v>
      </c>
      <c r="H300" s="49" t="s">
        <v>532</v>
      </c>
    </row>
    <row r="301" spans="2:8" ht="4.5" customHeight="1" x14ac:dyDescent="0.2">
      <c r="B301" s="89"/>
      <c r="C301" s="89"/>
      <c r="D301" s="89"/>
      <c r="E301" s="89"/>
      <c r="F301" s="89"/>
      <c r="G301" s="89"/>
      <c r="H301" s="89"/>
    </row>
    <row r="302" spans="2:8" ht="128.25" x14ac:dyDescent="0.2">
      <c r="B302" s="93" t="s">
        <v>207</v>
      </c>
      <c r="C302" s="49" t="s">
        <v>533</v>
      </c>
      <c r="D302" s="49" t="s">
        <v>534</v>
      </c>
      <c r="E302" s="52">
        <v>1</v>
      </c>
      <c r="F302" s="52">
        <v>1</v>
      </c>
      <c r="G302" s="55">
        <f>+F302/E302</f>
        <v>1</v>
      </c>
      <c r="H302" s="49" t="s">
        <v>535</v>
      </c>
    </row>
    <row r="303" spans="2:8" ht="126" customHeight="1" x14ac:dyDescent="0.2">
      <c r="B303" s="93"/>
      <c r="C303" s="49" t="s">
        <v>536</v>
      </c>
      <c r="D303" s="49" t="s">
        <v>537</v>
      </c>
      <c r="E303" s="52">
        <v>1</v>
      </c>
      <c r="F303" s="52">
        <v>1</v>
      </c>
      <c r="G303" s="55">
        <f>+F303/E303</f>
        <v>1</v>
      </c>
      <c r="H303" s="49" t="s">
        <v>712</v>
      </c>
    </row>
    <row r="304" spans="2:8" ht="128.25" x14ac:dyDescent="0.2">
      <c r="B304" s="93"/>
      <c r="C304" s="49" t="s">
        <v>260</v>
      </c>
      <c r="D304" s="49" t="s">
        <v>269</v>
      </c>
      <c r="E304" s="52">
        <v>90</v>
      </c>
      <c r="F304" s="52">
        <v>82.54</v>
      </c>
      <c r="G304" s="55">
        <f t="shared" ref="G304:G322" si="32">+F304/E304</f>
        <v>0.91711111111111121</v>
      </c>
      <c r="H304" s="49" t="s">
        <v>538</v>
      </c>
    </row>
    <row r="305" spans="2:8" ht="154.5" customHeight="1" x14ac:dyDescent="0.2">
      <c r="B305" s="93"/>
      <c r="C305" s="49" t="s">
        <v>261</v>
      </c>
      <c r="D305" s="49" t="s">
        <v>270</v>
      </c>
      <c r="E305" s="52">
        <v>13</v>
      </c>
      <c r="F305" s="52">
        <v>13</v>
      </c>
      <c r="G305" s="55">
        <f t="shared" si="32"/>
        <v>1</v>
      </c>
      <c r="H305" s="49" t="s">
        <v>713</v>
      </c>
    </row>
    <row r="306" spans="2:8" ht="200.25" customHeight="1" x14ac:dyDescent="0.2">
      <c r="B306" s="93"/>
      <c r="C306" s="49" t="s">
        <v>262</v>
      </c>
      <c r="D306" s="49" t="s">
        <v>271</v>
      </c>
      <c r="E306" s="52">
        <v>3</v>
      </c>
      <c r="F306" s="52">
        <v>3</v>
      </c>
      <c r="G306" s="55">
        <f t="shared" si="32"/>
        <v>1</v>
      </c>
      <c r="H306" s="49" t="s">
        <v>539</v>
      </c>
    </row>
    <row r="307" spans="2:8" ht="136.5" customHeight="1" x14ac:dyDescent="0.2">
      <c r="B307" s="93"/>
      <c r="C307" s="49" t="s">
        <v>263</v>
      </c>
      <c r="D307" s="49" t="s">
        <v>404</v>
      </c>
      <c r="E307" s="52">
        <v>3</v>
      </c>
      <c r="F307" s="52">
        <v>3</v>
      </c>
      <c r="G307" s="55">
        <f t="shared" si="32"/>
        <v>1</v>
      </c>
      <c r="H307" s="49" t="s">
        <v>540</v>
      </c>
    </row>
    <row r="308" spans="2:8" ht="176.25" customHeight="1" x14ac:dyDescent="0.2">
      <c r="B308" s="93"/>
      <c r="C308" s="49" t="s">
        <v>264</v>
      </c>
      <c r="D308" s="49" t="s">
        <v>405</v>
      </c>
      <c r="E308" s="52">
        <v>3</v>
      </c>
      <c r="F308" s="52">
        <v>3</v>
      </c>
      <c r="G308" s="55">
        <f t="shared" si="32"/>
        <v>1</v>
      </c>
      <c r="H308" s="49" t="s">
        <v>541</v>
      </c>
    </row>
    <row r="309" spans="2:8" ht="128.25" customHeight="1" x14ac:dyDescent="0.2">
      <c r="B309" s="93"/>
      <c r="C309" s="49" t="s">
        <v>265</v>
      </c>
      <c r="D309" s="49" t="s">
        <v>272</v>
      </c>
      <c r="E309" s="52">
        <v>1</v>
      </c>
      <c r="F309" s="52">
        <v>1</v>
      </c>
      <c r="G309" s="55">
        <f t="shared" si="32"/>
        <v>1</v>
      </c>
      <c r="H309" s="49" t="s">
        <v>542</v>
      </c>
    </row>
    <row r="310" spans="2:8" ht="214.5" customHeight="1" x14ac:dyDescent="0.2">
      <c r="B310" s="93"/>
      <c r="C310" s="49" t="s">
        <v>543</v>
      </c>
      <c r="D310" s="49" t="s">
        <v>550</v>
      </c>
      <c r="E310" s="52">
        <v>1</v>
      </c>
      <c r="F310" s="52">
        <v>1</v>
      </c>
      <c r="G310" s="55">
        <f t="shared" si="32"/>
        <v>1</v>
      </c>
      <c r="H310" s="49" t="s">
        <v>557</v>
      </c>
    </row>
    <row r="311" spans="2:8" ht="153.75" customHeight="1" x14ac:dyDescent="0.2">
      <c r="B311" s="93"/>
      <c r="C311" s="49" t="s">
        <v>208</v>
      </c>
      <c r="D311" s="49" t="s">
        <v>273</v>
      </c>
      <c r="E311" s="52">
        <v>3</v>
      </c>
      <c r="F311" s="52">
        <v>3</v>
      </c>
      <c r="G311" s="55">
        <f t="shared" si="32"/>
        <v>1</v>
      </c>
      <c r="H311" s="49" t="s">
        <v>558</v>
      </c>
    </row>
    <row r="312" spans="2:8" ht="90" customHeight="1" x14ac:dyDescent="0.2">
      <c r="B312" s="93"/>
      <c r="C312" s="49" t="s">
        <v>266</v>
      </c>
      <c r="D312" s="49" t="s">
        <v>274</v>
      </c>
      <c r="E312" s="52">
        <v>3</v>
      </c>
      <c r="F312" s="52">
        <v>3</v>
      </c>
      <c r="G312" s="55">
        <f t="shared" si="32"/>
        <v>1</v>
      </c>
      <c r="H312" s="49" t="s">
        <v>714</v>
      </c>
    </row>
    <row r="313" spans="2:8" ht="106.5" customHeight="1" x14ac:dyDescent="0.2">
      <c r="B313" s="93"/>
      <c r="C313" s="49" t="s">
        <v>544</v>
      </c>
      <c r="D313" s="49" t="s">
        <v>551</v>
      </c>
      <c r="E313" s="52">
        <v>1</v>
      </c>
      <c r="F313" s="52">
        <v>1</v>
      </c>
      <c r="G313" s="55">
        <f t="shared" si="32"/>
        <v>1</v>
      </c>
      <c r="H313" s="49" t="s">
        <v>559</v>
      </c>
    </row>
    <row r="314" spans="2:8" ht="147" customHeight="1" x14ac:dyDescent="0.2">
      <c r="B314" s="93"/>
      <c r="C314" s="49" t="s">
        <v>267</v>
      </c>
      <c r="D314" s="49" t="s">
        <v>275</v>
      </c>
      <c r="E314" s="52">
        <v>64</v>
      </c>
      <c r="F314" s="52">
        <v>64</v>
      </c>
      <c r="G314" s="55">
        <f t="shared" si="32"/>
        <v>1</v>
      </c>
      <c r="H314" s="49" t="s">
        <v>560</v>
      </c>
    </row>
    <row r="315" spans="2:8" ht="180" customHeight="1" x14ac:dyDescent="0.2">
      <c r="B315" s="93"/>
      <c r="C315" s="49" t="s">
        <v>545</v>
      </c>
      <c r="D315" s="49" t="s">
        <v>552</v>
      </c>
      <c r="E315" s="52">
        <v>1</v>
      </c>
      <c r="F315" s="52">
        <v>1</v>
      </c>
      <c r="G315" s="55">
        <f t="shared" si="32"/>
        <v>1</v>
      </c>
      <c r="H315" s="49" t="s">
        <v>561</v>
      </c>
    </row>
    <row r="316" spans="2:8" ht="193.5" customHeight="1" x14ac:dyDescent="0.2">
      <c r="B316" s="93"/>
      <c r="C316" s="49" t="s">
        <v>546</v>
      </c>
      <c r="D316" s="49" t="s">
        <v>553</v>
      </c>
      <c r="E316" s="52">
        <v>1</v>
      </c>
      <c r="F316" s="52">
        <v>1</v>
      </c>
      <c r="G316" s="55">
        <f t="shared" si="32"/>
        <v>1</v>
      </c>
      <c r="H316" s="49" t="s">
        <v>562</v>
      </c>
    </row>
    <row r="317" spans="2:8" ht="181.5" customHeight="1" x14ac:dyDescent="0.2">
      <c r="B317" s="93"/>
      <c r="C317" s="49" t="s">
        <v>547</v>
      </c>
      <c r="D317" s="49" t="s">
        <v>554</v>
      </c>
      <c r="E317" s="52">
        <v>1</v>
      </c>
      <c r="F317" s="52">
        <v>1</v>
      </c>
      <c r="G317" s="55">
        <f t="shared" si="32"/>
        <v>1</v>
      </c>
      <c r="H317" s="49" t="s">
        <v>563</v>
      </c>
    </row>
    <row r="318" spans="2:8" ht="128.25" x14ac:dyDescent="0.2">
      <c r="B318" s="93"/>
      <c r="C318" s="49" t="s">
        <v>268</v>
      </c>
      <c r="D318" s="49" t="s">
        <v>276</v>
      </c>
      <c r="E318" s="52">
        <v>3</v>
      </c>
      <c r="F318" s="52">
        <v>3</v>
      </c>
      <c r="G318" s="55">
        <f t="shared" si="32"/>
        <v>1</v>
      </c>
      <c r="H318" s="49" t="s">
        <v>564</v>
      </c>
    </row>
    <row r="319" spans="2:8" ht="192" customHeight="1" x14ac:dyDescent="0.2">
      <c r="B319" s="93"/>
      <c r="C319" s="49" t="s">
        <v>548</v>
      </c>
      <c r="D319" s="49" t="s">
        <v>555</v>
      </c>
      <c r="E319" s="52">
        <v>1</v>
      </c>
      <c r="F319" s="52">
        <v>1</v>
      </c>
      <c r="G319" s="55">
        <f t="shared" si="32"/>
        <v>1</v>
      </c>
      <c r="H319" s="49" t="s">
        <v>565</v>
      </c>
    </row>
    <row r="320" spans="2:8" ht="57" x14ac:dyDescent="0.2">
      <c r="B320" s="93"/>
      <c r="C320" s="49" t="s">
        <v>209</v>
      </c>
      <c r="D320" s="49" t="s">
        <v>209</v>
      </c>
      <c r="E320" s="52">
        <v>1</v>
      </c>
      <c r="F320" s="52">
        <v>1</v>
      </c>
      <c r="G320" s="55">
        <f t="shared" si="32"/>
        <v>1</v>
      </c>
      <c r="H320" s="49" t="s">
        <v>566</v>
      </c>
    </row>
    <row r="321" spans="2:8" ht="199.5" x14ac:dyDescent="0.2">
      <c r="B321" s="93"/>
      <c r="C321" s="49" t="s">
        <v>210</v>
      </c>
      <c r="D321" s="49" t="s">
        <v>24</v>
      </c>
      <c r="E321" s="52">
        <v>13</v>
      </c>
      <c r="F321" s="52">
        <v>13</v>
      </c>
      <c r="G321" s="55">
        <f t="shared" si="32"/>
        <v>1</v>
      </c>
      <c r="H321" s="49" t="s">
        <v>567</v>
      </c>
    </row>
    <row r="322" spans="2:8" ht="171" x14ac:dyDescent="0.2">
      <c r="B322" s="93"/>
      <c r="C322" s="49" t="s">
        <v>549</v>
      </c>
      <c r="D322" s="49" t="s">
        <v>556</v>
      </c>
      <c r="E322" s="52">
        <v>1</v>
      </c>
      <c r="F322" s="52">
        <v>1</v>
      </c>
      <c r="G322" s="55">
        <f t="shared" si="32"/>
        <v>1</v>
      </c>
      <c r="H322" s="49" t="s">
        <v>568</v>
      </c>
    </row>
    <row r="323" spans="2:8" ht="4.5" customHeight="1" x14ac:dyDescent="0.2"/>
    <row r="324" spans="2:8" ht="98.25" customHeight="1" x14ac:dyDescent="0.2">
      <c r="B324" s="93" t="s">
        <v>211</v>
      </c>
      <c r="C324" s="49" t="s">
        <v>338</v>
      </c>
      <c r="D324" s="49" t="s">
        <v>212</v>
      </c>
      <c r="E324" s="52" t="s">
        <v>237</v>
      </c>
      <c r="F324" s="52">
        <v>104</v>
      </c>
      <c r="G324" s="55">
        <v>1</v>
      </c>
      <c r="H324" s="49" t="s">
        <v>569</v>
      </c>
    </row>
    <row r="325" spans="2:8" ht="82.5" customHeight="1" x14ac:dyDescent="0.2">
      <c r="B325" s="93"/>
      <c r="C325" s="49" t="s">
        <v>213</v>
      </c>
      <c r="D325" s="49" t="s">
        <v>214</v>
      </c>
      <c r="E325" s="52" t="s">
        <v>237</v>
      </c>
      <c r="F325" s="52">
        <v>121</v>
      </c>
      <c r="G325" s="55">
        <v>1</v>
      </c>
      <c r="H325" s="49" t="s">
        <v>570</v>
      </c>
    </row>
    <row r="326" spans="2:8" ht="101.25" customHeight="1" x14ac:dyDescent="0.2">
      <c r="B326" s="93"/>
      <c r="C326" s="49" t="s">
        <v>215</v>
      </c>
      <c r="D326" s="49" t="s">
        <v>216</v>
      </c>
      <c r="E326" s="52" t="s">
        <v>339</v>
      </c>
      <c r="F326" s="52">
        <v>14</v>
      </c>
      <c r="G326" s="55">
        <v>1</v>
      </c>
      <c r="H326" s="49" t="s">
        <v>571</v>
      </c>
    </row>
    <row r="327" spans="2:8" ht="70.5" customHeight="1" x14ac:dyDescent="0.2">
      <c r="B327" s="93"/>
      <c r="C327" s="49" t="s">
        <v>217</v>
      </c>
      <c r="D327" s="49" t="s">
        <v>218</v>
      </c>
      <c r="E327" s="52" t="s">
        <v>12</v>
      </c>
      <c r="F327" s="52">
        <v>163</v>
      </c>
      <c r="G327" s="55">
        <v>1</v>
      </c>
      <c r="H327" s="49" t="s">
        <v>572</v>
      </c>
    </row>
    <row r="328" spans="2:8" ht="129" customHeight="1" x14ac:dyDescent="0.2">
      <c r="B328" s="93"/>
      <c r="C328" s="49" t="s">
        <v>444</v>
      </c>
      <c r="D328" s="49" t="s">
        <v>445</v>
      </c>
      <c r="E328" s="52" t="s">
        <v>237</v>
      </c>
      <c r="F328" s="52">
        <v>94</v>
      </c>
      <c r="G328" s="55">
        <f t="shared" ref="G328" si="33">+F328/E328</f>
        <v>0.98947368421052628</v>
      </c>
      <c r="H328" s="49" t="s">
        <v>573</v>
      </c>
    </row>
    <row r="329" spans="2:8" ht="128.25" customHeight="1" x14ac:dyDescent="0.2">
      <c r="B329" s="93"/>
      <c r="C329" s="49" t="s">
        <v>219</v>
      </c>
      <c r="D329" s="49" t="s">
        <v>220</v>
      </c>
      <c r="E329" s="52" t="s">
        <v>237</v>
      </c>
      <c r="F329" s="52">
        <v>97</v>
      </c>
      <c r="G329" s="55">
        <v>1</v>
      </c>
      <c r="H329" s="49" t="s">
        <v>574</v>
      </c>
    </row>
    <row r="330" spans="2:8" ht="4.5" customHeight="1" x14ac:dyDescent="0.2"/>
    <row r="331" spans="2:8" ht="18" x14ac:dyDescent="0.2">
      <c r="B331" s="100" t="s">
        <v>378</v>
      </c>
      <c r="C331" s="100"/>
      <c r="D331" s="100"/>
      <c r="E331" s="100"/>
      <c r="F331" s="100"/>
      <c r="G331" s="100"/>
      <c r="H331" s="41">
        <f>AVERAGE(G334:G344)</f>
        <v>0.76090909090909087</v>
      </c>
    </row>
    <row r="332" spans="2:8" x14ac:dyDescent="0.2">
      <c r="B332" s="8"/>
      <c r="C332" s="13"/>
      <c r="D332" s="13"/>
      <c r="E332" s="9"/>
      <c r="F332" s="9"/>
      <c r="G332" s="10"/>
      <c r="H332" s="11" t="s">
        <v>1</v>
      </c>
    </row>
    <row r="333" spans="2:8" x14ac:dyDescent="0.2">
      <c r="B333" s="21" t="s">
        <v>2</v>
      </c>
      <c r="C333" s="25" t="s">
        <v>3</v>
      </c>
      <c r="D333" s="25" t="s">
        <v>4</v>
      </c>
      <c r="E333" s="25" t="s">
        <v>5</v>
      </c>
      <c r="F333" s="25" t="s">
        <v>6</v>
      </c>
      <c r="G333" s="26" t="s">
        <v>7</v>
      </c>
      <c r="H333" s="25" t="s">
        <v>8</v>
      </c>
    </row>
    <row r="334" spans="2:8" ht="77.25" customHeight="1" x14ac:dyDescent="0.2">
      <c r="B334" s="101" t="s">
        <v>379</v>
      </c>
      <c r="C334" s="104" t="s">
        <v>382</v>
      </c>
      <c r="D334" s="49" t="s">
        <v>380</v>
      </c>
      <c r="E334" s="52">
        <v>55</v>
      </c>
      <c r="F334" s="52">
        <v>61</v>
      </c>
      <c r="G334" s="55">
        <v>1</v>
      </c>
      <c r="H334" s="90" t="s">
        <v>489</v>
      </c>
    </row>
    <row r="335" spans="2:8" ht="69" customHeight="1" x14ac:dyDescent="0.2">
      <c r="B335" s="102"/>
      <c r="C335" s="105"/>
      <c r="D335" s="49" t="s">
        <v>381</v>
      </c>
      <c r="E335" s="52">
        <v>85</v>
      </c>
      <c r="F335" s="52">
        <v>91</v>
      </c>
      <c r="G335" s="55">
        <v>1</v>
      </c>
      <c r="H335" s="91"/>
    </row>
    <row r="336" spans="2:8" ht="49.5" customHeight="1" x14ac:dyDescent="0.2">
      <c r="B336" s="102"/>
      <c r="C336" s="104" t="s">
        <v>383</v>
      </c>
      <c r="D336" s="49" t="s">
        <v>384</v>
      </c>
      <c r="E336" s="52">
        <v>100</v>
      </c>
      <c r="F336" s="52">
        <v>100</v>
      </c>
      <c r="G336" s="65">
        <f t="shared" ref="G336:G337" si="34">+F336/E336</f>
        <v>1</v>
      </c>
      <c r="H336" s="49" t="s">
        <v>490</v>
      </c>
    </row>
    <row r="337" spans="2:8" ht="42.75" x14ac:dyDescent="0.2">
      <c r="B337" s="102"/>
      <c r="C337" s="105"/>
      <c r="D337" s="49" t="s">
        <v>385</v>
      </c>
      <c r="E337" s="52">
        <v>100</v>
      </c>
      <c r="F337" s="52">
        <v>85</v>
      </c>
      <c r="G337" s="64">
        <f t="shared" si="34"/>
        <v>0.85</v>
      </c>
      <c r="H337" s="49" t="s">
        <v>491</v>
      </c>
    </row>
    <row r="338" spans="2:8" ht="48.75" customHeight="1" x14ac:dyDescent="0.2">
      <c r="B338" s="102"/>
      <c r="C338" s="78" t="s">
        <v>386</v>
      </c>
      <c r="D338" s="49" t="s">
        <v>387</v>
      </c>
      <c r="E338" s="52">
        <v>100</v>
      </c>
      <c r="F338" s="52" t="s">
        <v>58</v>
      </c>
      <c r="G338" s="64">
        <f>+F338/E338</f>
        <v>0.25</v>
      </c>
      <c r="H338" s="49" t="s">
        <v>492</v>
      </c>
    </row>
    <row r="339" spans="2:8" ht="28.5" x14ac:dyDescent="0.2">
      <c r="B339" s="102"/>
      <c r="C339" s="104" t="s">
        <v>388</v>
      </c>
      <c r="D339" s="49" t="s">
        <v>389</v>
      </c>
      <c r="E339" s="52" t="s">
        <v>337</v>
      </c>
      <c r="F339" s="52">
        <v>130</v>
      </c>
      <c r="G339" s="55">
        <v>1</v>
      </c>
      <c r="H339" s="49" t="s">
        <v>690</v>
      </c>
    </row>
    <row r="340" spans="2:8" ht="42.75" x14ac:dyDescent="0.2">
      <c r="B340" s="102"/>
      <c r="C340" s="105"/>
      <c r="D340" s="49" t="s">
        <v>390</v>
      </c>
      <c r="E340" s="52">
        <v>28.33</v>
      </c>
      <c r="F340" s="52">
        <v>90</v>
      </c>
      <c r="G340" s="55">
        <v>1</v>
      </c>
      <c r="H340" s="49" t="s">
        <v>493</v>
      </c>
    </row>
    <row r="341" spans="2:8" ht="34.5" customHeight="1" x14ac:dyDescent="0.2">
      <c r="B341" s="102"/>
      <c r="C341" s="104" t="s">
        <v>488</v>
      </c>
      <c r="D341" s="49" t="s">
        <v>494</v>
      </c>
      <c r="E341" s="52">
        <v>100</v>
      </c>
      <c r="F341" s="52">
        <v>97</v>
      </c>
      <c r="G341" s="55">
        <f>+F341/E341</f>
        <v>0.97</v>
      </c>
      <c r="H341" s="49" t="s">
        <v>498</v>
      </c>
    </row>
    <row r="342" spans="2:8" ht="34.5" customHeight="1" x14ac:dyDescent="0.2">
      <c r="B342" s="102"/>
      <c r="C342" s="106"/>
      <c r="D342" s="49" t="s">
        <v>495</v>
      </c>
      <c r="E342" s="52">
        <v>100</v>
      </c>
      <c r="F342" s="52">
        <v>90</v>
      </c>
      <c r="G342" s="55">
        <f>+F342/E342</f>
        <v>0.9</v>
      </c>
      <c r="H342" s="49" t="s">
        <v>499</v>
      </c>
    </row>
    <row r="343" spans="2:8" ht="71.25" x14ac:dyDescent="0.2">
      <c r="B343" s="102"/>
      <c r="C343" s="106"/>
      <c r="D343" s="49" t="s">
        <v>496</v>
      </c>
      <c r="E343" s="52">
        <v>100</v>
      </c>
      <c r="F343" s="52">
        <v>40</v>
      </c>
      <c r="G343" s="55">
        <f t="shared" ref="G343:G344" si="35">+F343/E343</f>
        <v>0.4</v>
      </c>
      <c r="H343" s="49" t="s">
        <v>500</v>
      </c>
    </row>
    <row r="344" spans="2:8" ht="71.25" x14ac:dyDescent="0.2">
      <c r="B344" s="103"/>
      <c r="C344" s="105"/>
      <c r="D344" s="49" t="s">
        <v>497</v>
      </c>
      <c r="E344" s="52">
        <v>100</v>
      </c>
      <c r="F344" s="52">
        <v>0</v>
      </c>
      <c r="G344" s="55">
        <f t="shared" si="35"/>
        <v>0</v>
      </c>
      <c r="H344" s="49" t="s">
        <v>501</v>
      </c>
    </row>
  </sheetData>
  <mergeCells count="128">
    <mergeCell ref="B219:B220"/>
    <mergeCell ref="D272:D273"/>
    <mergeCell ref="D278:D279"/>
    <mergeCell ref="D286:D287"/>
    <mergeCell ref="B216:B217"/>
    <mergeCell ref="B301:H301"/>
    <mergeCell ref="B302:B322"/>
    <mergeCell ref="B221:H221"/>
    <mergeCell ref="B250:H250"/>
    <mergeCell ref="B259:G259"/>
    <mergeCell ref="E261:G261"/>
    <mergeCell ref="B239:B240"/>
    <mergeCell ref="B248:B249"/>
    <mergeCell ref="B251:B257"/>
    <mergeCell ref="B234:H234"/>
    <mergeCell ref="B235:G235"/>
    <mergeCell ref="E237:G237"/>
    <mergeCell ref="B242:B246"/>
    <mergeCell ref="B241:H241"/>
    <mergeCell ref="B282:B283"/>
    <mergeCell ref="B285:B294"/>
    <mergeCell ref="B296:G296"/>
    <mergeCell ref="B299:B300"/>
    <mergeCell ref="D275:E275"/>
    <mergeCell ref="B30:B31"/>
    <mergeCell ref="C80:C83"/>
    <mergeCell ref="B17:H17"/>
    <mergeCell ref="B18:B26"/>
    <mergeCell ref="B27:H27"/>
    <mergeCell ref="B77:B84"/>
    <mergeCell ref="B86:B87"/>
    <mergeCell ref="C47:C48"/>
    <mergeCell ref="C140:C141"/>
    <mergeCell ref="C23:C24"/>
    <mergeCell ref="C86:C87"/>
    <mergeCell ref="B119:H119"/>
    <mergeCell ref="B120:G120"/>
    <mergeCell ref="B108:B110"/>
    <mergeCell ref="B93:B96"/>
    <mergeCell ref="C98:C99"/>
    <mergeCell ref="C102:C103"/>
    <mergeCell ref="C131:C132"/>
    <mergeCell ref="D289:D293"/>
    <mergeCell ref="C224:C225"/>
    <mergeCell ref="B222:B233"/>
    <mergeCell ref="B4:H4"/>
    <mergeCell ref="B5:H5"/>
    <mergeCell ref="B10:G10"/>
    <mergeCell ref="B7:G7"/>
    <mergeCell ref="B89:B91"/>
    <mergeCell ref="B53:B56"/>
    <mergeCell ref="B58:G58"/>
    <mergeCell ref="B64:B66"/>
    <mergeCell ref="B68:B69"/>
    <mergeCell ref="B71:G71"/>
    <mergeCell ref="B49:H49"/>
    <mergeCell ref="B50:G50"/>
    <mergeCell ref="B34:G34"/>
    <mergeCell ref="B47:B48"/>
    <mergeCell ref="B13:B16"/>
    <mergeCell ref="C25:C26"/>
    <mergeCell ref="B37:B45"/>
    <mergeCell ref="C44:C45"/>
    <mergeCell ref="B115:B118"/>
    <mergeCell ref="B74:B75"/>
    <mergeCell ref="B105:G105"/>
    <mergeCell ref="C146:C149"/>
    <mergeCell ref="B61:B62"/>
    <mergeCell ref="C61:C62"/>
    <mergeCell ref="B98:B103"/>
    <mergeCell ref="E121:G121"/>
    <mergeCell ref="B123:B124"/>
    <mergeCell ref="B125:H125"/>
    <mergeCell ref="B176:H176"/>
    <mergeCell ref="B165:B170"/>
    <mergeCell ref="B155:B159"/>
    <mergeCell ref="B161:B163"/>
    <mergeCell ref="B174:H174"/>
    <mergeCell ref="B112:B113"/>
    <mergeCell ref="B151:H151"/>
    <mergeCell ref="B152:G152"/>
    <mergeCell ref="B126:G126"/>
    <mergeCell ref="B129:B136"/>
    <mergeCell ref="B137:H137"/>
    <mergeCell ref="B138:B144"/>
    <mergeCell ref="B146:B150"/>
    <mergeCell ref="H155:H156"/>
    <mergeCell ref="H165:H166"/>
    <mergeCell ref="H168:H170"/>
    <mergeCell ref="B160:H160"/>
    <mergeCell ref="C161:C163"/>
    <mergeCell ref="B198:B199"/>
    <mergeCell ref="B177:G177"/>
    <mergeCell ref="B180:B184"/>
    <mergeCell ref="B204:B210"/>
    <mergeCell ref="B211:H211"/>
    <mergeCell ref="B185:H185"/>
    <mergeCell ref="B186:B189"/>
    <mergeCell ref="B190:H190"/>
    <mergeCell ref="B164:H164"/>
    <mergeCell ref="B172:B173"/>
    <mergeCell ref="B171:H171"/>
    <mergeCell ref="B200:H200"/>
    <mergeCell ref="B201:G201"/>
    <mergeCell ref="B215:H215"/>
    <mergeCell ref="H222:H223"/>
    <mergeCell ref="H253:H257"/>
    <mergeCell ref="H289:H293"/>
    <mergeCell ref="H334:H335"/>
    <mergeCell ref="B247:H247"/>
    <mergeCell ref="B193:B196"/>
    <mergeCell ref="B197:H197"/>
    <mergeCell ref="C205:C209"/>
    <mergeCell ref="B212:B214"/>
    <mergeCell ref="C216:C217"/>
    <mergeCell ref="C222:C223"/>
    <mergeCell ref="H216:H217"/>
    <mergeCell ref="B331:G331"/>
    <mergeCell ref="B334:B344"/>
    <mergeCell ref="C334:C335"/>
    <mergeCell ref="C336:C337"/>
    <mergeCell ref="C339:C340"/>
    <mergeCell ref="C341:C344"/>
    <mergeCell ref="B324:B329"/>
    <mergeCell ref="B263:B266"/>
    <mergeCell ref="B267:H267"/>
    <mergeCell ref="B268:B274"/>
    <mergeCell ref="B276:B280"/>
  </mergeCells>
  <phoneticPr fontId="15" type="noConversion"/>
  <pageMargins left="0.98425196850393704" right="0.39370078740157483" top="0.70866141732283472" bottom="1.0629921259842521" header="0.98425196850393704" footer="0.98425196850393704"/>
  <pageSetup scale="49" fitToHeight="0" orientation="portrait" r:id="rId1"/>
  <headerFooter alignWithMargins="0">
    <oddFooter xml:space="preserve">&amp;R&amp;P/&amp;N
</oddFooter>
  </headerFooter>
  <rowBreaks count="14" manualBreakCount="14">
    <brk id="31" min="1" max="7" man="1"/>
    <brk id="49" min="1" max="7" man="1"/>
    <brk id="70" min="1" max="7" man="1"/>
    <brk id="84" min="1" max="7" man="1"/>
    <brk id="103" min="1" max="7" man="1"/>
    <brk id="125" min="1" max="7" man="1"/>
    <brk id="137" min="1" max="7" man="1"/>
    <brk id="151" max="16383" man="1"/>
    <brk id="175" min="1" max="7" man="1"/>
    <brk id="185" min="1" max="7" man="1"/>
    <brk id="200" min="1" max="7" man="1"/>
    <brk id="221" min="1" max="7" man="1"/>
    <brk id="234" min="1" max="7" man="1"/>
    <brk id="258" min="1" max="7" man="1"/>
  </rowBreaks>
  <ignoredErrors>
    <ignoredError sqref="F97 E199 E239:F239 E91:F92 E240 E53:E56 E18:F21 E30:E31 E108:F110 E113:F113 E118:F118 E132:F132 F130 E134:F135 F133 E61:F62 E186:F187 E219:F219 E249:F249 E276 E74 F159 F248 E205:F205 E13:F15 E23:F23 E300:F300 E115:E117 E124:F124 E339 F338 E131 E138:F139 E142:F143 E146:F146 E149:F150 F147:F148 E64:F69 E156:E158 E161 E166:F168 E172:E173 E180 F279:F280 E278:F278 F82 E86:F87 E77:F77 E78 F144 E16 E299 E324:E329 E37:F45 E163 F165 E170:F170 E169 E194 E209:F210 E112:F1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22A2-3F5E-49B8-822F-107AD0221871}">
  <dimension ref="I3:L18"/>
  <sheetViews>
    <sheetView workbookViewId="0">
      <selection activeCell="I19" sqref="I19"/>
    </sheetView>
  </sheetViews>
  <sheetFormatPr baseColWidth="10" defaultColWidth="15" defaultRowHeight="24.75" customHeight="1" x14ac:dyDescent="0.25"/>
  <cols>
    <col min="9" max="9" width="15" style="46"/>
  </cols>
  <sheetData>
    <row r="3" spans="9:12" ht="24.75" customHeight="1" x14ac:dyDescent="0.25">
      <c r="I3" s="82">
        <v>0.93799999999999994</v>
      </c>
    </row>
    <row r="4" spans="9:12" ht="24.75" customHeight="1" x14ac:dyDescent="0.25">
      <c r="I4" s="82">
        <v>0.91</v>
      </c>
    </row>
    <row r="5" spans="9:12" ht="24.75" customHeight="1" x14ac:dyDescent="0.25">
      <c r="I5" s="82">
        <v>1</v>
      </c>
    </row>
    <row r="6" spans="9:12" ht="24.75" customHeight="1" x14ac:dyDescent="0.25">
      <c r="I6" s="82">
        <v>1</v>
      </c>
    </row>
    <row r="7" spans="9:12" ht="24.75" customHeight="1" x14ac:dyDescent="0.25">
      <c r="I7" s="82">
        <v>0.9032</v>
      </c>
    </row>
    <row r="8" spans="9:12" ht="24.75" customHeight="1" x14ac:dyDescent="0.25">
      <c r="I8" s="82">
        <v>0.98</v>
      </c>
    </row>
    <row r="9" spans="9:12" ht="24.75" customHeight="1" x14ac:dyDescent="0.25">
      <c r="I9" s="82">
        <v>0.67</v>
      </c>
    </row>
    <row r="10" spans="9:12" ht="24.75" customHeight="1" x14ac:dyDescent="0.25">
      <c r="I10" s="82">
        <v>0.9</v>
      </c>
    </row>
    <row r="11" spans="9:12" ht="24.75" customHeight="1" x14ac:dyDescent="0.25">
      <c r="I11" s="82">
        <v>0.76</v>
      </c>
    </row>
    <row r="12" spans="9:12" ht="24.75" customHeight="1" x14ac:dyDescent="0.25">
      <c r="I12" s="82">
        <v>0.87</v>
      </c>
    </row>
    <row r="13" spans="9:12" ht="24.75" customHeight="1" x14ac:dyDescent="0.25">
      <c r="I13" s="82">
        <v>0.96</v>
      </c>
    </row>
    <row r="14" spans="9:12" ht="24.75" customHeight="1" x14ac:dyDescent="0.25">
      <c r="I14" s="82">
        <v>0.998</v>
      </c>
    </row>
    <row r="15" spans="9:12" ht="24.75" customHeight="1" x14ac:dyDescent="0.25">
      <c r="I15" s="46">
        <v>0.71</v>
      </c>
      <c r="L15" s="46"/>
    </row>
    <row r="16" spans="9:12" ht="24.75" customHeight="1" x14ac:dyDescent="0.25">
      <c r="I16" s="46">
        <v>0.997</v>
      </c>
    </row>
    <row r="17" spans="9:9" ht="24.75" customHeight="1" x14ac:dyDescent="0.25">
      <c r="I17" s="46">
        <v>0.76100000000000001</v>
      </c>
    </row>
    <row r="18" spans="9:9" ht="24.75" customHeight="1" x14ac:dyDescent="0.25">
      <c r="I18" s="46">
        <f>+AVERAGE(I3:I17)</f>
        <v>0.89047999999999972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8381-EEC0-412E-B92A-55F78A959138}">
  <dimension ref="A1"/>
  <sheetViews>
    <sheetView workbookViewId="0">
      <selection activeCell="E30" sqref="E30"/>
    </sheetView>
  </sheetViews>
  <sheetFormatPr baseColWidth="10" defaultRowHeight="15" x14ac:dyDescent="0.25"/>
  <sheetData>
    <row r="1" spans="1:1" x14ac:dyDescent="0.25">
      <c r="A1" t="s">
        <v>238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163CF6DBD3254EB9EFF0224734D7E7" ma:contentTypeVersion="4" ma:contentTypeDescription="Create a new document." ma:contentTypeScope="" ma:versionID="81cc46be164e4604d6940f7dcb9d57c6">
  <xsd:schema xmlns:xsd="http://www.w3.org/2001/XMLSchema" xmlns:xs="http://www.w3.org/2001/XMLSchema" xmlns:p="http://schemas.microsoft.com/office/2006/metadata/properties" xmlns:ns3="8e08452e-ad3d-4f44-81ee-786ef9e7f591" targetNamespace="http://schemas.microsoft.com/office/2006/metadata/properties" ma:root="true" ma:fieldsID="a1bf3058833d22704a08539be3b1b889" ns3:_="">
    <xsd:import namespace="8e08452e-ad3d-4f44-81ee-786ef9e7f59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8452e-ad3d-4f44-81ee-786ef9e7f59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285A7C-CF82-4E80-B111-D3B770616129}">
  <ds:schemaRefs>
    <ds:schemaRef ds:uri="http://schemas.microsoft.com/sharepoint/v3/contenttype/forms"/>
  </ds:schemaRefs>
</ds:datastoreItem>
</file>

<file path=customXml/itemProps2.xml><?xml version="1.0" encoding="utf-8"?>
<ds:datastoreItem xmlns:ds="http://schemas.openxmlformats.org/officeDocument/2006/customXml" ds:itemID="{3E084C7E-7E65-4E10-920C-2F402C1130BA}">
  <ds:schemaRefs>
    <ds:schemaRef ds:uri="http://schemas.openxmlformats.org/package/2006/metadata/core-properties"/>
    <ds:schemaRef ds:uri="http://purl.org/dc/terms/"/>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8e08452e-ad3d-4f44-81ee-786ef9e7f591"/>
    <ds:schemaRef ds:uri="http://purl.org/dc/elements/1.1/"/>
  </ds:schemaRefs>
</ds:datastoreItem>
</file>

<file path=customXml/itemProps3.xml><?xml version="1.0" encoding="utf-8"?>
<ds:datastoreItem xmlns:ds="http://schemas.openxmlformats.org/officeDocument/2006/customXml" ds:itemID="{9BD4D2F4-8207-4355-AE04-438873D3C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08452e-ad3d-4f44-81ee-786ef9e7f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Seguimiento indicadores POA </vt:lpstr>
      <vt:lpstr>Hoja2</vt:lpstr>
      <vt:lpstr>Hoja1</vt:lpstr>
      <vt:lpstr>'Seguimiento indicadores POA '!Área_de_impresión</vt:lpstr>
      <vt:lpstr>'Seguimiento indicadores POA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Maria Lora Maldonado</dc:creator>
  <cp:lastModifiedBy>Yamile Mussa Slim</cp:lastModifiedBy>
  <cp:lastPrinted>2025-10-28T16:08:27Z</cp:lastPrinted>
  <dcterms:created xsi:type="dcterms:W3CDTF">2024-06-06T20:25:48Z</dcterms:created>
  <dcterms:modified xsi:type="dcterms:W3CDTF">2025-10-29T18:45:13Z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0x0101006F163CF6DBD3254EB9EFF0224734D7E7</vt:lpwstr>
  </property>
</Properties>
</file>