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C:\Users\rlora\AppData\Local\Microsoft\Windows\INetCache\Content.Outlook\OZEL8C1C\"/>
    </mc:Choice>
  </mc:AlternateContent>
  <xr:revisionPtr revIDLastSave="0" documentId="13_ncr:1_{8EB708AC-50A3-4942-BFBF-61CE49D2E2BE}" xr6:coauthVersionLast="47" xr6:coauthVersionMax="47" xr10:uidLastSave="{00000000-0000-0000-0000-000000000000}"/>
  <bookViews>
    <workbookView xWindow="-120" yWindow="-120" windowWidth="29040" windowHeight="15720" xr2:uid="{FA349803-4792-44C7-92B4-35CB5F578947}"/>
  </bookViews>
  <sheets>
    <sheet name="Seguimiento indicadores POA " sheetId="2" r:id="rId1"/>
    <sheet name="Hoja2" sheetId="4" state="hidden" r:id="rId2"/>
    <sheet name="Hoja3" sheetId="5" state="hidden" r:id="rId3"/>
    <sheet name="Hoja1" sheetId="3" state="hidden" r:id="rId4"/>
  </sheets>
  <definedNames>
    <definedName name="_xlnm.Print_Area" localSheetId="0">'Seguimiento indicadores POA '!$B$2:$H$404</definedName>
    <definedName name="_xlnm.Print_Titles" localSheetId="0">'Seguimiento indicadores POA '!$2:$7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7" i="2" l="1"/>
  <c r="G372" i="2"/>
  <c r="G360" i="2"/>
  <c r="G359" i="2"/>
  <c r="G358" i="2"/>
  <c r="G357" i="2"/>
  <c r="G356" i="2"/>
  <c r="G355" i="2"/>
  <c r="G354" i="2"/>
  <c r="G352" i="2"/>
  <c r="G200" i="2"/>
  <c r="G201" i="2"/>
  <c r="G195" i="2"/>
  <c r="G69" i="2"/>
  <c r="G68" i="2"/>
  <c r="G38" i="2"/>
  <c r="G31" i="2"/>
  <c r="G30" i="2"/>
  <c r="G21" i="2"/>
  <c r="G22" i="2"/>
  <c r="G23" i="2"/>
  <c r="G106" i="2"/>
  <c r="G216" i="2"/>
  <c r="G413" i="2"/>
  <c r="G412" i="2"/>
  <c r="G410" i="2"/>
  <c r="G409" i="2"/>
  <c r="H405" i="2" s="1"/>
  <c r="G403" i="2"/>
  <c r="G401" i="2"/>
  <c r="G400" i="2"/>
  <c r="G399" i="2"/>
  <c r="G397" i="2"/>
  <c r="G395" i="2"/>
  <c r="G394" i="2"/>
  <c r="G393" i="2"/>
  <c r="G392" i="2"/>
  <c r="G391" i="2"/>
  <c r="G390" i="2"/>
  <c r="G389" i="2"/>
  <c r="G388" i="2"/>
  <c r="G386" i="2"/>
  <c r="G385" i="2"/>
  <c r="G384" i="2"/>
  <c r="G383" i="2"/>
  <c r="G382" i="2"/>
  <c r="G381" i="2"/>
  <c r="G379" i="2"/>
  <c r="G377" i="2"/>
  <c r="G376" i="2"/>
  <c r="G375" i="2"/>
  <c r="G368" i="2"/>
  <c r="G366" i="2"/>
  <c r="G365" i="2"/>
  <c r="G367" i="2"/>
  <c r="G353" i="2"/>
  <c r="G351" i="2"/>
  <c r="G337" i="2"/>
  <c r="G334" i="2"/>
  <c r="G327" i="2"/>
  <c r="G319" i="2"/>
  <c r="G312" i="2"/>
  <c r="G303" i="2"/>
  <c r="G295" i="2"/>
  <c r="G292" i="2"/>
  <c r="G291" i="2"/>
  <c r="G286" i="2"/>
  <c r="G278" i="2"/>
  <c r="G279" i="2"/>
  <c r="G277" i="2"/>
  <c r="G271" i="2"/>
  <c r="G269" i="2"/>
  <c r="G238" i="2"/>
  <c r="G232" i="2"/>
  <c r="G231" i="2"/>
  <c r="G230" i="2"/>
  <c r="G227" i="2"/>
  <c r="G219" i="2"/>
  <c r="G214" i="2"/>
  <c r="G215" i="2"/>
  <c r="G199" i="2"/>
  <c r="G198" i="2"/>
  <c r="G194" i="2"/>
  <c r="G193" i="2"/>
  <c r="G190" i="2"/>
  <c r="G188" i="2"/>
  <c r="G187" i="2"/>
  <c r="G186" i="2"/>
  <c r="G177" i="2"/>
  <c r="G170" i="2"/>
  <c r="G171" i="2"/>
  <c r="G159" i="2"/>
  <c r="G155" i="2"/>
  <c r="G156" i="2"/>
  <c r="G153" i="2"/>
  <c r="G143" i="2"/>
  <c r="G142" i="2"/>
  <c r="G140" i="2"/>
  <c r="G136" i="2"/>
  <c r="G135" i="2"/>
  <c r="G132" i="2"/>
  <c r="G131" i="2"/>
  <c r="G130" i="2"/>
  <c r="G127" i="2"/>
  <c r="G124" i="2"/>
  <c r="G123" i="2"/>
  <c r="G119" i="2"/>
  <c r="G120" i="2"/>
  <c r="G118" i="2"/>
  <c r="G115" i="2"/>
  <c r="G113" i="2"/>
  <c r="G114" i="2"/>
  <c r="G110" i="2"/>
  <c r="G108" i="2"/>
  <c r="G107" i="2"/>
  <c r="G105" i="2"/>
  <c r="G101" i="2"/>
  <c r="G100" i="2"/>
  <c r="G93" i="2"/>
  <c r="G88" i="2"/>
  <c r="G84" i="2"/>
  <c r="G62" i="2"/>
  <c r="G70" i="2"/>
  <c r="G57" i="2"/>
  <c r="G55" i="2"/>
  <c r="G54" i="2"/>
  <c r="G53" i="2"/>
  <c r="G52" i="2"/>
  <c r="G43" i="2"/>
  <c r="G42" i="2"/>
  <c r="G41" i="2"/>
  <c r="G37" i="2"/>
  <c r="G20" i="2"/>
  <c r="G18" i="2"/>
  <c r="G17" i="2"/>
  <c r="G16" i="2"/>
  <c r="G15" i="2"/>
  <c r="I18" i="4"/>
  <c r="G129" i="2" l="1"/>
  <c r="G147" i="2"/>
  <c r="G144" i="2"/>
  <c r="G145" i="2"/>
  <c r="G134" i="2"/>
  <c r="G374" i="2"/>
  <c r="G344" i="2" l="1"/>
  <c r="G345" i="2"/>
  <c r="G341" i="2"/>
  <c r="G328" i="2"/>
  <c r="G329" i="2"/>
  <c r="G330" i="2"/>
  <c r="G339" i="2"/>
  <c r="G338" i="2"/>
  <c r="G333" i="2"/>
  <c r="G335" i="2"/>
  <c r="G336" i="2"/>
  <c r="G332" i="2"/>
  <c r="G311" i="2"/>
  <c r="G287" i="2"/>
  <c r="G284" i="2"/>
  <c r="G280" i="2"/>
  <c r="G268" i="2"/>
  <c r="G270" i="2"/>
  <c r="G260" i="2"/>
  <c r="G261" i="2"/>
  <c r="G262" i="2"/>
  <c r="G263" i="2"/>
  <c r="G264" i="2"/>
  <c r="G265" i="2"/>
  <c r="G254" i="2"/>
  <c r="G244" i="2"/>
  <c r="G237" i="2"/>
  <c r="G229" i="2"/>
  <c r="G226" i="2"/>
  <c r="G220" i="2"/>
  <c r="G221" i="2"/>
  <c r="G223" i="2"/>
  <c r="G224" i="2"/>
  <c r="G222" i="2"/>
  <c r="G210" i="2"/>
  <c r="G211" i="2"/>
  <c r="G203" i="2"/>
  <c r="G202" i="2"/>
  <c r="G197" i="2"/>
  <c r="G191" i="2"/>
  <c r="G192" i="2"/>
  <c r="G189" i="2"/>
  <c r="G183" i="2"/>
  <c r="G179" i="2"/>
  <c r="G180" i="2"/>
  <c r="G181" i="2"/>
  <c r="G182" i="2"/>
  <c r="G178" i="2"/>
  <c r="H173" i="2" s="1"/>
  <c r="G164" i="2"/>
  <c r="G158" i="2"/>
  <c r="G154" i="2"/>
  <c r="H150" i="2" s="1"/>
  <c r="G92" i="2"/>
  <c r="G76" i="2"/>
  <c r="G77" i="2"/>
  <c r="G78" i="2"/>
  <c r="G75" i="2"/>
  <c r="H72" i="2" s="1"/>
  <c r="G67" i="2"/>
  <c r="G51" i="2"/>
  <c r="G56" i="2"/>
  <c r="G58" i="2"/>
  <c r="G59" i="2"/>
  <c r="G60" i="2"/>
  <c r="G61" i="2"/>
  <c r="G63" i="2"/>
  <c r="G64" i="2"/>
  <c r="G50" i="2"/>
  <c r="H47" i="2" s="1"/>
  <c r="G44" i="2"/>
  <c r="G40" i="2"/>
  <c r="G36" i="2"/>
  <c r="G29" i="2"/>
  <c r="G32" i="2"/>
  <c r="G33" i="2"/>
  <c r="G34" i="2"/>
  <c r="G27" i="2"/>
  <c r="G28" i="2"/>
  <c r="G26" i="2"/>
  <c r="G24" i="2"/>
  <c r="G14" i="2"/>
  <c r="G19" i="2"/>
  <c r="G13" i="2"/>
  <c r="G316" i="2"/>
  <c r="G317" i="2"/>
  <c r="G318" i="2"/>
  <c r="G320" i="2"/>
  <c r="G315" i="2"/>
  <c r="G313" i="2"/>
  <c r="G306" i="2"/>
  <c r="G307" i="2"/>
  <c r="G308" i="2"/>
  <c r="G309" i="2"/>
  <c r="G304" i="2"/>
  <c r="H299" i="2" s="1"/>
  <c r="G288" i="2"/>
  <c r="G289" i="2"/>
  <c r="G290" i="2"/>
  <c r="G293" i="2"/>
  <c r="G296" i="2"/>
  <c r="G297" i="2"/>
  <c r="G283" i="2"/>
  <c r="G276" i="2"/>
  <c r="G251" i="2"/>
  <c r="G350" i="2"/>
  <c r="G348" i="2"/>
  <c r="G326" i="2"/>
  <c r="G402" i="2"/>
  <c r="G380" i="2"/>
  <c r="G378" i="2"/>
  <c r="G373" i="2"/>
  <c r="G371" i="2"/>
  <c r="G369" i="2"/>
  <c r="H362" i="2" s="1"/>
  <c r="G411" i="2"/>
  <c r="G169" i="2"/>
  <c r="H166" i="2" s="1"/>
  <c r="G146" i="2"/>
  <c r="G125" i="2"/>
  <c r="G122" i="2"/>
  <c r="G112" i="2"/>
  <c r="G111" i="2"/>
  <c r="G104" i="2"/>
  <c r="H10" i="2" l="1"/>
  <c r="G102" i="2"/>
  <c r="H96" i="2" s="1"/>
  <c r="G99" i="2"/>
  <c r="G116" i="2"/>
  <c r="G259" i="2"/>
  <c r="G209" i="2" l="1"/>
  <c r="G208" i="2"/>
  <c r="H205" i="2" s="1"/>
  <c r="G148" i="2"/>
  <c r="G109" i="2"/>
  <c r="G253" i="2"/>
  <c r="G242" i="2"/>
  <c r="G243" i="2"/>
  <c r="G85" i="2"/>
  <c r="G83" i="2"/>
  <c r="G126" i="2" l="1"/>
  <c r="G347" i="2" l="1"/>
  <c r="G343" i="2"/>
  <c r="G342" i="2"/>
  <c r="H322" i="2" s="1"/>
  <c r="G94" i="2"/>
  <c r="G90" i="2"/>
  <c r="G267" i="2"/>
  <c r="H256" i="2" s="1"/>
  <c r="G89" i="2"/>
  <c r="G87" i="2"/>
  <c r="G249" i="2"/>
  <c r="H234" i="2" s="1"/>
  <c r="H80" i="2" l="1"/>
  <c r="H7" i="2" s="1"/>
</calcChain>
</file>

<file path=xl/sharedStrings.xml><?xml version="1.0" encoding="utf-8"?>
<sst xmlns="http://schemas.openxmlformats.org/spreadsheetml/2006/main" count="1054" uniqueCount="860">
  <si>
    <t xml:space="preserve">Seguimiento cumplimiento indicadores planes operativos </t>
  </si>
  <si>
    <t/>
  </si>
  <si>
    <t>Unidad</t>
  </si>
  <si>
    <t>Producto</t>
  </si>
  <si>
    <t>Indicador</t>
  </si>
  <si>
    <t>Programado</t>
  </si>
  <si>
    <t>Logrado</t>
  </si>
  <si>
    <t>Avance</t>
  </si>
  <si>
    <t>Comentario</t>
  </si>
  <si>
    <t>Elaboración de las Proyecciones de Desembolso de fondos externos.</t>
  </si>
  <si>
    <t>Dirección de  Administración de la Deuda</t>
  </si>
  <si>
    <t>Cantidad de reportes de índice de deuda del SPNF enviados a la plataforma financiera Bloomberg.</t>
  </si>
  <si>
    <t>Calidad de la Información garantizada y Estadísticas de deuda ajustadas a los actuales estándares internacionales.</t>
  </si>
  <si>
    <t>Cantidad de reportes remitidos.</t>
  </si>
  <si>
    <t>Conciliación de los registros de balances adeudados con los acreedores.</t>
  </si>
  <si>
    <t>Informe de conciliación elaborado.</t>
  </si>
  <si>
    <t>Coordinación e intercambio de información con la TN para lograr una eficiente administración de los flujos de efectivo.</t>
  </si>
  <si>
    <t>Elaboración de los Informes con Situación, Evolución y Ejecución de la Deuda del SPNF.</t>
  </si>
  <si>
    <t>Informe con situación y ejecución de la deuda pública y activos financieros.</t>
  </si>
  <si>
    <t>Elaboración de los reportes estadísticos de evolución de la deuda pública del SPNF.</t>
  </si>
  <si>
    <t>Cantidad de reportes elaborados.</t>
  </si>
  <si>
    <t>Dirección de Relaciones con Inversionistas</t>
  </si>
  <si>
    <t>Dirección General de Análisis y Política Fiscal</t>
  </si>
  <si>
    <t>Dirección de  Estadísticas Fiscales</t>
  </si>
  <si>
    <t>Actualización del Panel de visualización de Estadísticas Fiscales.</t>
  </si>
  <si>
    <t>COFOG: Clasificación Funcional de la Erogaciones según MEFP 2014.</t>
  </si>
  <si>
    <t>Seguimiento al Presupuesto General del Estado.</t>
  </si>
  <si>
    <t>Cantidad de presentaciones del seguimiento al PGE realizadas.</t>
  </si>
  <si>
    <t>Dirección de Reconocimiento de Deuda Administrativa</t>
  </si>
  <si>
    <t xml:space="preserve"> Dirección de  Reconocimiento de Deuda Administrativa</t>
  </si>
  <si>
    <t>Control y custodia de expedientes de deuda administrativa.</t>
  </si>
  <si>
    <t>Cantidad de inventarios expedientes de deuda administrativa realizados.</t>
  </si>
  <si>
    <t>Recepción y registro de expedientes de deuda administrativa.</t>
  </si>
  <si>
    <t>Porcentaje de expedientes de deuda administrativa recibidos y registrados.</t>
  </si>
  <si>
    <t>Solicitudes de expedientes de deuda administrativa.</t>
  </si>
  <si>
    <t>Porcentaje de expedientes solicitados por el MH.</t>
  </si>
  <si>
    <t>Porcentaje de expedientes de deuda administrativa pagados.</t>
  </si>
  <si>
    <t>Dirección de Coordinación del Despacho</t>
  </si>
  <si>
    <t>Departamento de Mesa de Entrada</t>
  </si>
  <si>
    <t>Elaboración memoria e informe ejecutivo.</t>
  </si>
  <si>
    <t>Gestionar la correspondencia institucional externa  del MH.</t>
  </si>
  <si>
    <t>Porcentaje de correspondencia externa procesada y tramitada oportunamente.</t>
  </si>
  <si>
    <t>Porcentaje de expedientes internos trabajados y archivados.</t>
  </si>
  <si>
    <t>Departamento de Protocolo y Eventos</t>
  </si>
  <si>
    <t>Planificación, coordinación y supervisión de los actos conmemorativos y protocolares, así como los eventos  y reuniones de la institución.</t>
  </si>
  <si>
    <t>Dirección de Planificación y Desarrollo</t>
  </si>
  <si>
    <t>Departamento de Formulación, Evaluación Monitoreo y Evaluación de PPP</t>
  </si>
  <si>
    <t>Departamento de Cooperación Internacional</t>
  </si>
  <si>
    <t>Departamento de Desarrollo Institucional</t>
  </si>
  <si>
    <t>Estandarización de procesos.</t>
  </si>
  <si>
    <t>Departamento de Calidad en la Gestión</t>
  </si>
  <si>
    <t xml:space="preserve">Porcentaje de colaboradores de nuevo ingreso sensibilizados. </t>
  </si>
  <si>
    <t>Dirección Jurídica</t>
  </si>
  <si>
    <t>Departamento de Litigios</t>
  </si>
  <si>
    <t>Dar respuestas a intimidaciones o notificaciones mediante Actos de Alguacil.</t>
  </si>
  <si>
    <t>Porcentaje de respuestas a intimidaciones o notificaciones mediante Actos de Alguacil trabajadas.</t>
  </si>
  <si>
    <t>Elaboración de la resolución que conoce y  da respuesta al Recurso Jerárquico o de Reconsideración ante el Ministerio de Hacienda.</t>
  </si>
  <si>
    <t>Porcentaje de Recursos Jerárquicos y de Reconsideración trabajados.</t>
  </si>
  <si>
    <t>Representaciones legales en audiencias, entre otras representaciones.</t>
  </si>
  <si>
    <t>Departamento de Verificación de Normas y Cumplimiento Legal</t>
  </si>
  <si>
    <t>Tramitación de solicitudes de expedición de exequatur del área económica y financiera.</t>
  </si>
  <si>
    <t>Porcentaje de solicitudes de expedición de exequatur del área económica y financiera tramitadas.</t>
  </si>
  <si>
    <t xml:space="preserve">Porcentaje de documentos legales elaborados.  </t>
  </si>
  <si>
    <t>Departamento de Elaboración de Documentos Legales</t>
  </si>
  <si>
    <t>Porcentaje de documentos legales trabajados.</t>
  </si>
  <si>
    <t>Porcentaje de solicitudes de expedición y renovación de fianzas.</t>
  </si>
  <si>
    <t xml:space="preserve">Oficina de Acceso a la Información </t>
  </si>
  <si>
    <t>Actualización del Portal de Transparencia Institucional.</t>
  </si>
  <si>
    <t>Dirección de Comunicaciones</t>
  </si>
  <si>
    <t>Departamento de Prensa y Publicaciones</t>
  </si>
  <si>
    <t>Elaboración de discursos a solicitud de las autoridades del ministerio.</t>
  </si>
  <si>
    <t>Elaboración y gestión de publicación en los diferentes medios de comunicación: comunicados, avisos, anuncios pagados.</t>
  </si>
  <si>
    <t>Elaboración y publicación de notas de prensa del MH.</t>
  </si>
  <si>
    <t>Departamento de Relaciones Públicas</t>
  </si>
  <si>
    <t>Actualización de los canales institucionales.</t>
  </si>
  <si>
    <t>Elaboración y distribución de materiales POP para promover la identidad visual del MH.</t>
  </si>
  <si>
    <t>Dirección Administrativa</t>
  </si>
  <si>
    <t>Departamento de Compras y Contrataciones</t>
  </si>
  <si>
    <t>Tramitación de las compras de bienes y contratación de servicios con apropiación presupuestaria.</t>
  </si>
  <si>
    <t>Departamento de Servicios Generales</t>
  </si>
  <si>
    <t>Realización del mantenimiento correctivo de la flota vehicular del MH.</t>
  </si>
  <si>
    <t>Mantenimiento realizado vs programado.</t>
  </si>
  <si>
    <t>Servicios de limpieza en las distintas áreas de las Unidades Organizativas.</t>
  </si>
  <si>
    <t>Transportación para las Unidades Organizativas e Instituciones del MH.</t>
  </si>
  <si>
    <t>Departamento de Almacén y Suministro</t>
  </si>
  <si>
    <t>Cantidad de inventarios realizados.</t>
  </si>
  <si>
    <t>Recepción y entrega  de los artículos de uso continuo (almacén y suministros).</t>
  </si>
  <si>
    <t>Porcentaje de solicitudes despachadas.</t>
  </si>
  <si>
    <t>Departamento de Administración de Bienes</t>
  </si>
  <si>
    <t>Dirección de Tecnologías de la Información y Comunicación</t>
  </si>
  <si>
    <t>Departamento de Seguridad y Monitoreo TIC</t>
  </si>
  <si>
    <t>Cantidad de tickets o requerimientos atendidos.</t>
  </si>
  <si>
    <t>Cooperación con el Centro Nacional de Ciberseguridad (CNCS) para fortalecer la capacidad de respuestas a incidentes.</t>
  </si>
  <si>
    <t>Porcentaje de avance de cooperación con el CNCS.</t>
  </si>
  <si>
    <t>Departamento de Administración del Servicio TIC</t>
  </si>
  <si>
    <t>Asistencias a las áreas de apoyo.</t>
  </si>
  <si>
    <t>Departamento de Operaciones TIC</t>
  </si>
  <si>
    <t>Departamento de Administración de Proyectos TIC</t>
  </si>
  <si>
    <t>Dirección de Recursos Humanos</t>
  </si>
  <si>
    <t>Porcentaje de capacitaciones ejecutadas  de acuerdo al perfil del puesto.</t>
  </si>
  <si>
    <t>Porcentaje de capacitaciones cruzadas ejecutadas.</t>
  </si>
  <si>
    <t>Porcentaje de capacitación que se le mide el impacto.</t>
  </si>
  <si>
    <t>Porcentaje de satisfacción con la capacitación recibida.</t>
  </si>
  <si>
    <t>Gestión y ejecución de las Pasantías para estudiantes universitarios y bachilleres de diversos de centros de estudios.</t>
  </si>
  <si>
    <t>Porcentaje de pasantías ejecutadas.</t>
  </si>
  <si>
    <t>Departamento de Organización del Trabajo y Compensación</t>
  </si>
  <si>
    <t>Administración de beneficios del personal.</t>
  </si>
  <si>
    <t>Porcentaje  de colaboradores beneficiados.</t>
  </si>
  <si>
    <t>Gestión de movimientos de personal (cambios de designaciones, reajustes salariales y creación de requisiciones, cargos).</t>
  </si>
  <si>
    <t>Porcentaje de colaboradores beneficiados.</t>
  </si>
  <si>
    <t>Matriz Plazas Vacantes y Ocupadas.</t>
  </si>
  <si>
    <t>Porcentaje de matriz actualizada.</t>
  </si>
  <si>
    <t>Departamento de Reclutamiento y Selección</t>
  </si>
  <si>
    <t>Reclutamiento y selección por competencias.</t>
  </si>
  <si>
    <t>Porcentaje de colaboradores contratados por competencias.</t>
  </si>
  <si>
    <t>Departamento de Relaciones Laborales y Sociales</t>
  </si>
  <si>
    <t>Porcentaje de acciones disciplinarias ejecutadas.</t>
  </si>
  <si>
    <t>Porcentaje de expedientes de colaboradores tramitados.</t>
  </si>
  <si>
    <t>Porcentaje de acciones desarrolladas.</t>
  </si>
  <si>
    <t>Porcentaje de registros realizados.</t>
  </si>
  <si>
    <t>Reporte de los Accidentes Laborales de los Empleados Accidentados dentro y fuera de la Institución.</t>
  </si>
  <si>
    <t>Porcentaje de accidentes reportados.</t>
  </si>
  <si>
    <t>Dirección Financiera</t>
  </si>
  <si>
    <t>Elaboración de reportes para publicación en la página web del MH según requerimiento de la DIGEIG (además para subir a los sistema de KRISTHAL e ICI).</t>
  </si>
  <si>
    <t>Cantidad de reportes publicados.</t>
  </si>
  <si>
    <t>Cantidad de memorias  realizadas.</t>
  </si>
  <si>
    <t>Elaboración del reporte de ejecución presupuestaria para su publicación en el Portal Web del MH.</t>
  </si>
  <si>
    <t>Programación de la ejecución presupuestaria.</t>
  </si>
  <si>
    <t>Cantidad de programaciones realizadas.</t>
  </si>
  <si>
    <t>Realización de las modificaciones presupuestaria validadas.</t>
  </si>
  <si>
    <t>Modificaciones presupuestarias aprobadas (DGPLT/CP).</t>
  </si>
  <si>
    <t>Reprogramación de la ejecución presupuestaria.</t>
  </si>
  <si>
    <t>Departamento de Contabilidad</t>
  </si>
  <si>
    <t>Análisis de los expedientes de pago de las Unidades Organizativas e Instituciones del MH.</t>
  </si>
  <si>
    <t>Porcentaje de expedientes analizados.</t>
  </si>
  <si>
    <t xml:space="preserve"> Departamento de Tesorería</t>
  </si>
  <si>
    <t>Elaboración del Mayor General de Ingresos y Egresos. (Para ser publicado en portal del MH).</t>
  </si>
  <si>
    <t>Cantidad de informes mayor general de ingresos y egresos elaborados.</t>
  </si>
  <si>
    <t>Administración, monitoreo, control de la seguridad y servicios a las áreas de apoyo.</t>
  </si>
  <si>
    <t>Cantidad de Reportes de seguimiento presupuestario.</t>
  </si>
  <si>
    <t>Dirección de  Política y Estudios Fiscales</t>
  </si>
  <si>
    <t>Atención protocolar a funcionarios que visiten la institución.</t>
  </si>
  <si>
    <t>Porcentaje de solicitudes de planificación, coordinación y supervisión de actos institucionales completadas.</t>
  </si>
  <si>
    <t>Verificación y elaboración de normas y cumplimiento legal. (leyes, resoluciones, reglamentos, normas).</t>
  </si>
  <si>
    <t>Asesorías y elaboración de opiniones legales.</t>
  </si>
  <si>
    <t xml:space="preserve">Porcentaje asesorías y opiniones legales emitidas. </t>
  </si>
  <si>
    <t>Tramitación de solicitudes a la Consultoría Jurídica del Poder Ejecutivo.</t>
  </si>
  <si>
    <t>Porcentaje de solicitudes tramitadas.</t>
  </si>
  <si>
    <t>Departamento de Comunicación Digital</t>
  </si>
  <si>
    <t>Cantidad de coberturas realizadas.</t>
  </si>
  <si>
    <t>Implementación de acciones sobre Seguridad y Salud Ocupacional y Riesgos Laborales.</t>
  </si>
  <si>
    <t>Gestión de cumplimiento del Régimen Ético y Disciplinario Ley 41-08.</t>
  </si>
  <si>
    <t xml:space="preserve">                                                   Dirección General de Crédito Público</t>
  </si>
  <si>
    <t>Definición del presupuesto físico-financiero de los programas de AC-MH.</t>
  </si>
  <si>
    <t>Elaboración y revisión de los Informes Trimestrales  de Monitoreo  de PEI'S y POAS.</t>
  </si>
  <si>
    <t>IGP promedio.</t>
  </si>
  <si>
    <t>Porcentaje de normativas elaboradas y/o actualizadas.</t>
  </si>
  <si>
    <t>Porcentaje de procesos actualizados.</t>
  </si>
  <si>
    <t xml:space="preserve">Cantidad de actualizaciones del Portal Transparencia. </t>
  </si>
  <si>
    <t>Monitorear, registrar y evaluar buzones de quejas y sugerencia del ciudadano.</t>
  </si>
  <si>
    <t>Cantidad de informes de registro de quejas y sugerencias.</t>
  </si>
  <si>
    <t>Unidad Ejecutora: Igualdad de Género</t>
  </si>
  <si>
    <t>Dirección de Casinos y juegos de Azar</t>
  </si>
  <si>
    <t>Dirección de Casinos y Juegos de Azar</t>
  </si>
  <si>
    <t>Cantidad de solicitudes respondidas.</t>
  </si>
  <si>
    <t>Preparación de informes de solicitud de asistencia técnica o asesoramiento al Ministro de Hacienda o Viceministerio del Tesoro a requerimiento.</t>
  </si>
  <si>
    <t>Porcentaje de informes de solicitudes respondidas.</t>
  </si>
  <si>
    <t>Realización de jornadas de capacitación interna en temas relativos a las normativas que rigen la Dirección de Casinos y Juegos de Azar, para todo el persona.</t>
  </si>
  <si>
    <t>Departamento de Prevención de Lavado de Activos</t>
  </si>
  <si>
    <t>Cantidad de inspecciones realizadas.</t>
  </si>
  <si>
    <t>Cantidad de evaluaciones realizadas.</t>
  </si>
  <si>
    <t>Departamento de Inspección</t>
  </si>
  <si>
    <t>Elaboración de Informes Estadísticos Mensuales sobre Solicitudes de Casinos, Bancas de Loterías, Bancas de Apuestas Deportivas, Bingos, Concesionarias, Denuncias, Certificaciones, Operaciones y Recaudaciones.</t>
  </si>
  <si>
    <t>Cantidad de informes estadísticos realizados.</t>
  </si>
  <si>
    <t>Realización de la Inspección de los equipos y valores incautados en operativos.</t>
  </si>
  <si>
    <t>Porcentaje de informes realizados.</t>
  </si>
  <si>
    <t>Realización de las inspecciones de Bancas de Apuestas Deportivas,  Bingos, Salas de Juegos, Casinos, rifas y sorteos loterías.</t>
  </si>
  <si>
    <t>Porcentaje de inspecciones realizadas.</t>
  </si>
  <si>
    <t>Realización de las inspecciones de las solicitudes relacionadas a la importación, traslado, desguace y exportación de máquinas tragamonedas.</t>
  </si>
  <si>
    <t>Realización de los informes relacionados a solicitudes de Certificaciones y Denuncias relacionadas al sector de juegos de azar.</t>
  </si>
  <si>
    <t>Departamento de Operaciones</t>
  </si>
  <si>
    <t>Elaboración de los informes estadísticos de los Operativos ejecutados.</t>
  </si>
  <si>
    <t>Realización de los operativos de clausuras e incautación de equipos, en establecimientos de Juegos de Azar ilegales, y de incautación de Máquinas Tragamonedas en establecimientos no autorizados.</t>
  </si>
  <si>
    <t>Cantidad de informes estadísticos de los operativos realizados (provincias impactadas, equipos incautados, efectivo incautado y bancas clausuradas).</t>
  </si>
  <si>
    <t>Departamento de Evaluación y Estudios</t>
  </si>
  <si>
    <t>Actualización de la demanda de servicios comprometidos ante el Ministerio de Administración Pública.</t>
  </si>
  <si>
    <t>Porcentaje de servicios actualizados.</t>
  </si>
  <si>
    <t>Porcentaje de actualizaciones realizadas.</t>
  </si>
  <si>
    <t>Elaboración de las estadísticas por sector de las solicitudes generadas y acciones ejecutadas  en la Dirección de Casinos y Juegos de Azar.</t>
  </si>
  <si>
    <t>Porcentaje de las estadísticas elaboradas.</t>
  </si>
  <si>
    <t>Evaluación de las solicitudes de expedición de licencias para operar: Bancas de Lotería, Bancas de Apuestas Deportivas y Bingos.</t>
  </si>
  <si>
    <t>Porcentaje de solicitudes respondidas.</t>
  </si>
  <si>
    <t>Evaluación de las solicitudes de: traslados, desguaces y ceses de máquinas tragamonedas en Salas de Juegos de Azar (Casinos), Salas de Juegos de Máquinas Tragamonedas y Bancas de Apuestas Deportivas.</t>
  </si>
  <si>
    <t>Evaluación de las solicitudes para la Concesión de la instalación y operación de una lotería electrónica y la   suscripción de contrato para la celebración de rifas benéficas y no benéficas.</t>
  </si>
  <si>
    <t>Evaluación de las solicitudes para las autorizaciones sobre: cambios de nombre, propietario y traslados de Bancas de Lotería, Bancas de Apuestas Deportivas y Bingos.</t>
  </si>
  <si>
    <t>Dirección General de Políticas y Legislación Tributaria</t>
  </si>
  <si>
    <t xml:space="preserve"> Dirección General de Política y Legislación Tributaria </t>
  </si>
  <si>
    <t>Elaboración de respuesta a recursos administrativos contra oficios de la DGPLT.</t>
  </si>
  <si>
    <t>Dirección de  Análisis y Regulación Tributaria</t>
  </si>
  <si>
    <t>Elaboración de presentación mensual del comportamiento de los ingresos.</t>
  </si>
  <si>
    <t>Reporte semanal sobre la evolución de los precios locales de los combustibles.</t>
  </si>
  <si>
    <t xml:space="preserve">  Dirección de Concesiones y Exenciones Fiscales </t>
  </si>
  <si>
    <t>Porcentaje de solicitudes de exoneraciones de impuestos de importación analizadas y respondidas.</t>
  </si>
  <si>
    <t>Análisis y respuesta mensuales a las solicitudes de exoneraciones de impuestos internos.</t>
  </si>
  <si>
    <t>Porcentaje de solicitudes exoneraciones de impuestos internos evaluadas y respondidas.</t>
  </si>
  <si>
    <t>Elaborar informes de estadísticas fiscales sobre hidrocarburos, efectos en el mercado de carburantes.</t>
  </si>
  <si>
    <t>Número de informes de estadísticas fiscales sobre hidrocarburos, efectos en el mercado de carburantes.</t>
  </si>
  <si>
    <t>Fiscalización de las solicitudes de exoneraciones.</t>
  </si>
  <si>
    <t>Porcentaje de fiscalizaciones de exoneraciones realizadas.</t>
  </si>
  <si>
    <t>Respuestas a solicitudes de exoneraciones de las instituciones del Estado y autorizaciones de placas.</t>
  </si>
  <si>
    <t>Porcentaje de solicitudes de exoneraciones de las instituciones del Estado y autorizaciones de placas evaluadas y respondidas.</t>
  </si>
  <si>
    <t>Departamento de Evaluación del Desempeño y Capacitación</t>
  </si>
  <si>
    <t>Cantidad de informes para transparencia publicados.</t>
  </si>
  <si>
    <t>Elaboración y/o actualización de normativas del MH: políticas, resoluciones, protocolos, guías (según requerimiento y prioridades).</t>
  </si>
  <si>
    <t>Concientizar al personal en igualdad de género.</t>
  </si>
  <si>
    <t xml:space="preserve">Cantidad de sensibilizaciones realizadas al año. </t>
  </si>
  <si>
    <t>Gestión y ejecución de las actividades de capacitación.</t>
  </si>
  <si>
    <t>Modificación y/o creación de normativas relacionadas con juegos de azar.</t>
  </si>
  <si>
    <t>Porcentaje de normativas creadas y/o modificadas.</t>
  </si>
  <si>
    <t>Evaluación de idoneidad de beneficiario final, controlante o persona con alta jerarquía, producto de solicitudes de licencia o cambio de titularidad de estas.</t>
  </si>
  <si>
    <t>Porcentaje de evaluaciones realizadas.</t>
  </si>
  <si>
    <t>Cantidad de informes elaborados.</t>
  </si>
  <si>
    <t>Cantidad de Informes enviados al Congreso Nacional.</t>
  </si>
  <si>
    <t>Realización de la clasificación actualizada de los participantes en el Programa de Creadores de Mercado.</t>
  </si>
  <si>
    <t>Realización de Subastas Públicas para la Colocación de Títulos Valores de Deuda Pública.</t>
  </si>
  <si>
    <t>Cantidad de publicaciones del ranking de Creadores de Mercado (mensual y anual).</t>
  </si>
  <si>
    <t>Imagen</t>
  </si>
  <si>
    <t>Custodia de los artículos de uso continuo.</t>
  </si>
  <si>
    <t>Elaboración de los reportes de indicadores de portafolio.</t>
  </si>
  <si>
    <t>Gestión de cumplimiento de condiciones previas.</t>
  </si>
  <si>
    <t>Cantidad de financiamientos con condiciones previas cumplidas.</t>
  </si>
  <si>
    <t>Informe Trimestral sobre Situación y Evolución de la Deuda Pública.</t>
  </si>
  <si>
    <t xml:space="preserve">Cantidad de reportes enviados.	</t>
  </si>
  <si>
    <t>Cantidad de emisiones realizadas.</t>
  </si>
  <si>
    <t>Elaboración del reporte del Estado de Fuentes y Usos de Efectivo  para el Gobierno Central Presupuestario, según el MEFP 2014, elaborado.</t>
  </si>
  <si>
    <t>Elaboración del Reporte del Estado de Operaciones publicado en la web del Ministerio de Hacienda.</t>
  </si>
  <si>
    <t>Realización del monitoreo a la ejecución del flujo de caja del Gobierno en moneda local.</t>
  </si>
  <si>
    <t>Elaboración del Informe de coyuntura fiscal.</t>
  </si>
  <si>
    <t>Número de carga oportuna de los Estados Financieros.</t>
  </si>
  <si>
    <t>Cantidad de reportes de COFOG de Gobierno Central Presupuestario publicados.</t>
  </si>
  <si>
    <t>Cantidad de Estados de Fuentes y Usos de Efectivo para el Gobierno Central Presupuestario, según el MEFP 2014 elaborado.</t>
  </si>
  <si>
    <t>Cantidad de reportes de flujo de caja del gobierno realizados.</t>
  </si>
  <si>
    <t>Porcentaje de recursos administrativos contra oficios de la DGPLT respondidos.</t>
  </si>
  <si>
    <t>Porcentaje de participación en reuniones.</t>
  </si>
  <si>
    <t>Elaboración de análisis costo beneficio (ACB).</t>
  </si>
  <si>
    <t>Elaboración de cuadro con ingresos semanales por clasificación económica para DIGEPRES.</t>
  </si>
  <si>
    <t>Elaboración de cuadros y/o reportes mensuales de las estadísticas de comercio exterior del país.</t>
  </si>
  <si>
    <t>Elaboración de estadísticas de ingresos fiscales mensuales para publicación en la página Web del MH  en formato Manual de Clasificador Presupuestario 2014.</t>
  </si>
  <si>
    <t>Elaboración de estadísticas de ingresos fiscales mensuales para publicación en la página Web del MH  en formato MEFP 2014 del FMI.</t>
  </si>
  <si>
    <t>Elaboración de la cuota trimestral de ingresos para remisión a DIGEPRES para el establecimiento de los topes de gastos.</t>
  </si>
  <si>
    <t>Elaboración de reportes de iniciativas legislativas depositadas en el Congreso Nacional con impacto tributario.</t>
  </si>
  <si>
    <t>Elaboración del informe diario de ingresos.</t>
  </si>
  <si>
    <t>Estimación de los ingresos diarios por institución y por principales partidas.</t>
  </si>
  <si>
    <t>Porcentaje de análisis de costo beneficio elaborados.</t>
  </si>
  <si>
    <t>Cantidades de cuadros ingresos semanales por clasificación económica para DIGEPRES.</t>
  </si>
  <si>
    <t>Cantidad de cuadros o reportes de comercio exterior elaborados.</t>
  </si>
  <si>
    <t>Cantidad de cuadros elaborados para remisión a la DIGEPRES.</t>
  </si>
  <si>
    <t>Número de presentaciones del comportamiento de los ingresos realizadas.</t>
  </si>
  <si>
    <t>Cantidad de cuadros y/o reportes elaborados.</t>
  </si>
  <si>
    <t>Cantidad de informes diarios de ingresos elaborados.</t>
  </si>
  <si>
    <t>Cantidades de documentos cuadros con estimaciones de ingresos diarios de ingresos elaborados.</t>
  </si>
  <si>
    <t>Ejecución de la debida diligencia ampliada (interna y externa).</t>
  </si>
  <si>
    <t>Sensibilización al personal en las normas de Antisoborno y Cumplimiento  (ISO-37301 / ISO-37001).</t>
  </si>
  <si>
    <t xml:space="preserve"> Dirección de  Planificación y Desarrollo</t>
  </si>
  <si>
    <t>Porcentaje de debida diligencia ampliada realizadas.</t>
  </si>
  <si>
    <t>Porcentaje de colaboradores sensibilizados.</t>
  </si>
  <si>
    <t>Coordinación y realización de la reunión de revisión por la dirección.</t>
  </si>
  <si>
    <t>Cantidad reuniones realizadas oportunamente.</t>
  </si>
  <si>
    <t>Monitoreo y seguimiento de los planes, programas y proyectos del MH y sus dependencias.</t>
  </si>
  <si>
    <t>Porcentaje de dependencias con cumplimiento de los plazos de registros de ejecución.</t>
  </si>
  <si>
    <t>Seguimiento a los procesos de implementación de los proyectos: automatización de servicios, atención al usuario, TRANSDOC y firma digital.</t>
  </si>
  <si>
    <t>Cantidad de informes de avance del proyecto de automatización de servicios.</t>
  </si>
  <si>
    <t>Cantidad de informes de avance del proyecto de atención al usuario.</t>
  </si>
  <si>
    <t>Ejecución de la estrategia de vinculación institucional y de la máxima autoridad con la opinión pública.</t>
  </si>
  <si>
    <t>Elaboración del análisis de la opinión pública sobre el quehacer institucional mediante el monitoreo de informaciones y comentarios.</t>
  </si>
  <si>
    <t>Realización de la cobertura de eventos (internos y externos) solicitadas por las unidades organizativas del MH.</t>
  </si>
  <si>
    <t>Realización del informe para al equipo directivo del MH sobre las noticias relacionadas al quehacer institucional mediante síntesis diaria e informes periodísticos.</t>
  </si>
  <si>
    <t>Cantidad de actividades y acercamientos a periodistas.</t>
  </si>
  <si>
    <t xml:space="preserve">Porcentaje de solicitudes de discursos respondidos. </t>
  </si>
  <si>
    <t>Cantidad de reuniones realizadas para análisis y toma de decisiones.</t>
  </si>
  <si>
    <t>Cantidad de informes de monitoreo de informaciones y comentarios elaborados.</t>
  </si>
  <si>
    <t>Porcentaje de solicitudes atendidas y publicada.</t>
  </si>
  <si>
    <t>Porcentaje de solicitudes atendidas y publicadas.</t>
  </si>
  <si>
    <t>Cantidad de síntesis difundidas.</t>
  </si>
  <si>
    <t>Desarrollo de maestrías de ceremonia.</t>
  </si>
  <si>
    <t>Elaboración de materiales audiovisuales para orientar e informar a los colaboradores.</t>
  </si>
  <si>
    <t>Elaboración de materiales gráficos para orientar e informar a los colaboradores.</t>
  </si>
  <si>
    <t>Cantidad de actualizaciones trimestrales de los canales institucionales.</t>
  </si>
  <si>
    <t>Porcentaje de producciones y adaptaciones.</t>
  </si>
  <si>
    <t>Porcentaje de solicitudes recibidas.</t>
  </si>
  <si>
    <t>Porcentaje de solicitudes realizadas.</t>
  </si>
  <si>
    <t xml:space="preserve">Guía de contenido digital mensual sobre el rol y el impacto del MH.  </t>
  </si>
  <si>
    <t>Producciones de coberturas de evento.</t>
  </si>
  <si>
    <t>Cantidad de impresiones e interacciones del contenido.</t>
  </si>
  <si>
    <t>Cantidad de guías producidas.</t>
  </si>
  <si>
    <t>Cantidad de correos informativos enviados.</t>
  </si>
  <si>
    <t>Reportes de escucha activa de las  plataformas digitales.</t>
  </si>
  <si>
    <t>Dar asistencia y tramitar a requerimiento del ciudadano las solicitudes de información amparadas en la Ley Núm. 200-04.</t>
  </si>
  <si>
    <t>Dirección de Coordinación de Despacho</t>
  </si>
  <si>
    <t>Gestión de la atención de llamadas telefónicas acorde a los lineamientos protocolares o al procedimiento de atención al usuario establecido.</t>
  </si>
  <si>
    <t xml:space="preserve">Porcentaje de llamadas atendidas con respuestas en menos de 25 segundos. </t>
  </si>
  <si>
    <t xml:space="preserve">Porcentaje de llamadas no atendidas menor o igual al 10% de abandono.  </t>
  </si>
  <si>
    <t>Porcentaje de tickets o requerimientos atendidos.</t>
  </si>
  <si>
    <t>Porcentaje de avance de ejecución del Centro de Operaciones de Seguridad (SOC).</t>
  </si>
  <si>
    <t>Implementación de Solución de Mesa Ayuda TIC.</t>
  </si>
  <si>
    <t>Atención a los requerimientos de asistencia tecnológica de las unidades de la AC-MH.</t>
  </si>
  <si>
    <t>Porcentaje de avance de implementación de solución de mesa de ayuda TIC.</t>
  </si>
  <si>
    <t>Departamento de Desarrollo e Implementación de Sistemas</t>
  </si>
  <si>
    <t>Rediseño de Sistemas del Ministerio de Uso Administrativo.</t>
  </si>
  <si>
    <t>Actualización de la Estrategia de Continuidad y Recuperación TIC.</t>
  </si>
  <si>
    <t>Porcentaje de actualización de la Estrategia de Continuidad y Recuperación TIC.</t>
  </si>
  <si>
    <t>Evaluación del riesgo de soborno a través de la aplicación de la Debida Diligencia en el proceso de Contratación de personal.</t>
  </si>
  <si>
    <t xml:space="preserve">Porcentaje de Debida Diligencia completada. </t>
  </si>
  <si>
    <t>Programa de promoción de Arte y Cultura.</t>
  </si>
  <si>
    <t xml:space="preserve">Realización de actividades de integración y bienestar con los colaboradores. </t>
  </si>
  <si>
    <t>Registro de Licencias medicas en el sistema EIKON y sistema de la Tesorería de la Seguridad Social (TSS).</t>
  </si>
  <si>
    <t xml:space="preserve">Cantidad de actividades realizadas. </t>
  </si>
  <si>
    <t>Cantidad de actividades desarrolladas.</t>
  </si>
  <si>
    <t>Análisis y respuesta mensuales a las solicitudes de exoneraciones de impuestos de importación, solicitudes de exoneraciones.</t>
  </si>
  <si>
    <t>Ejecución de plan de acción para el cumplimiento de las políticas de ahorro y eficiencia energética (Decreto 158-23).</t>
  </si>
  <si>
    <t>Ejecución de plan de acción para el uso eficiente del agua.</t>
  </si>
  <si>
    <t>Elaboración del informe de memoria e informe ejecutivo. (trimestrales y semestrales).</t>
  </si>
  <si>
    <t>Elaboración del plan de acción para la reducción de la huella de carbono.</t>
  </si>
  <si>
    <t>Gestión de los materiales y artículos para fines de reciclar.</t>
  </si>
  <si>
    <t>Porcentaje implementación del plan de ahorro y eficiencia energética.</t>
  </si>
  <si>
    <t>Cantidad de informes de memoria elaboradas.</t>
  </si>
  <si>
    <t>Cantidad de informes entregados oportunamente.</t>
  </si>
  <si>
    <t>Indicé ejecución de plan de reciclaje.</t>
  </si>
  <si>
    <t>Índice de SISCOMPRAS</t>
  </si>
  <si>
    <t>Realización del mantenimiento de la infraestructura física 2.</t>
  </si>
  <si>
    <t>Reporte de accidentes de la flotilla vehicular del MH.</t>
  </si>
  <si>
    <t>Reporte de consumo de combustible en la flotilla vehicular.</t>
  </si>
  <si>
    <t>Reporte de accidente.</t>
  </si>
  <si>
    <t>Reporte de consumo de combustible.</t>
  </si>
  <si>
    <t>Porcentaje de limpiezas ejecutadas.</t>
  </si>
  <si>
    <t xml:space="preserve">Porcentaje de servicios de transporte realizados. </t>
  </si>
  <si>
    <t>Apertura de máquinas tragamonedas ilegales.</t>
  </si>
  <si>
    <t>Porcentaje de apertura de tragamonedas ilegales realizadas.</t>
  </si>
  <si>
    <t>Elaboración Reporte de Ingresos por Captación Directa.</t>
  </si>
  <si>
    <t>Emisión de Cheques.</t>
  </si>
  <si>
    <t>Recepción y registro de los valores decomisados en operativos de incautación de máquinas tragamonedas que operan ilegalmente.</t>
  </si>
  <si>
    <t>Recepción y registro de pagos de los contribuyentes.</t>
  </si>
  <si>
    <t>Cantidad de Reportes de ingresos por captación directa elaborados.</t>
  </si>
  <si>
    <t>Porcentaje de cheques emitidos.</t>
  </si>
  <si>
    <t>Porcentaje de pagos recibidos y registrados.</t>
  </si>
  <si>
    <t xml:space="preserve">Elaboración de certificaciones relacionadas con la operación y estatus de los operadores del sector a requerimiento. </t>
  </si>
  <si>
    <t>Elaboración de guías, circulares u otros documentos en materia de prevención de LA/FT/FPADM.</t>
  </si>
  <si>
    <t>Cantidad de  guías, circulares u otros documentos en materia de prevención de LA/FT/FPADM publicados.</t>
  </si>
  <si>
    <t>Actualización y mantenimiento al portal casinos.gob.do.</t>
  </si>
  <si>
    <t>Administración, gestión y actualización de la herramienta para el registro y control de ventas y/o operaciones de juegos de azar. (LoteríasRD).</t>
  </si>
  <si>
    <t xml:space="preserve">Evaluación las solicitudes para los permisos de: importación y  exportación de máquinas tragamonedas y/o partes, piezas, repuestos y equipos accesorios para ser instaladas en Salas de Juegos de Azar (Casinos) y Salas de Juegos de Máquinas Tragamonedas. </t>
  </si>
  <si>
    <t>Incorporación, mantenimiento y actualización Portal de Colaboradores (SharePoint - DCJA).</t>
  </si>
  <si>
    <t>Dirección de  Información, Análisis Financiero y Control de Riesgo.</t>
  </si>
  <si>
    <t>Porcentaje de las solicitudes de atención protocolar respondidas.</t>
  </si>
  <si>
    <t>Elaboración o revisión de documentos legales. (Acuerdos, Convenios y Contratos).</t>
  </si>
  <si>
    <t>Dirección de Gestión de SIAFE</t>
  </si>
  <si>
    <t>Dirección de Gestión del SIAFE</t>
  </si>
  <si>
    <t>Porcentaje de avance en el desarrollo informático e implementación de la Programación Presupuestaria (Formulación Presupuestaria).</t>
  </si>
  <si>
    <t>Porcentaje de avance en la elaboración del Modelo Funcional Ejecución presupuestaria, Evaluación y seguimiento.</t>
  </si>
  <si>
    <t>Diseño y desarrollo de los módulos del Presupuesto Plurianual Orientado a Resultados con Modalidad Dinámica: Formulación/Ejecución/Programación.</t>
  </si>
  <si>
    <t>Fortalecimiento SIRITE.</t>
  </si>
  <si>
    <t>Satisfacción usuarios SIGEF asegurada.</t>
  </si>
  <si>
    <t>Porcentaje de solicitudes SIGEF completadas.</t>
  </si>
  <si>
    <t>Porcentaje de nivel de servicio en la atención de llamadas de usuarios del SIGEF.</t>
  </si>
  <si>
    <t xml:space="preserve">Cumplimiento del Plan de Capacitación en Normas de Antisoborno y Cumplimiento Normativo. </t>
  </si>
  <si>
    <t>Gestión de la Pensión y Jubilación del Personal.</t>
  </si>
  <si>
    <t>Conciliación de fuentes financieras externas SIGADE vs SIGEF.</t>
  </si>
  <si>
    <t xml:space="preserve"> Dirección de  Negociaciones Crediticias</t>
  </si>
  <si>
    <t>Elaboración del reporte del Hoja de Balance para el Gobierno Central Presupuestario, según MEFP 2014 elaborado.</t>
  </si>
  <si>
    <t xml:space="preserve">Cantidad de Informes de coyuntura fiscal  para el subsector Gobierno Central Presupuestario publicados. </t>
  </si>
  <si>
    <t xml:space="preserve">Cantidad de Estados de Operaciones de Gobierno Central Presupuestario publicados. </t>
  </si>
  <si>
    <t>Cantidad de Reportes de Hojas de Balance  para el Gobierno Central Presupuestario, según el MEFP 2014 elaborados.</t>
  </si>
  <si>
    <t>Tramitación de solicitudes de expedición y renovación de fianzas para operar como agentes consignatarios de buques.</t>
  </si>
  <si>
    <t>Cantidad de informes trimestrales elaborados.</t>
  </si>
  <si>
    <t>Evidencia de cumplimiento compras verdes (Políticas Transversales).</t>
  </si>
  <si>
    <t>Implementación de soluciones y/o mejoras de ciberseguridad para garantizar la confiabilidad, integridad y disponibilidad de los activos de información.</t>
  </si>
  <si>
    <t>Porcentaje de avance en la implementación de las soluciones de seguridad.</t>
  </si>
  <si>
    <t>.</t>
  </si>
  <si>
    <t>Porcentaje de sistemas administrativos con avance en su ciclo de desarrollo.</t>
  </si>
  <si>
    <t>Administración, sostenibilidad y configuración de la infraestructura TIC institucional.</t>
  </si>
  <si>
    <t>Consolidación de las plataformas de procesamiento de datos, sitio alterno y recuperación ante desastres.</t>
  </si>
  <si>
    <t>Porcentaje de avance de consolidación de las plataformas de procesamiento de datos, sitio alterno y recuperación ante desastres.</t>
  </si>
  <si>
    <t>Gestión continua de proyectos TIC.</t>
  </si>
  <si>
    <t>Gestión del cumplimiento normativo y estratégico TIC.</t>
  </si>
  <si>
    <t>Cantidad de informes de gestión del portafolio.</t>
  </si>
  <si>
    <t>Cantidad de informes de gestión de cumplimiento TIC elaborados.</t>
  </si>
  <si>
    <t>Capacitación a Sujetos Obligados en materia de Prevención de LA/FT/FPADM.</t>
  </si>
  <si>
    <t>Certificación en materia de prevención de LA/FT/PADM, personal clave de la DCJA.</t>
  </si>
  <si>
    <t>Seguimiento y cierre inspecciones Extra Situ en curso pendientes.</t>
  </si>
  <si>
    <t>Porcentaje de Sujetos Obligados capacitados que cursen capacitación.</t>
  </si>
  <si>
    <t>Porcentaje de personal de la DCJA certificado en materia de prevención de LA/FT/PADM.</t>
  </si>
  <si>
    <t>Implementación de las Políticas Transversales.</t>
  </si>
  <si>
    <t>Índice de cumplimiento de sostenibilidad ambiental.</t>
  </si>
  <si>
    <t>Índice de cumplimiento de cohesión territorial.</t>
  </si>
  <si>
    <t>Índice de cumplimiento de participación social.</t>
  </si>
  <si>
    <t>Índice de cumplimiento de gestión integral de riesgos.</t>
  </si>
  <si>
    <t>Seguimiento al cumplimiento de las evaluaciones del desempeño de la gestión pública.</t>
  </si>
  <si>
    <t>Porcentaje de cumplimiento evaluación ICI.</t>
  </si>
  <si>
    <t>Índice de cumplimiento de Enfoque de género.</t>
  </si>
  <si>
    <t>Índice de cumplimiento de enfoque de Derechos Humanos.</t>
  </si>
  <si>
    <t>Departamento de Presupuesto</t>
  </si>
  <si>
    <t>Tramitación de las orden de pago de deuda administrativa.</t>
  </si>
  <si>
    <t>Identificación y clasificación de la información de los archivos físicos del MH.</t>
  </si>
  <si>
    <t>Índice ejecución plan de acción para el uso eficiente del agua.</t>
  </si>
  <si>
    <t>Índice de cumplimiento compras Mipymes y MIPyMES Mujer (SISCOMPRAS).</t>
  </si>
  <si>
    <t>Índice de mantenimiento a la flota vehicular.</t>
  </si>
  <si>
    <t>Continuación del Centro de Operaciones de Seguridad (SOC) para monitoreo y análisis y mitigación de eventos de seguridad (2da Fase).</t>
  </si>
  <si>
    <t>Área de infraestructura TIC gestionada y con soporte vigente.</t>
  </si>
  <si>
    <t>Adaptación y estandarización de la documentación de los procesos de CAPGEFI.</t>
  </si>
  <si>
    <t>Porcentaje de documentación estandarizada.</t>
  </si>
  <si>
    <t>Fusión de los catálogos de servicios del CAPGEFI y MEPyD con el MH.</t>
  </si>
  <si>
    <t>Medición y Evaluación de los niveles de satisfacción ciudadana.</t>
  </si>
  <si>
    <t>Porcentaje de satisfacción de servicios comprometidos.</t>
  </si>
  <si>
    <t>Gestión de la capacitación al personal del Ministerio en Corresponsabilidad Familiar.</t>
  </si>
  <si>
    <t>Porcentaje de representaciones legales asistidas en audiencias y otras representaciones legales.</t>
  </si>
  <si>
    <t>Asesorías y elaboración de opiniones legales. Requerido: 15. Ejecutado: 18.</t>
  </si>
  <si>
    <t>Porcentaje de solicitudes de cobertura de eventos atendidas.</t>
  </si>
  <si>
    <t>Se logró la meta de elaboración y remisión del reporte a organismos internacionales bajo el programa de armonización de datos.</t>
  </si>
  <si>
    <t>Se logró la meta de conciliación de las fuentes financieras externas.</t>
  </si>
  <si>
    <t>Como parte de la estrategia de transparencia del Ministerio, mensualmente se publican en el portal web los datos de ingresos bajo el Manual de Clasificador Presupuestario del Sector Público, por institución y clasificación económica. Dicha información permite que el ciudadano pueda dar seguimiento al comportamiento de los ingresos.</t>
  </si>
  <si>
    <t xml:space="preserve">Actualización del panel de visualizaciones. </t>
  </si>
  <si>
    <t>Informe de coyuntura para subsector Gobierno Central.</t>
  </si>
  <si>
    <t>Reportes de seguimiento de flujo de caja del gobierno.</t>
  </si>
  <si>
    <t>Reportes de seguimiento presupuestario.</t>
  </si>
  <si>
    <t xml:space="preserve">Presentación de seguimiento al PGE. </t>
  </si>
  <si>
    <t>Informe de proyecciones macroeconómicas de mediano plazo.</t>
  </si>
  <si>
    <t>Porcentaje de Sistemas de pronósticos macro fiscales finalizados.</t>
  </si>
  <si>
    <t>Porcentaje de personal de la DCJA certificado en materia  a las normativas que rigen la Dirección de Casinos y Juegos de Aza.</t>
  </si>
  <si>
    <t>Cantidad de operativos realizados.</t>
  </si>
  <si>
    <t xml:space="preserve">Servicios realizados satisfactoriamente. 
</t>
  </si>
  <si>
    <t>Sostenibilidad de las Plataformas de Infraestructura TIC Operacional.</t>
  </si>
  <si>
    <t>Cantidad de Plataformas de Infraestructura TIC Operacional con soporte y mantenimiento renovados.</t>
  </si>
  <si>
    <t>Muestra Evaluaciones del impacto a las Capacitaciones ejecutadas.</t>
  </si>
  <si>
    <t>Se realizó el reclutamiento de manera satisfactoria.</t>
  </si>
  <si>
    <t>Coordinar y ejecutar de actividades de responsabilidad social y cuidado medioambiental.</t>
  </si>
  <si>
    <t>Cantidad de actividades realizadas.</t>
  </si>
  <si>
    <t>Desarrollo e implementación de iniciativas del Programa de Reconocimiento y Reforzamiento Positivo  ¨SoMHos Valiosos¨</t>
  </si>
  <si>
    <t>Porcentaje de iniciativas desarrolladas.</t>
  </si>
  <si>
    <t>Porcentaje de colaboradores reconocidos.</t>
  </si>
  <si>
    <t>Se ejecutaron 3 actividades, las 3 reuniones mensuales ordinarias del Club de Lectura.</t>
  </si>
  <si>
    <t>Reprogramaciones de cuotas realizadas dentro del plazo establecido por el marco normativo del presupuesto de la Actividad Central (MH/DGPLT/CP).</t>
  </si>
  <si>
    <t>Elaboración de  Balance General de la Actividad Central del MH, (Para ser publicado en portal del MH y sistema de KRISTHAL).</t>
  </si>
  <si>
    <t>Departamento de Registro, Control y Nómina</t>
  </si>
  <si>
    <t>Flexibilidad laboral.</t>
  </si>
  <si>
    <t>Índice de satisfacción del empleado.</t>
  </si>
  <si>
    <t>Índice de satisfacción del supervisor.</t>
  </si>
  <si>
    <t>Se logró contestar las llamadas en el tiempo requerido por las metas propuestas.</t>
  </si>
  <si>
    <t xml:space="preserve">                                                         Ministerio de Hacienda y Economía 2025</t>
  </si>
  <si>
    <t>Correspondiente a los meses (julio, agosto y septiembre 2025).</t>
  </si>
  <si>
    <t xml:space="preserve"> </t>
  </si>
  <si>
    <t>Octubre-diciembre 2025</t>
  </si>
  <si>
    <t>Se elaboraron las proyecciones de desembolso de fondos externos.</t>
  </si>
  <si>
    <t>Elaboración del análisis de costo-riesgo de emisión de bonos globales.</t>
  </si>
  <si>
    <t>Cantidad de Informes de costo-riesgo realizados.</t>
  </si>
  <si>
    <t>Elaboración del plan de financiamiento anual (PFA).</t>
  </si>
  <si>
    <t>Cantidad de plan de financiamiento aprobado y publicado.</t>
  </si>
  <si>
    <t>Estimación de las variables macroeconómicas y financieras para servir como insumo de la Proyección del Servicio de la Deuda del Sector Público No Financiero.</t>
  </si>
  <si>
    <t>Cantidad de estimaciones de tasas realizadas.</t>
  </si>
  <si>
    <t>Evaluación de ofertas de financiamiento.</t>
  </si>
  <si>
    <t>Cantidad de proyectos evaluados.</t>
  </si>
  <si>
    <t>Condiciones previas cumplidas para el Fortalecimiento del Sistema de Salud para la Prevención y Gestión de las Enfermedades Crónicas No Transmisibles.</t>
  </si>
  <si>
    <t>Monitoreo del Mercado de Capitales Local para dar a conocer las principales estadísticas de los instrumentos de deuda vigentes.</t>
  </si>
  <si>
    <t>Porcentaje de reportes mensuales remitidos.</t>
  </si>
  <si>
    <t>Porcentaje de reportes semanales remitidos oportunamente.</t>
  </si>
  <si>
    <t>Porcentaje de reportes diarios remitidos oportunamente.</t>
  </si>
  <si>
    <t>Realización del análisis y tramitación de las solicitudes para la autorización de desembolsos bajo la modalidad de pago directo.</t>
  </si>
  <si>
    <t>Cantidad de solicitudes de desembolsos tramitadas.</t>
  </si>
  <si>
    <t>En este período se conciliaron los balances con los acreedores, por lo cual se cumplió con la meta.</t>
  </si>
  <si>
    <t>Cantidad de reportes de programación servicio de deuda y desembolsos remitidos.</t>
  </si>
  <si>
    <t>Fueron remitidos los reportes de programación del servicio de la deuda y los desembolsos.</t>
  </si>
  <si>
    <t>Ejecución del Presupuesto para Servicio de Deuda Pública y Activos Financieros.</t>
  </si>
  <si>
    <t>Ejecución del servicio de la deuda pública y activos financieros.</t>
  </si>
  <si>
    <t>Reporte realizado, por lo cual se logró la meta.</t>
  </si>
  <si>
    <t>Ejecución del registro de nuevas operaciones de deuda pública en SIGADE.</t>
  </si>
  <si>
    <t>Porcentaje de financiamientos registrados en SIGADE.</t>
  </si>
  <si>
    <t>Cantidad de reportes trimestrales publicados en página web.</t>
  </si>
  <si>
    <t>Negociación de Convenios Bilaterales y Multilaterales.</t>
  </si>
  <si>
    <t>Cantidad de negociaciones realizadas.</t>
  </si>
  <si>
    <t>Tramitación y evaluación de Solicitudes de no objeción de financiamientos de Instituciones descentralizadas y Ayuntamientos.</t>
  </si>
  <si>
    <t>Porcentaje de solicitudes atendidas.</t>
  </si>
  <si>
    <t>Se evidencia de solicitud aprobada en 2026.</t>
  </si>
  <si>
    <t>Tramitación y evaluación de Solicitudes de no objeción de tarjetas de crédito.</t>
  </si>
  <si>
    <t>Se remite parte de la evidencia de solicitudes trabajadas en el transcurso del año, consolidadas en el 4T.</t>
  </si>
  <si>
    <t>Coordinación de las reuniones y llamadas de conferencia con inversionistas y calificadoras de riesgo, así como principales fórums y roadshows en la que deben participar las autoridades del MH.</t>
  </si>
  <si>
    <t>Cantidad de reuniones coordinadas.</t>
  </si>
  <si>
    <t>Estructuración, emisión de bonos y ejecución de operaciones de manejo de pasivos.</t>
  </si>
  <si>
    <t xml:space="preserve">Cantidad de operaciones de manejo de pasivos, en casos que aplique. </t>
  </si>
  <si>
    <t xml:space="preserve">Durante el período se realizó una emisión en el mercado global, no se consideró una operación de manejo de pasivos. </t>
  </si>
  <si>
    <t>Se elaboró el informe trimestral correspondiente al período.</t>
  </si>
  <si>
    <t>Durante este período fueron registradas las nuevas operaciones de deuda pública en SIGADE.</t>
  </si>
  <si>
    <t>Se logró la meta de cantidad de solicitudes de desembolsos tramitadas para el período.</t>
  </si>
  <si>
    <t>En el trimestre se logró la colocación exitosa de un bono en USD por valor ascendente a 1,600 millones.</t>
  </si>
  <si>
    <t>•COFOG Gobierno Central Presupuestario Anual y Trimestral  (MEFP 2014), a septiembre 2025.
•COFOG de Gobierno Central Presupuestario publicados.</t>
  </si>
  <si>
    <t>Cantidad de reportes de COFOG Cruzada de Gobierno Central Presupuestario publicados.</t>
  </si>
  <si>
    <t>COFOG cruzada ( económica-funcional) para el subsector Gobierno Central Presupuestario.</t>
  </si>
  <si>
    <t>Cantidad de Reportes de COGOG Gobierno General  Consolidado publicados.</t>
  </si>
  <si>
    <t>COFOG Gobierno General Consolidado Anual (MEFP 2014).</t>
  </si>
  <si>
    <t>Elaboración de las proyecciones de cierre fiscal.</t>
  </si>
  <si>
    <t>Cantidad de documentos con las proyecciones de cierre fiscal elaborados.</t>
  </si>
  <si>
    <t>Proyección de cierre 2025.</t>
  </si>
  <si>
    <t>Elaboración del documento de offering memorándum.</t>
  </si>
  <si>
    <t>Número de documentos de Offering Memorándum elaborados.</t>
  </si>
  <si>
    <t>Cantidad de Informes de coyuntura fiscal  para el subsector Gobierno General Consolidado publicados.</t>
  </si>
  <si>
    <t>Informe de Coyuntura gobierno General.</t>
  </si>
  <si>
    <t xml:space="preserve">Estado Fuentes y uso de efectivo preliminar. 
</t>
  </si>
  <si>
    <t>Balance preliminar. Enero-Noviembre 2025.</t>
  </si>
  <si>
    <t>Realización del registro de las operaciones de las APPs en las Estadísticas de Finanzas Públicas.</t>
  </si>
  <si>
    <t>Cantidad de reportes de seguimiento a las operaciones de APP.</t>
  </si>
  <si>
    <t>Informe Anual de Riesgos Fiscales.</t>
  </si>
  <si>
    <t>Pasivos contingentes que dan origen a riesgos fiscales cuantificados.</t>
  </si>
  <si>
    <t>Cantidad de informes de Riegos fiscales elaborados.</t>
  </si>
  <si>
    <t>Dentro del Informe de Riesgos Fiscales se incluye la cuantificación de los pasivos contingentes que dan origen a riesgos fiscales. En esta versión, se incorporó una nueva herramienta orientada a la estimación de los riesgos asociados a las empresas públicas.</t>
  </si>
  <si>
    <t>Informe de Riesgos Fiscales Publicado en la Web.</t>
  </si>
  <si>
    <t>Porcentaje de proyecciones plurianuales de ingresos y gastos por clasificación económica, institucional y funcional incluidas en el Marco Fiscal.</t>
  </si>
  <si>
    <t>Marco Fiscal de Mediano Plazo publicado.</t>
  </si>
  <si>
    <t>Se completó el desarrollo de los tres modelos de pronóstico macro fiscal (mensual, trimestral y anual), fortalecidos con el apoyo del FMI.</t>
  </si>
  <si>
    <t>Relación del inventario realizado corresponde al cuarto trimestre del año.</t>
  </si>
  <si>
    <t>Relación de los expedientes recibidos  y registrados en el cuarto trimestre del año 2025.</t>
  </si>
  <si>
    <t>Relación de los expedientes solicitados para pago corresponde al cuarto trimestre del año 2025.</t>
  </si>
  <si>
    <t>Relación de expedientes pagados correspondientes al 4to. trimestre del año 2025.</t>
  </si>
  <si>
    <t>Elaboración de informes y memoria ejecutiva, con toda la información descriptiva de los resultados del departamento.</t>
  </si>
  <si>
    <t>Cantidad informes elaborados.</t>
  </si>
  <si>
    <t>Se elaboró el reporte de las estadísticas de llamadas que recibió el área en Jul - Dic 2025. Al respecto, se destaca que durante el período se recibieron 19,669 llamadas, se atendieron 18,355 llamadas, se transfirieron 11,818 llamadas y fueron abandonadas 1,293 llamadas por distintas razones.</t>
  </si>
  <si>
    <t>Llamadas atendidas con un porcentaje de abandono menor al 10%.</t>
  </si>
  <si>
    <t>Cantidad de Memoria e informe ejecutivo anual, elaborado.</t>
  </si>
  <si>
    <t xml:space="preserve">Presentación del informe trimestral octubre-diciembre 2025 del Departamento de Mesa de Entrada y Atención al Público de la DCD. </t>
  </si>
  <si>
    <t>Presentación de el informe de la Memoria Anual 2025 del Departamento de Mesa de Entrada y Atención al Público DCD.</t>
  </si>
  <si>
    <t>Durante el período octubre-diciembre 2025, se recibieron unas 6,371 correspondencias, las cuales fueron tramitadas de manera oportuna a las distintas áreas del MHE.</t>
  </si>
  <si>
    <t xml:space="preserve">Durante el trimestre octubre-diciembre 2025, se trabajaron y archivaron un total de 33,835 expedientes en el Archivo Central de este MHE. </t>
  </si>
  <si>
    <t>En el cuarto trimestre del presente año se lograron todas las metas propuestas por el departamento de Protocolo y Eventos con relación a la atención protocolar.</t>
  </si>
  <si>
    <t>Elaboración de la memoria anual e informe ejecutivo del DPE.</t>
  </si>
  <si>
    <t>Cantidad de memorias de PE realizadas.</t>
  </si>
  <si>
    <t>En el segundo semestre del año se lograron completar satisfactoriamente todas las programaciones de la agenda del departamento de Protocolo y Eventos.</t>
  </si>
  <si>
    <t>En el siguiente documento se presenta las evidencias de los indicadores logrados del departamento de Protocolo y Eventos en los meses octubre, noviembre y diciembre.</t>
  </si>
  <si>
    <t>No hubo solicitud de debidas diligencias ampliadas en este período.</t>
  </si>
  <si>
    <t>Ejecución del programa de la auditoría interna (ISO-37301 / ISO-37001).</t>
  </si>
  <si>
    <t xml:space="preserve">Cantidad de auditorías realizadas. </t>
  </si>
  <si>
    <t>Fue realizada la auditoría interna de las normas ISO 37001-37301 en la fecha programa.</t>
  </si>
  <si>
    <t>Seguimiento a la gestión y trámite de las denuncias (antisoborno y cumplimiento).</t>
  </si>
  <si>
    <t>Porcentaje de denuncias tramitadas conforme a la política.</t>
  </si>
  <si>
    <t>Fueron enviados correos a todo el personal del MHE.</t>
  </si>
  <si>
    <t>Actualización de la matriz de riesgos consolidada: Estratégicos, operativos, soborno y cumplimiento.</t>
  </si>
  <si>
    <t xml:space="preserve">Cantidad de matrices de riesgos actualizadas. </t>
  </si>
  <si>
    <t>En el mes de noviembre realizamos la reunión de revisión por la dirección con las ejecutorias del tercer trimestre 2025.</t>
  </si>
  <si>
    <t>Para la evaluación del trimestre julio-septiembre 2025, el ministerio obtuvo un 98 % del IGP promedio, de los índices obtenidos por los programas 18 y 15, los cuales obtuvieron 98 porciento respectivamente.</t>
  </si>
  <si>
    <t>Cantidad de memorias elaboradas.</t>
  </si>
  <si>
    <t>Elaboración Memoria semestral y anual y de Informe ejecutivo de la AC del MH.</t>
  </si>
  <si>
    <t>Número de memorias DPD aprobadas.</t>
  </si>
  <si>
    <t>Cantidad de informes de monitoreos realizados.</t>
  </si>
  <si>
    <t>Se realizó el seguimiento al cumplimiento de los avances de los planes operativos de las unidades de la AC del MH, consolidando su ejecución en la matriz de seguimiento correspondiente al período julio-septiembre 2025.</t>
  </si>
  <si>
    <t>Matriz de seguimiento a los avances del POA 2025 (julio-septiembre) publicada en el portal de transparencia del MH.</t>
  </si>
  <si>
    <t>Durante el tercer trimestre fue actualizado y remitido al MMA el Plan ambiental institucional. De igual manera, se cumplieron las acciones establecidas en el plan de seguimiento EDI. En esta política, alcanzamos 16.67 puntos para un 100%.</t>
  </si>
  <si>
    <t>La PT de Cohesión Territorial se mantiene con las puntuaciones de los subindicadores en 100%.</t>
  </si>
  <si>
    <t>En el tercer trimestre, se ha dado respuesta oportuna a las solicitudes recibidas a través del 311. Por lo que alcanzamos un total de 16.66 puntos para un avance de 100%.</t>
  </si>
  <si>
    <t>Durante el tercer trimestre fueron actualizadas las informaciones de los subindicadores de riesgos y sus respectivas evidencias manteniendo la puntuación de 100%.</t>
  </si>
  <si>
    <t>Socializar el PEI 2023-2026 en la Actividad Central del MH.</t>
  </si>
  <si>
    <t>Porcentaje del personal que ha participado en la socialización.</t>
  </si>
  <si>
    <t>Recolectados los resultados de la encuesta sobre el PEI.</t>
  </si>
  <si>
    <t>Gestión de requerimientos de cooperación internacional no reembolsable recibidos de las áreas del MH y sus dependencias, y las ofertas de capacitación de los organismos cooperantes.</t>
  </si>
  <si>
    <t>Cantidad de informes de requerimientos de CI y ofertas de capacitación recibidos.</t>
  </si>
  <si>
    <t>Informe de ejecución sobre los requerimientos de cooperación internacional y tramitación de las ofertas de capacitación.</t>
  </si>
  <si>
    <t>Informe de avance de proyecto de automatización de servicios octubre-diciembre 2025.</t>
  </si>
  <si>
    <t>Informe de avance del proyecto de implementación del centro de atención al usuario, octubre-diciembre 2025.</t>
  </si>
  <si>
    <t>Procedimiento actualizado.</t>
  </si>
  <si>
    <t>Diseño y/o rediseño de estructuras organizativas del MH y sus dependencias (según requerimiento y prioridad).</t>
  </si>
  <si>
    <t>Porcentaje de estructuras diseñas y/o rediseñas.</t>
  </si>
  <si>
    <t>Resolución que aprueba la Nueva Estructura Organizativa del Ministerio de Hacienda y Economía.</t>
  </si>
  <si>
    <t>Elaboración y/o actualización de los manuales de organización y funciones de las Unidades Organizativas de la Actividad Central y sus dependencias.  (según requerimiento y prioridades).</t>
  </si>
  <si>
    <t>Porcentaje de MOF elaborados y/o actualizados.</t>
  </si>
  <si>
    <t>Informe de Estructura Organizacional DGJP 2025.</t>
  </si>
  <si>
    <t>Actualización Procedimiento de Gestión de Viáticos.</t>
  </si>
  <si>
    <t>Implementación de la política de innovación del ministerio.</t>
  </si>
  <si>
    <t>Cantidad de colaboradores del ministerio impactados.</t>
  </si>
  <si>
    <t>Charla de Innovación.</t>
  </si>
  <si>
    <t>Desarrollo de la sexta Semana de la Calidad.</t>
  </si>
  <si>
    <t>Cantidad de semanas de la calidad realizadas.</t>
  </si>
  <si>
    <t>Evaluación anual de la Carta Compromiso al Ciudadano.</t>
  </si>
  <si>
    <t>Índice de cumplimiento de la Carta Compromiso al Ciudadano.</t>
  </si>
  <si>
    <t>Porcentaje del catálogo de servicios MEPyD fusionado MH.</t>
  </si>
  <si>
    <t>Porcentaje de satisfacción ciudadana.</t>
  </si>
  <si>
    <t>Actualización de plataforma de Observatorio de servicios públicos de la RD por el órgano rector (MAP).</t>
  </si>
  <si>
    <t>Recertificación del Sello CAF +300.</t>
  </si>
  <si>
    <t>Cantidad de recertificación del Sello CAF +300.</t>
  </si>
  <si>
    <t>Se recibió del órgano rector,  la carta de aprobación de la recertificación del sello CAF+300.</t>
  </si>
  <si>
    <t>Revisión de cumplimiento implementación NOBACI.</t>
  </si>
  <si>
    <t>Número de auditorías realizadas sobre el cumplimiento de la NOBACI.</t>
  </si>
  <si>
    <t>Índice de cumplimiento de las NOBACI.</t>
  </si>
  <si>
    <t>Informe de auditoria de NOBACI.</t>
  </si>
  <si>
    <t>Informe de resultado de cumplimiento.</t>
  </si>
  <si>
    <t>Porcentaje de cumplimiento evaluación EDI.</t>
  </si>
  <si>
    <t>Porcentaje de cumplimiento evaluación IDI.</t>
  </si>
  <si>
    <t>Gráfica de resultados de la EDI 2025.</t>
  </si>
  <si>
    <t>Se alcanzó un porcentaje de 95.16 % en el 3er trimestre.</t>
  </si>
  <si>
    <t>La meta quedó 4.57 % por debajo de lo establecido para el 2025.</t>
  </si>
  <si>
    <t xml:space="preserve">Porcentaje de colaboradores que asistieron a la actividad. </t>
  </si>
  <si>
    <t>Anexo la evidencia de la tercera actividad de la unidad, elaborada en el año 2025. Esta actividad fue en conmemoración del Mes de la Familia.</t>
  </si>
  <si>
    <t>Anexo listado de colaboradores que asistieron a la actividad de sensibilización en conmemoración del mes de la familia.</t>
  </si>
  <si>
    <t xml:space="preserve">Listado de colaboradores que participaron y culminaron el curso de Corresponsabilidad. Esta capacitación es ofertada únicamente por el MMujer por lo que se mantiene la evidencia anterior, hasta que el MMujer oferte nuevamente esta capacitación. </t>
  </si>
  <si>
    <t>Implementación de la  herramienta ELSA.</t>
  </si>
  <si>
    <t xml:space="preserve">Porcentaje de avance del Plan de trabajo. </t>
  </si>
  <si>
    <t>Resultados de la Encuesta de Clima.</t>
  </si>
  <si>
    <t>Dar respuestas a intimaciones o notificaciones mediante Actos de Alguacil. Requerido: 29. Ejecutado: 29.</t>
  </si>
  <si>
    <t>Elaboración de la resolución que conoce y da respuesta al Recurso Jerárquico o de Reconsideración ante el Ministerio de Hacienda. Requerido: 5. Ejecutado: 5.</t>
  </si>
  <si>
    <t>Tramitación de la inclusión en el presupuesto sentencia condenatoria según lo establecido en el Artículo 4 de la Ley núm. 86-11.</t>
  </si>
  <si>
    <t>Porcentaje de casos tramitados para inclusión en el presupuesto de sentencia condenatoria.</t>
  </si>
  <si>
    <t>Representaciones legales en audiencias. Requerido: 64. Ejecutado: 64.</t>
  </si>
  <si>
    <t>Mediante el oficio MHE-2025-029942, de fecha 1 de septiembre de 2025, se remitió a la Dirección General de Presupuesto un total de 46 expedientes correspondiente a 22 instituciones públicas afectadas.</t>
  </si>
  <si>
    <t>Requerido: 583. Ejecutado: 583. Tramitación de solicitudes de expedición de exequatur del área económica y financiera.</t>
  </si>
  <si>
    <t>Requerido: 41. Ejecutado: 30. Verificación y elaboración de normas y cumplimiento legal. (leyes, resoluciones, reglamentos, normas).</t>
  </si>
  <si>
    <t>Elaboración o revisión de documentos legales. Requerido: 111. Ejecutado: 121.</t>
  </si>
  <si>
    <t>Tramitación de solicitudes a la Consultoría Jurídica del Poder Ejecutivo. Requerido: 5. Ejecutado: 6.</t>
  </si>
  <si>
    <t>Tramitación de solicitudes de expedición y renovación de fianzas para operar como agentes consignatarios de buques. Requerido: 8. Ejecutado: 8.</t>
  </si>
  <si>
    <t>Elaboración de los informes de memoria.</t>
  </si>
  <si>
    <t>Cantidad de memoria e informe elaborado.</t>
  </si>
  <si>
    <t>Memoria del 4to. trimestre 2025.</t>
  </si>
  <si>
    <t>Cantidad de opinión pública impactada semestralmente.</t>
  </si>
  <si>
    <t>En el semestre de julio-diciembre 2025, los medios impresos y digitales realizaron 794 publicaciones entre noticias, artículos de opinión, análisis y editoriales sobre temas acerca del Ministerio de Hacienda y Economía y sus dependencias</t>
  </si>
  <si>
    <t>Durante el cuarto trimestre del 2025 (octubre-diciembre), se realizaron diversas actividades que contribuyen al acercamiento del MHE con los periodistas del ámbito de las finanzas y economía.</t>
  </si>
  <si>
    <t>Durante el cuarto trimestre (octubre-diciembre) del 2025 a solicitud de las autoridades del Ministerio de Hacienda y Economía se elaboraron tres discursos, a los fines de dar a conocer los logros e iniciativas de la institución.</t>
  </si>
  <si>
    <t>En el cuarto trimestre (octubre-diciembre) del 2025 se realizaron diversas interacciones para el análisis y toma de decisiones para la comunicación de avances e iniciativas institucionales.</t>
  </si>
  <si>
    <t>Durante el trimestre octubre-diciembre 2025, se monitorearon las noticias y/o artículos de opinión publicados en los medios de comunicación y que estuvieron relacionados con el quehacer del Ministerio de Hacienda y Economía.</t>
  </si>
  <si>
    <t>Durante el cuarto trimestre del 2025 (octubre-diciembre) se recibieron seis requerimientos de publicaciones en espacios pagados, los cuales fueron gestionados en su totalidad.</t>
  </si>
  <si>
    <t>Durante el cuarto trimestre del 2025 se elaboraron 28 notas de prensa, de las cuales 12 fueron enviadas a los medios de comunicación masiva. Asimismo, se realizaron 25 notas para comunicación interna.</t>
  </si>
  <si>
    <t>En el cuarto trimestre del 2025 (octubre-diciembre), se realizó un total de 42 coberturas de actividades internas y externas, organizadas por distintas áreas del Ministerio de Hacienda y Economía.</t>
  </si>
  <si>
    <t>En el cuarto trimestre del 2025, la Dirección de Comunicaciones envió un total de 63 síntesis de prensa, correspondientes a los días laborables que hubo en cada mes, 23 en octubre, 19 en noviembre y 21 en diciembre.</t>
  </si>
  <si>
    <t>Porcentaje de colaboradores informados en torno al que hacer institucional.</t>
  </si>
  <si>
    <t>Asesoría y confección de guías estratégicas de comunicación sobre programas y proyectos especiales.</t>
  </si>
  <si>
    <t>Guía de comunicación estratégica durante el 2025.</t>
  </si>
  <si>
    <t>Listado y relación de Maestrías de Ceremonias realizadas durante el trimestre octubre, noviembre y diciembre 2025.</t>
  </si>
  <si>
    <t>Desarrollo del Programa de capacitación y sensibilización dirigido a jóvenes estudiantes universitarios y áreas técnicas.</t>
  </si>
  <si>
    <t>Número de estudiantes capacitados y sensibilizados.</t>
  </si>
  <si>
    <t>Listado y relación de materiales audiovisuales de octubre, noviembre y diciembre 2025.</t>
  </si>
  <si>
    <t>Listado y relación de materiales gráficos de octubre, noviembre y diciembre 2025.</t>
  </si>
  <si>
    <t>Fortalecimiento de los vínculos con los grupos de interés.</t>
  </si>
  <si>
    <t>Cantidad de acercamientos al año.</t>
  </si>
  <si>
    <t>Listado de las notas de Presa sobre los vínculos de interés en octubre, noviembre y diciembre 2025.</t>
  </si>
  <si>
    <t>Planificación y ejecución del plan anual de comunicación sobre las normas ISO 37301:2021 e ISO 37001:2017.</t>
  </si>
  <si>
    <t>Porcentaje de ejecución del plan anual de comunicación del sistema de gestión de las normas ISO Antisoborno y Cumplimiento.</t>
  </si>
  <si>
    <t>Listado de artes gráficos difundidos para promover el plan de comunicación de las ISO en el año 2025.</t>
  </si>
  <si>
    <t>Campaña de posicionamiento institucional.</t>
  </si>
  <si>
    <t>Cantidad de publicaciones realizadas en las plataformas digitales.</t>
  </si>
  <si>
    <t>Cantidad de personas alcanzadas, interacciones, impresiones, visualizaciones y seguidores nuevos.</t>
  </si>
  <si>
    <t>En el último trimestre, como parte de la campaña del 181 aniversario de la institución, se difundieron nueve piezas en las plataformas digitales.</t>
  </si>
  <si>
    <t>Métricas de impresiones e interacciones de octubre a diciembre 2025.</t>
  </si>
  <si>
    <t>Durante el tercer trimestre del año (octubre a diciembre) se llevaron a cabo un total de tres guías de contenido, una guía de contenido por mes.</t>
  </si>
  <si>
    <t>Durante el cuarto trimestre del año se enviaron 6 correos informativos.</t>
  </si>
  <si>
    <t>Durante el cuarto trimestre se llevaron acabo 63 social listenings (escucha activa) de la plataformas digitales.</t>
  </si>
  <si>
    <t>Durante el cuarto trimestre se llevaron a cabo 34 coberturas de eventos.</t>
  </si>
  <si>
    <t>Servicios realizados satisfactoriamente.</t>
  </si>
  <si>
    <t>A espera de la instalación de medidores externos y medidores espejos o internos.</t>
  </si>
  <si>
    <t>Consolidado realizados satisfactoriamente.</t>
  </si>
  <si>
    <t>A espera de contratación de empresa colectora de residuos.</t>
  </si>
  <si>
    <t>Elaboración del Plan Anual de Compras y Contrataciones 2026 de la AC del MH.</t>
  </si>
  <si>
    <t>Cantidad de PACC publicados en el portal de transparencia.</t>
  </si>
  <si>
    <t>Relación de Inventario octubre/diciembre 2025.</t>
  </si>
  <si>
    <t>Evidencias de Entradas y Salidas de los Insumos en el Sistema de Almacén y Suministro.</t>
  </si>
  <si>
    <t>Durante el período octubre - diciembre 2025, se ejecutaron 8 actividades de apertura de MT, conforme a lo programado.  Se cumple así con el 100% de lo planificado.</t>
  </si>
  <si>
    <t>Donación de equipos incautados que apliquen.</t>
  </si>
  <si>
    <t>Donaciones solicitadas vs entregadas.</t>
  </si>
  <si>
    <t>En cuanto al producto “Donación de Equipos Incautados”, no tuvimos ejecución durante el año 2025, debido a que no tuvimos equipos disponibles de los incautados en condiciones óptimas para donar.</t>
  </si>
  <si>
    <t>Ejecución y entrega del inventario de activos por departamentos.</t>
  </si>
  <si>
    <t>Porcentaje de inventarios realizados.</t>
  </si>
  <si>
    <t>Gestión del desguace de equipos incautados por la DCJA.</t>
  </si>
  <si>
    <t xml:space="preserve">Cantidad de desguaces realizados de equipos incautados por la DCJA. </t>
  </si>
  <si>
    <t>Se realizó el desguace de 1,913 equipos incautados que eran utilizados en operaciones ilegales de apuestas, así como de máquinas entregadas por los establecimientos por ser obsoletos.</t>
  </si>
  <si>
    <t>El trimestre 3 superó la meta del trimestre 4.</t>
  </si>
  <si>
    <t>El proyecto fue reprogramado para el 2026.</t>
  </si>
  <si>
    <t>Desarrollo e implementación del programa de desarrollo de  liderazgo.</t>
  </si>
  <si>
    <t>Porcentaje de satisfacción en el  liderazgo de directivos y supervisores.</t>
  </si>
  <si>
    <t>Porcentaje de satisfacción liderazgo Directivos y supervisores.</t>
  </si>
  <si>
    <t>Muestra de Capacitaciones ejecutadas Trimestre Octubre - Diciembre.</t>
  </si>
  <si>
    <t>Muestra de las capacitaciones cruzadas Oct-dic.</t>
  </si>
  <si>
    <t>Muestra satisfacción de la capacitación trimestre octubre - diciembre.</t>
  </si>
  <si>
    <t>Muestra actividades ejecutadas en Normas de Antisoborno y Cumplimiento Normativo Trimestre Octubre diciembre.</t>
  </si>
  <si>
    <t>Informe Gestión de Pasantías Trimestre Octubre diciembre 2025.</t>
  </si>
  <si>
    <t>Reporte cuarto trimestre.</t>
  </si>
  <si>
    <t>Gestión de movimientos de personal cuarto trimestre.</t>
  </si>
  <si>
    <t>Manual de Cargos.</t>
  </si>
  <si>
    <t>Porcentaje del manual de cargos actualizados.</t>
  </si>
  <si>
    <t>Manual de cargos en proceso.</t>
  </si>
  <si>
    <t xml:space="preserve">Matriz de plazas vacantes y ocupadas cuarto trimestre. </t>
  </si>
  <si>
    <t>Subsidio Educativo para hijos de empleados del MH.</t>
  </si>
  <si>
    <t>Colaboradores beneficiados subsidio educativo 2025.</t>
  </si>
  <si>
    <t>Debida D.</t>
  </si>
  <si>
    <t>Implementación del Plan de Inserción Laboral y Certificación Conadis.</t>
  </si>
  <si>
    <t>Cantidad de colaboradores con discapacidad contratados.</t>
  </si>
  <si>
    <t>Implementación del Programa de Onboarding.</t>
  </si>
  <si>
    <t>Porcentaje de colaboradores que hayan realizado onboarding.</t>
  </si>
  <si>
    <t>Porcentaje de satisfacción con el onboarding.</t>
  </si>
  <si>
    <t>El viernes 10 de octubre de 2025 se llevó a cabo una jornada de limpieza de costas en la que participaron 43 colaboradores. Durante la actividad, se recolectaron 97 bolsas de desechos sólidos y plásticos.</t>
  </si>
  <si>
    <t>Porcentaje de satisfacción de los colaboradores con el programa.</t>
  </si>
  <si>
    <t>Se realizó 1 actividad contemplada de Reconocimiento por antigüedad y 1 publicación de Logros Académicos.</t>
  </si>
  <si>
    <t>Listado de asistencia actividad de Reconocimiento por Antigüedad.</t>
  </si>
  <si>
    <t>% Satisfacción Encuesta del Reconocimiento Servidor Estrella del MH como producto principal del Programa SoMHos Valiosos.</t>
  </si>
  <si>
    <t>Gestión de club de Donantes de sangre, Programas Gotas de Vida.</t>
  </si>
  <si>
    <t>Cantidad de colaboradores participantes donantes.</t>
  </si>
  <si>
    <t>Club donante de sangre 2025.</t>
  </si>
  <si>
    <t>Informe Trimestral Gestión de Régimen Ético y Disciplinario octubre-diciembre2025.</t>
  </si>
  <si>
    <t>Gestión de Pensiones y Jubilaciones del periodo octubre - diciembre 2025 realizada en un 100%.</t>
  </si>
  <si>
    <t>Se realizaron las siguientes actividades: una jornada de sonomamografía y mamografía; una reunión extraordinaria del Comité Mixto de Seguridad y Salud en el Trabajo; una reunión con la Brigada de Emergencia; participación en el Simulacro Nacional por Evacuación; seguimiento y acciones preventivas ante el paso de la tormenta Melissa; y una jornada de vacunación contra la influenza.</t>
  </si>
  <si>
    <t>Porcentaje de colaboradores con discapacidad certificados por CONADIS.</t>
  </si>
  <si>
    <t>Listado de colaboradores con discapacidad: este año se incluyó a una persona con discapacidad, pendiente de certificación para 2026.</t>
  </si>
  <si>
    <t>Implementación del Programa de Inducción al Retiro para el personal a ser Jubilado.</t>
  </si>
  <si>
    <t>En el 2do semestre se desarrollaron 2 actividades: Módulo 1 a cargo de la DIDA y DGJP en septiembre y 1 actividad donde se fusionaron 2 módulos del programa en una misma jornada, a cargo de la Lic. Nancy Reynoso, proporcionando orientación integral y herramientas que favorecen una transición adecuada hacia esta nueva etapa.</t>
  </si>
  <si>
    <t>Ejecución de 13 actividades de 7 planificadas en el año 2025: Aniversario, 4 actividades navideñas en la Sede Central, 4 en la Oficina Santiago y 4 en las instalaciones del antiguo MEPyD.</t>
  </si>
  <si>
    <t>Realización de la Encuesta de Clima Organizacional y elaboración e implementación de los Planes de Acción de las Direcciones.</t>
  </si>
  <si>
    <t>Cantidad de encuestas realizadas.</t>
  </si>
  <si>
    <t>Aplicación encuesta de Clima Organizacional 2025.</t>
  </si>
  <si>
    <t>Reportes de registro de las licencias octubre - diciembre 2025 en un 100%.</t>
  </si>
  <si>
    <t>Registro de accidentes reportados octubre - diciembre 2025 en un 100%.</t>
  </si>
  <si>
    <t>Reportes publicados octubre- diciembre 2025.</t>
  </si>
  <si>
    <t>Elaboración del informe de memoria de la dirección Financiera.</t>
  </si>
  <si>
    <t>Memoria presentada a Octubre, proyectada hasta diciembre 2025.</t>
  </si>
  <si>
    <t>Cantidad de reportes para publicar en el Portal Web para seguimiento de la DIGEIG.</t>
  </si>
  <si>
    <t>Realización del inventario de activos fijos.</t>
  </si>
  <si>
    <t>Cantidad de inventarios AF realizados.</t>
  </si>
  <si>
    <t>Inventario de Activos Fijos Diciembre 2025.</t>
  </si>
  <si>
    <t>Realización del inventario físico de almacén.</t>
  </si>
  <si>
    <t>Cantidad de inventarios de almacén realizados.</t>
  </si>
  <si>
    <t>Cantidad de Informes del balance general de la AC-MH elaborados.</t>
  </si>
  <si>
    <t>Correspondiente a los meses (octubre, noviembre y diciembre 2025).</t>
  </si>
  <si>
    <t>Creación e implementación de política de juego responsable.</t>
  </si>
  <si>
    <t>Cantidad de políticas creadas.</t>
  </si>
  <si>
    <t>En el adjunto comparto algunas evidencias del trimestre octubre- diciembre del programa de Juego Responsable. Ayuda memorias de reuniones Publicación de la primera vista pública de la Resolución y una captura de la segunda puesta en vista pública.</t>
  </si>
  <si>
    <t>Remisión de la elaboración de los informes a solicitud de asesoramiento al Ministro de Hacienda desde la DCJA, en el trimestre octubre diciembre 2025.</t>
  </si>
  <si>
    <t>Difusión de listas restrictivas en materia de prevención de LA/FT/FPADM a los Sujetos Obligados del Sector.</t>
  </si>
  <si>
    <t>Cantidad de Sujetos Obligados Notificados.</t>
  </si>
  <si>
    <t>Requerimiento de información operativa a Sujetos Obligados.</t>
  </si>
  <si>
    <t>Seguimiento y monitoreo de la idoneidad de los Sujetos Obligados y/o Informes de Debida Diligencia.</t>
  </si>
  <si>
    <t>Remisión de relación de las inspecciones ejecutadas para incautación de equipos en el cuarto trimestre 2025.</t>
  </si>
  <si>
    <t>Remisiones de las Inspecciones realizadas en los establecimientos de juegos de Azar, en el Trimestre octubre diciembre 2025.</t>
  </si>
  <si>
    <t>Relación sobres las inspecciones realizadas en el cuarto  trimestre 2025.</t>
  </si>
  <si>
    <t>Remisión de informes sobre solicitudes de certificaciones y Denuncias, en el cuarto trimestre 2025.</t>
  </si>
  <si>
    <t>Remisión de informes estadísticos de los operativos realizados, en el trimestre octubre-diciembre 2025.</t>
  </si>
  <si>
    <t>Remisión de los operativos realizados a establecimientos clausurados octubre-diciembre 2025.</t>
  </si>
  <si>
    <t>Remisión de matriz de la demanda de servicios correspondiente al cuarto trimestre.</t>
  </si>
  <si>
    <t>Remisión de las actualizaciones realizadas en el trimestre octubre- diciembre 2025, en relación a la Administración, gestión y actualización de la herramienta para el registro y control de ventas y/o operaciones de juegos de azar. (LoteriasRD).</t>
  </si>
  <si>
    <t>Creación, diseño y/o adquisición de aplicativo tipo CRM para registros de juegos de azar regulados por la Dirección de Casinos y Juegos de Azar) (FASE1).</t>
  </si>
  <si>
    <t>Remisión de estadísticas correspondientes al cuarto trimestre 2025.</t>
  </si>
  <si>
    <t>Presentación de las solicitudes evaluadas y respondidas en el trimestre octubre-diciembre 2025.</t>
  </si>
  <si>
    <t>Remisión de las actualizaciones en el trimestre octubre-diciembre 2025, en relación a la Incorporación, mantenimiento y actualización Portal de Colaboradores (SharePoint – DCJA).</t>
  </si>
  <si>
    <t>Elaboración de insumos técnicos y legales para dar respuesta a los litigios en contra de la DGPLT ante los Tribunales de la República.</t>
  </si>
  <si>
    <t>Porcentaje de escritos de defensa elaborados y remitidos a la Dirección Jurídica.</t>
  </si>
  <si>
    <t>Elaboración de insumos técnicos y legales para dar respuesta a los recursos jerárquicos interpuestos en contra de actos de la DGPLT.</t>
  </si>
  <si>
    <t>Porcentaje de escritos de defensa elaborados para remisión a la Dirección Jurídica.</t>
  </si>
  <si>
    <t>Durante el período el Viceministerio recibió y respondió un total de 35 recursos de reconsideración de personas que buscaban una segunda revisión de sus solicitudes de exoneraciones. De éstas, unas 12 fueron acogidas (34.3%), implicando un sacrificio para el Estado de RD$31.5 millones, mientras 23 fueron rechazadas (65.7%), reflejando un ahorro para el Estado de RD$303.8 millones.</t>
  </si>
  <si>
    <t>Elaboración del informe anual en el marco de la Iniciativa para la Transparencia de las Industrias Extractivas (EITI, por sus siglas en inglés).</t>
  </si>
  <si>
    <t>Número de informes anual en el marco de la Iniciativa para la transparencia de las industrias extractivas elaborados.</t>
  </si>
  <si>
    <t>Se actualizaron los cuadros del quinto informe contextual del EITI-RD, donde se describe la situación del sector minero a nivel nacional, detallando no solo los contratos vigentes, pero también los recursos que el Estado recibe de dicho sector, el tamaño del sector y su aporte a la economía, entre otros aspectos.</t>
  </si>
  <si>
    <t>Participación en reuniones de comisiones o grupos de trabajo que tratan asuntos comerciales (CNNC, CIAG, etc.).</t>
  </si>
  <si>
    <t>Análisis de las listas de rectificación y/o modificación técnica de los países miembros de la OMC.</t>
  </si>
  <si>
    <t>Porcentaje de análisis de las listas de rectificación y/o modificación técnica de los países miembros de la OMC respondidos.</t>
  </si>
  <si>
    <t>Durante el año se recibieron y analizaron tres listas de rectificación técnicas de Brasil, Ecuador y Paraguay.</t>
  </si>
  <si>
    <t>Creación de un repositorio de información  con el estatus y los datos económicos de los países con interés en  negociar acuerdos para evitar la doble tributación (CDT) con el país.</t>
  </si>
  <si>
    <t>Cantidad de repositorios de información  con los perfiles de los países que solicitan negociar CDT.</t>
  </si>
  <si>
    <t>Repositorio elaborado con satisfacción con las informaciones de aquellos países con interés de negociar CDT con el país.</t>
  </si>
  <si>
    <t>Semanalmente se remite a la DIGEPRES los cuadros con datos de ingresos por principales partidas, que les sirve de insumo para la elaboración de la matriz de ejecución presupuestaria que publican en su portal web. La publicación de esta información garantiza mayor transparencia en la ejecución del PGE ya que permite que el ciudadano tenga acceso a información actual y de manera oportuna.</t>
  </si>
  <si>
    <t>Número de cuadros enviados para publicación en la página web del MH.</t>
  </si>
  <si>
    <t>Número de cuadros elaborados con estadísticas en formato MEFP 2014 del FMI.</t>
  </si>
  <si>
    <t>Mensualmente se elaboran los cuadros de ingresos por principales partidas bajo el Manual de Estadísticas de Finanzas Públicas 2014 del FMI, que luego se remite a PF ya que les sirve de insumo para la elaboración del Estados de Operaciones que se publica en el portal del MH. Es preciso notar que la información que se comparte tiene un mes de atraso ya que es la fecha en la cual están disponible los ingresos en SIGEF, fuente oficial de éstos.</t>
  </si>
  <si>
    <t>Elaboración de estadísticas de ingresos según clasificadores de organismos internacionales: OCDE y CIAT.</t>
  </si>
  <si>
    <t>Número de planillas de estadísticas de ingresos remitidas.</t>
  </si>
  <si>
    <t>Elaboración de opinión del Ministerio de Hacienda a los Proyectos de Ley que tengan impacto tributario.</t>
  </si>
  <si>
    <t>Porcentaje de informes o comunicaciones elaborados de los proyectos de Ley que tengan impacto tributario.</t>
  </si>
  <si>
    <t>Durante el período se analizaron cuatro proyectos de ley de iniciativas legislativas con impacto tributario: i) PDL minera, ii) PDL de revalorización inmobiliaria, iii) PDL que modifica la Ley núm. 14-93, y iv) PDL beneficiarios reales.</t>
  </si>
  <si>
    <t>Se realizaron las reuniones mensuales para discusión del comportamiento de los ingresos con la participación de técnicos del BCRD, TN, DGII, DGA, DIGEPRES, DIGECOG, entre otros. Durante las reuniones se presentan los datos de ingresos del mes anterior y un preliminar del mes en curso.</t>
  </si>
  <si>
    <t>Durante el 4to trimestre del año, en la Cámara de Diputados se depositaron 72 iniciativas, con 19 con impacto tributario (26.4%), de igual forma en la Cámara de Senadores se depositaron 32, con 10 con impacto tributario (31.3%).</t>
  </si>
  <si>
    <t>Diariamente se elabora un informe con el comportamiento de los ingresos a nivel diario, mensual y acumulado que es compartido con autoridades del MH pero también con otras instituciones gubernamentales como TN, DIGECOG, DGII, DGA, TN, Presidencia, etc. este informe permite dar seguimiento diario de las metas de recaudación y detectar cualquier desviación del Presupuesto, en materia de ingresos.</t>
  </si>
  <si>
    <t>Elaboración del informe semestral del análisis del comportamiento de las importaciones.</t>
  </si>
  <si>
    <t>Cantidad de informes semestrales elaborados del impacto de las importaciones en los ingresos aduanales.</t>
  </si>
  <si>
    <t>Se elabora una estimación de los ingresos diarios que estarían recaudando y percibiendo tanto la DGII como la TN. Esta información se comparte mensualmente con dichas instituciones ya que sirve de insumo para los reportes internos que deben realizar; y se utilizan en los informes diarios de comportamiento de los ingresos que elabora el área.</t>
  </si>
  <si>
    <t>Negociación de Acuerdos Comerciales y Acuerdos sobre Promoción y Protección Recíprocas de Inversiones.</t>
  </si>
  <si>
    <t>Porcentaje de participación en la solicitudes de negociación de acuerdos.</t>
  </si>
  <si>
    <t>Durante el año se realizaron varias reuniones de la Comisión Nacional de Negociaciones Comerciales CNN en vista del interés de varios países en realizar negociaciones de acuerdos con nosotros. En estos se destaca un Acuerdo de Promoción y Protección Recíproca de Inversiones con Canadá, un Acuerdo de Alcance Parcial con Ecuador y un Acuerdo de Complementación Económica con MERCOSUR.</t>
  </si>
  <si>
    <t>Nota técnica semestral sobre el sector de combustible y su impacto en los ingresos fiscales.</t>
  </si>
  <si>
    <t>Número de nota técnicas elaboradas.</t>
  </si>
  <si>
    <t>Nota técnica semestral sobre el sector minero y su impacto en los ingresos fiscales.</t>
  </si>
  <si>
    <t>Número de informes de nota técnica semestral sobre el sector minero.</t>
  </si>
  <si>
    <t>Participación en las reuniones anuales del Marco Inclusivo BEPS y/o del Foro Global.</t>
  </si>
  <si>
    <t>Cantidad de reuniones del marco Inclusivo BEPS y del Foro Global.</t>
  </si>
  <si>
    <t>Se participó en la reunión anual del Foro Global y del Marco Inclusivo BEPS que se llevó a cabo en la India del 1-5 de diciembre de 2025.</t>
  </si>
  <si>
    <t>Participación en las reuniones del Comité Interinstitucional de Estadísticas de Comercio Exterior (CIECE).</t>
  </si>
  <si>
    <t>Porcentaje de participación en las Número de reuniones del Comité Interinstitucional de Estadísticas de Comercio Exterior (CIECE).</t>
  </si>
  <si>
    <t>Durante el año se participó en 3 reuniones del CIECE en junio, julio y agosto 2025.</t>
  </si>
  <si>
    <t>Participación en reuniones e intercambios de temas de relevancia de la Organización Mundial del Comercio (OMC).</t>
  </si>
  <si>
    <t>Porcentaje de Cantidad de correos de intercambio de comentarios y/o participación en reuniones e intercambios sobre temas de relevancia de la OMC.</t>
  </si>
  <si>
    <t>Presentación semestral sobre las principales variables macroeconómicas que afectan los ingresos.</t>
  </si>
  <si>
    <t>Número de presentaciones elaboradas semestrales sobre las variables macroeconómicas.</t>
  </si>
  <si>
    <t>Revisión y seguimiento de las medidas necesarias para cumplir los estándares mínimos del Marco Inclusivo BEPS.</t>
  </si>
  <si>
    <t>Porcentaje de cuestionarios de evaluación, estadísticas o documentos remitidos a la Secretaría de la OCDE.</t>
  </si>
  <si>
    <t xml:space="preserve">Durante el año se revisaron y remitieron varios reportes y cuestionarios a la OCDE sobre los avances del país en temas de fiscalidad internacional. En octubre se hizo una revisión del reporte país sobre la Acción 5 de BEPS, sin comentarios de parte nuestra. En noviembre se informó a la OCDE sobre la autoevaluación en cuanto a la implementación de los elementos del Modelo de Estrategia para maximizar el uso del intercambio de información previa solicitud, habiendo obtenido una calificación de "Parcialmente  Implementado". En adición, se remitieron las respuestas al cuestionario de la Acción 13 de BEPS. Finalmente, en diciembre se revisó el reporte de monitoreo ampliado donde el país obtuvo la calificación de "Ampliamente Cumplidor", quedando algunos aspectos a mejorar para la próxima evaluación en 2028. </t>
  </si>
  <si>
    <t xml:space="preserve">En este cuarto trimestre, fueron solicitadas por VUCE, 3,474 y se tramitaron 3,302, mientras que en físico se recibieron y tramitaron 19, para un total de 3,493 recibidas y 3,321 tramitadas. </t>
  </si>
  <si>
    <t>En el cuarto trimestre se solicitaron 7,785 exoneraciones de impuestos internos y fueron tramitadas 9,082 debido al remanente del trimestre anterior.</t>
  </si>
  <si>
    <t>En el archivo cargado como MV se encuentra el resumen/compilado del trimestre. Se realizan informes semanales, mensuales y trimestrales que suman los 14 informes que están como meta.</t>
  </si>
  <si>
    <t>En el cuarto trimestre, se solicitaron 23 inspecciones, de las cuales se realizaron 22.</t>
  </si>
  <si>
    <t>Participación en el proceso de clasificación de  las empresas como beneficiarias del Decreto 275-16.</t>
  </si>
  <si>
    <t xml:space="preserve">Porcentaje de empresas acogidas a la Decreto 275-16, que vendan energía al SENI  o para consumo propio de energía. </t>
  </si>
  <si>
    <t>En el 2025 se participó en 21 procesos de clasificación de empresas como benéficas del decreto 275-16.</t>
  </si>
  <si>
    <t>En el cuarto trimestre se solicitaron 353 del servicio de reembolsos de ISC y se tramitaron 296.</t>
  </si>
  <si>
    <t>En el cuarto trimestre, de 64 solicitudes del servicio de Impuestos de importación para las Inst. del Estado se tramitaron del 34, mientras que de las 13 solicitudes del servicio de Autorizaciones de placas, fueron tramitadas 12 placas.</t>
  </si>
  <si>
    <t>Porcentaje de avance en el desarrollo informático de la ejecución presupuestaria, evaluación y seguimiento.</t>
  </si>
  <si>
    <t>La meta alcanzada para este indicador al cuarto trimestre del 2025 fue de un 81%.</t>
  </si>
  <si>
    <t>La meta alcanzada para este indicador al cuarto trimestre del 2025 fue de un 33%</t>
  </si>
  <si>
    <t>La meta alcanzada para este indicador al cuarto trimestre del 2025 fue de un 96%.</t>
  </si>
  <si>
    <t>Porcentaje de avance del entregable reporte de Avisos de Crédito SIGEF vinculados con las transacciones SIRITE.</t>
  </si>
  <si>
    <t>Este entregable no fue desarrollado durante el cuarto trimestre, debido a que se priorizó el desarrollo del entregable Interoperabilidad SIRITE – Banco de Reservas.</t>
  </si>
  <si>
    <t>Porcentaje de satisfacción usuarios SIGEF.</t>
  </si>
  <si>
    <t>La meta alcanzada para este indicador al cuarto trimestre del 2025 fue de un 72%.</t>
  </si>
  <si>
    <t>La meta alcanzada para este indicador al cuarto trimestre del 2025 fue de un 93%.</t>
  </si>
  <si>
    <t>Ejecución presupuestaria meses de octubre, noviembre y diciembre, 2025, MH, DGPLT, CP.</t>
  </si>
  <si>
    <t>Modificaciones presupuestarias DGPLT y CP cuarto trimestre 2025.</t>
  </si>
  <si>
    <t>Programación de la cuota de gastos cuarto trimestre 2025.</t>
  </si>
  <si>
    <t>Reprogramaciones de cuota compromiso cuarto trimestre 2025, MH, DGPLT, CP.</t>
  </si>
  <si>
    <t>Al cierre del 2025, el avance promedio de las dependencias del MH, fue de un 81.89 %.</t>
  </si>
  <si>
    <t>En el mes diciembre 2025, fueron revisadas y actualizadas las matrices de riesgos de acuerdo a lo indicado en la política de Valoración y Administración de Riesgo.</t>
  </si>
  <si>
    <t>El proyecto presenta un avance total de 54% según lo planificado.</t>
  </si>
  <si>
    <t>Listado y relación de productos promocionales de octubre, noviembre y diciembre 2025.</t>
  </si>
  <si>
    <t>Se completaron las actividades programadas para el trimestre.</t>
  </si>
  <si>
    <t>Este indicador de Cumplimiento de compras MiPymes y MiPymes mujer se logró satisfactoriamente.</t>
  </si>
  <si>
    <t>Este indicador de Cumplimiento de compras se logró satisfactoriamente en el cuarto trimestre del año 2025.</t>
  </si>
  <si>
    <t>En este indicador se obtuvo la mayor puntuación.</t>
  </si>
  <si>
    <t>Listado y relación sobre las actualizaciones de los canales institucionales octubre - diciembre 2025.</t>
  </si>
  <si>
    <t>Cantidad de reportes enviados a organismos internacionales bajo programa de armonización de datos.</t>
  </si>
  <si>
    <t>Se celebró con éxito la VI Semana de la calidad 2025.</t>
  </si>
  <si>
    <t>Para el segundo trimestre el documento se elaboró para el mes de octubre. El documento se elabora a solicitud de Crédito Público cuando hay emisión de bonos.</t>
  </si>
  <si>
    <t>Cantidad de reportes internos realizados sobre coyunturas y perspectivas (proyecciones) macrofiscales.</t>
  </si>
  <si>
    <t>Presentación de Coyuntura y perspectivas macrofiscales.</t>
  </si>
  <si>
    <t>Elaboración Memoria semestral y anual de la DPDs.</t>
  </si>
  <si>
    <t>Incluidas las informaciones de la DPD en las memorias 2025 de la actividad central del MHE.</t>
  </si>
  <si>
    <t>Elaborado el informe de memoria 2025 de las unidades transversales del MH y remitido a la dirección de Análisis y Regulación Tributaria.</t>
  </si>
  <si>
    <t xml:space="preserve">Cantidad de certificaciones emitidas por el MMujer. </t>
  </si>
  <si>
    <t>•Evaluación correspondiente al mes de octubre 2025.
•Reprogramar el mes de noviembre y diciembre ya que DIGEIG no ha remitido las evaluaciones correspondientes a la fecha.</t>
  </si>
  <si>
    <t>Estadísticas del Sistema 311 correspondientes al 4to cuatrimestre 2025.</t>
  </si>
  <si>
    <t>En el último trimestre, como parte de la campaña del 181 aniversario de la institución, se alcanzaron 31,727 personas, con 4,745 interacciones, 13,557 impresiones y 66,066 visualizaciones, además de 30 nuevos seguidores.</t>
  </si>
  <si>
    <t>•Se realizó el levantamiento del inventario de los activos del Ministerio de Hacienda y Economía que se encuentran en la Sede Central y en la Oficina Regional Norte, Santiago.
•Se presenta el inventario de los activos de la sede central del Ministerio de Hacienda y Economía y de la Oficina Regional Norte, actualizado al 31 de diciembre de 2025.</t>
  </si>
  <si>
    <t>Cantidad de colaboradores que participan.</t>
  </si>
  <si>
    <t>Porcentaje de actos de aperturas de máquinas tragamonedas ilegales asistidos.</t>
  </si>
  <si>
    <t>Durante el año, a través de la Dirección Jurídica se recibieron 2 solicitudes de escritos de defensa para escritos en contra del Viceministerio por decisiones relacionadas a denegaciones a solicitudes de exoneraciones. Para ello se procedió a redactar un documento conteniendo el histórico del expediente, así como las razones de denegación de la solicitud de exoneración. Cabe destacar que, estos casos implicaron un ahorro para el Estado de RD$1,534.6 millones.</t>
  </si>
  <si>
    <t>La Ley núm. 107-13, sobre los Derechos de las Personas en sus Relaciones con la Administración y de Procedimiento Administrativo, establece en su Artículo 54 que un ciudadano puede interponer un recursos jerárquico en contra de un acto dictado por el Viceministerio. En ese sentido, durante el año, a través de la Dirección Jurídica, se recibieron 10 solicitudes de escritos de defensa para escritos en contra del Viceministerio por decisiones relacionadas a denegaciones a solicitudes de exoneraciones. Para ello se procedió a redactar un documento conteniendo el histórico del expediente, así como las razones de denegación o aprobación de la solicitud ante la nueva evidencia presentada. Cabe destacar que, 2 solicitudes fueron acogidas, implicando un sacrifio de RD$517,814.6 para el Estado, mientras 8 fueron denegadas para un ahorro para el Estado de RD$6.8 millones.</t>
  </si>
  <si>
    <t>Actualización de la sección de ingresos del Offering Memorándum (OM).</t>
  </si>
  <si>
    <t>Sección de ingresos del Offering Memorándum actualizada.</t>
  </si>
  <si>
    <t>Se actualizó la sección de ingresos del Offering Memorándum que acompaña la emisión de bonos que realiza el Viceministerio de Crédito Público. En ese sentido, las informaciones de ingresos se incluyeron a junio 2025, realizando comentarios y respondiendo las solicitudes de los abogados recibidas durante el periodo agosto-octubre 2025.</t>
  </si>
  <si>
    <t>Durante el trimestre se recibieron 67 solicitudes para elaboración del análisis costo beneficio (ACB) de proyectos que buscan acogerse a una ley de incentivo, siendo este un requisito que tienen los consejos y un mandato del Ministerio, de acuerdo con el Artículo 45 de la Ley núm. 253-12. Al respecto, en el periodo, se analizaron 53 proyectos, es decir el 79.1% del total recibido. El restante 20.9% no se evaluó en vista de que los proyectos recibidos, a través de los Consejos o instituciones que administran las leyes, estaban incompletos, por lo que no se pudieron realizar.</t>
  </si>
  <si>
    <t>Mensualmente el área realiza un resumen de las principales estadísticas del comercio del país, siendo estas las principales variables que afectan los ingresos recaudados por la DGA; éstas se reportan con un mes de atraso. En ese sentido, para el período enero-noviembre 2025 se observa que las importaciones totales sumaron US$27,982.5 millones, reflejando un aumento del 0.7% en comparación con el mismo período de 2024 (US$27,793.5 millones). Las importaciones gravadas alcanzaron los US$18,451.1 millones, lo que representa un alza de 0.1% respecto al año anterior (US$18,440.2 millones). Las importaciones de petróleo y sus derivados cayeron un 2.7%, totalizando US$4,324.9 millones.</t>
  </si>
  <si>
    <t>Se remitieron a la OCDE los datos de ingresos según la clasificación de dicha institución con cifras actualizadas para el 2024.</t>
  </si>
  <si>
    <t>La cuota de ingresos se elabora antes de iniciar el trimestre, detallando la distribución de los ingresos por institución y principales partidas para los tres meses subsiguientes. Este cuadro es remitido a la DIGEPRES siendo un insumo para elaborar la cuota de ingresos y gastos del Estado, la cual es discutida en la reunión interinstitucional para los fines. En diciembre 2025 se elaboró la cuota del T1-2026.</t>
  </si>
  <si>
    <t>Semestralmente se elabora un informe analizando el comportamiento de las importaciones y su impacto sobre las recaudaciones aduanales. En adición se evalúa los principales países desde donde se importan productos, la Tasa de Arancel Efectiva, el impacto de las disposiciones administrativas, entre otros aspectos. Dicha información se refiere al período anterior al que se elabora, en esta ocasión a enero-junio 2025. Al respecto, las importaciones totales alcanzaron US$14,896.6 millones, lo que representa un aumento del 1.2% respecto al mismo período del año anterior (US$14,719.7 millones), con el 66.3% correspondiendo a importaciones de consumo, y con la mayor importación realizándose desde América del Norte y Asia. Por su parte, las importaciones gravables ascendieron a US$9,872.5 millones para in incremento de 3.1% con relación al 2024. La TAE de las importaciones gravables (sin petróleo) se ubicó en 4.8%, igual que el promedio registrado el año anterior. En adición, se registró una pérdida de ingresos aduanales de RD$9,481.4 millones debido al tratamiento preferencial en la liquidación de los impuestos por la subvaluación de la mercancía.</t>
  </si>
  <si>
    <t>Semestralmente se elabora un informe sobre el mercado de los combustibles. A nivel local se analizan los precios de los combustibles, su consumo y recaudaciones. Dicho reporte se elabora con data del semestre anterior, en esta ocasión para ene-jun 2025. En ese sentido, para el período mencionado, los precios de los combustibles reflejan variaciones mínimas respecto a los precios internacionales, en vista de la iniciativa del Estado de mantener la estabilidad de éstos. El subsidio aplicado a los combustibles ascendió a RD$7,308.9 millones, por lo que los recursos dejados de percibir por el ISC ad-Valorem ascendieron a RD$1,169.4 millones. Por su parte, el consumo de combustibles creció un 3.2% con relación a igual período de 2024; mientras las recaudaciones incrementaron un 1.4%.</t>
  </si>
  <si>
    <t>Semestralmente se realiza un informe sobre el sector minero, analizando el desempeño del mercado internacional en metales como el oro y níquel; y describiendo el desempeño económico del sector a nivel nacional en cuanto a crecimiento, exportaciones e ingresos. Dicho reporte se elabora con información del semestre anterior, en esta ocasión de ene-jun 2025. En ese sentido, se observa un aumento de la actividad económica del sector creciendo un 2.3% en comparación con igual período de 2025, en vista de la mayor producción de oro (5.1%) y cobre (2.3%); y a pesar de las caídas en la producción de yeso (-13.5%) y plata (-8.0%). En cuanto a las exportaciones de minerales, estas ascendieron a US$1,046.0 millones, para un alza de 42.4% con relación al 2024 y representando un 14.0% del total de exportaciones. A nivel de las recaudaciones, los ingresos por concesiones mineras ascendieron a RD$11,810.1 millones, superando la recaudación de 2024 en RD$7,501.5 millones en vista de la percepción de pagos de regalía y PUN; y mayores pagos de ISR.</t>
  </si>
  <si>
    <t>Durante el año se revisaron y validaron los datos arancelarios correspondientes al año 2025 incluidos en la Base de Datos Integrada de la OMC. Además, se remitieron a la OMC vía el MIREX las importaciones de la RD conciliadas por el CIECE para el año 2024.</t>
  </si>
  <si>
    <t>Actualización semestral de la PPT que contiene las principales variables económicas que impactan los ingresos, en esta ocasión a junio 2025, detallando que el crecimiento real de la economía dominicana fue de 2.4%, con una inflación interanual de 3.6%. En adición, el total de personas ocupadas en el país fue de 5.1 millones. En cuanto al sector externo, se observa una depreciación de 3.3% de la moneda, un alza de 1.3% en las importaciones y de 15.3% en la inversión extranjera.</t>
  </si>
  <si>
    <t>El área realiza un seguimiento semanal del comportamiento de los precios de los combustibles a nivel local, de acuerdo con las publicaciones del MICM. Se evalúa específicamente si ha habido alguna variación en éstos, cuánto ha sido el subsidio a los combustibles y se estima el sacrificio fiscal por el no ajuste de precios. En ese sentido, al 26 de diciembre de 2025, el subsidio a los precios de los combustibles se estima en un monto acumulado de RD$12,462.0 millones, implicando un sacrificio fiscal de RD$1,993.9 millones por la no percepción de dicho impuesto. (Ver evidencia actualizada).</t>
  </si>
  <si>
    <t>Realización de las preaprobaciones y aprobaciones definitivas de las solicitudes de reembolsos de Impuestos Selectivos al Consumo (ISC) de Combustibles Fósiles y derivados de Petróleo  (Art. 19 de la Ley 253-12 y Decreto 275-16).</t>
  </si>
  <si>
    <t>Porcentaje de las preaprobaciones y aprobaciones definitivas de las solicitudes de reembolsos de Impuestos Selectivos al Consumo (ISC).</t>
  </si>
  <si>
    <t>•Actas/minutas de negociación de los convenios de préstamos y correos de confirmación.</t>
  </si>
  <si>
    <t>Durante el período se realizaron las gestiones correspondientes al proceso de subasta (sondeo de mercado, seguimiento de indicadores, análisis de mercado) para evaluar la viabilidad de la operación, sin embargo los fondos dispuestos a través de la fuente de financiamiento de mercado local se lograron mediante la emisión en el mercado externo, aprovechando mejores condiciones de financiamiento. Todo lo anterior amparados en la Ley No. 88-25 que faculta la distribución de los fondos entre fuente siempre y cuando no se exceda el límite dispuesto de la ley general del presupuesto nacional.</t>
  </si>
  <si>
    <t>Informe de encuestas de satisfacción ciudadana.</t>
  </si>
  <si>
    <t>Informe de quejas, sugerencias, reclamaciones y felicitaciones T4.</t>
  </si>
  <si>
    <t>Listado de los colaboradores de nuevo ingreso sensibilizados en las Políticas de Género, Derechos Humanos, Inclusión y Acoso Laboral.</t>
  </si>
  <si>
    <t>No se recibieron denuncias durante el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</si>
</sst>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rgb="FF000000"/>
      <name val="Aptos Narrow"/>
      <family val="2"/>
      <scheme val="minor"/>
    </font>
    <font>
      <sz val="11"/>
      <color rgb="FF000000"/>
      <name val="Aptos Narrow"/>
      <family val="2"/>
      <scheme val="minor"/>
    </font>
    <font>
      <sz val="11"/>
      <color rgb="FF002060"/>
      <name val="Tahoma"/>
      <family val="2"/>
    </font>
    <font>
      <b/>
      <sz val="16"/>
      <color rgb="FF002060"/>
      <name val="Tahoma"/>
      <family val="2"/>
    </font>
    <font>
      <b/>
      <sz val="14"/>
      <color rgb="FF002060"/>
      <name val="Tahoma"/>
      <family val="2"/>
    </font>
    <font>
      <b/>
      <sz val="11"/>
      <color rgb="FF002060"/>
      <name val="Tahoma"/>
      <family val="2"/>
    </font>
    <font>
      <b/>
      <sz val="12"/>
      <color theme="0"/>
      <name val="Tahoma"/>
      <family val="2"/>
    </font>
    <font>
      <sz val="12"/>
      <color theme="0"/>
      <name val="Tahoma"/>
      <family val="2"/>
    </font>
    <font>
      <b/>
      <sz val="11"/>
      <color theme="0"/>
      <name val="Tahoma"/>
      <family val="2"/>
    </font>
    <font>
      <b/>
      <sz val="10"/>
      <color theme="0"/>
      <name val="Tahoma"/>
      <family val="2"/>
    </font>
    <font>
      <sz val="10"/>
      <color theme="0"/>
      <name val="Tahoma"/>
      <family val="2"/>
    </font>
    <font>
      <sz val="11"/>
      <color theme="0"/>
      <name val="Tahoma"/>
      <family val="2"/>
    </font>
    <font>
      <sz val="10"/>
      <color rgb="FF000000"/>
      <name val="Arial"/>
      <family val="2"/>
    </font>
    <font>
      <sz val="10"/>
      <color rgb="FF000000"/>
      <name val="Arial"/>
      <family val="2"/>
    </font>
    <font>
      <sz val="11"/>
      <name val="Calibri"/>
      <family val="2"/>
    </font>
    <font>
      <sz val="8"/>
      <name val="Aptos Narrow"/>
      <family val="2"/>
      <scheme val="minor"/>
    </font>
    <font>
      <sz val="11"/>
      <color rgb="FF002060"/>
      <name val="Arial"/>
      <family val="2"/>
    </font>
    <font>
      <i/>
      <sz val="10"/>
      <color rgb="FF000000"/>
      <name val="Arial"/>
      <family val="2"/>
    </font>
    <font>
      <sz val="10"/>
      <color rgb="FF000000"/>
      <name val="Arial"/>
      <family val="2"/>
    </font>
  </fonts>
  <fills count="4">
    <fill>
      <patternFill patternType="none"/>
    </fill>
    <fill>
      <patternFill patternType="gray125"/>
    </fill>
    <fill>
      <patternFill patternType="solid">
        <fgColor rgb="FF002060"/>
        <bgColor rgb="FF002060"/>
      </patternFill>
    </fill>
    <fill>
      <patternFill patternType="solid">
        <fgColor theme="7" tint="0.79998168889431442"/>
        <bgColor indexed="64"/>
      </patternFill>
    </fill>
  </fills>
  <borders count="31">
    <border>
      <left/>
      <right/>
      <top/>
      <bottom/>
      <diagonal/>
    </border>
    <border>
      <left/>
      <right/>
      <top/>
      <bottom style="medium">
        <color rgb="FFC00000"/>
      </bottom>
      <diagonal/>
    </border>
    <border>
      <left/>
      <right/>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right/>
      <top style="thin">
        <color rgb="FF00206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2060"/>
      </left>
      <right/>
      <top style="thin">
        <color rgb="FF002060"/>
      </top>
      <bottom/>
      <diagonal/>
    </border>
    <border>
      <left style="thin">
        <color rgb="FF002060"/>
      </left>
      <right style="thin">
        <color rgb="FF000000"/>
      </right>
      <top style="thin">
        <color rgb="FF002060"/>
      </top>
      <bottom style="thin">
        <color rgb="FF002060"/>
      </bottom>
      <diagonal/>
    </border>
    <border>
      <left/>
      <right style="thin">
        <color rgb="FF002060"/>
      </right>
      <top/>
      <bottom/>
      <diagonal/>
    </border>
    <border>
      <left/>
      <right/>
      <top style="thin">
        <color rgb="FF000000"/>
      </top>
      <bottom style="thin">
        <color rgb="FF000000"/>
      </bottom>
      <diagonal/>
    </border>
    <border>
      <left style="thin">
        <color rgb="FF002060"/>
      </left>
      <right style="thin">
        <color rgb="FF002060"/>
      </right>
      <top/>
      <bottom style="thin">
        <color indexed="64"/>
      </bottom>
      <diagonal/>
    </border>
    <border>
      <left/>
      <right style="thin">
        <color rgb="FF002060"/>
      </right>
      <top style="thin">
        <color rgb="FF002060"/>
      </top>
      <bottom/>
      <diagonal/>
    </border>
    <border>
      <left/>
      <right style="thin">
        <color rgb="FF002060"/>
      </right>
      <top/>
      <bottom style="thin">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2060"/>
      </right>
      <top style="thin">
        <color rgb="FF00206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2060"/>
      </top>
      <bottom/>
      <diagonal/>
    </border>
    <border>
      <left style="thin">
        <color indexed="64"/>
      </left>
      <right style="thin">
        <color indexed="64"/>
      </right>
      <top/>
      <bottom style="thin">
        <color rgb="FF002060"/>
      </bottom>
      <diagonal/>
    </border>
    <border>
      <left style="thin">
        <color rgb="FF002060"/>
      </left>
      <right/>
      <top/>
      <bottom/>
      <diagonal/>
    </border>
    <border>
      <left style="thin">
        <color rgb="FF002060"/>
      </left>
      <right/>
      <top/>
      <bottom style="thin">
        <color rgb="FF002060"/>
      </bottom>
      <diagonal/>
    </border>
    <border>
      <left/>
      <right style="thin">
        <color rgb="FF000000"/>
      </right>
      <top/>
      <bottom/>
      <diagonal/>
    </border>
    <border>
      <left/>
      <right style="thin">
        <color indexed="64"/>
      </right>
      <top style="thin">
        <color rgb="FF002060"/>
      </top>
      <bottom style="thin">
        <color rgb="FF002060"/>
      </bottom>
      <diagonal/>
    </border>
  </borders>
  <cellStyleXfs count="2">
    <xf numFmtId="0" fontId="0" fillId="0" borderId="0"/>
    <xf numFmtId="9" fontId="1" fillId="0" borderId="0" applyFont="0" applyFill="0" applyBorder="0" applyAlignment="0" applyProtection="0"/>
  </cellStyleXfs>
  <cellXfs count="138">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justify" vertical="center"/>
    </xf>
    <xf numFmtId="0" fontId="6" fillId="2" borderId="3" xfId="0" applyFont="1" applyFill="1" applyBorder="1" applyAlignment="1">
      <alignment vertical="center" wrapText="1" readingOrder="1"/>
    </xf>
    <xf numFmtId="0" fontId="6" fillId="2" borderId="4" xfId="0" applyFont="1" applyFill="1" applyBorder="1" applyAlignment="1">
      <alignment vertical="center" wrapText="1" readingOrder="1"/>
    </xf>
    <xf numFmtId="0" fontId="7" fillId="2" borderId="3" xfId="0" applyFont="1" applyFill="1" applyBorder="1" applyAlignment="1">
      <alignment horizontal="justify" vertical="center" wrapText="1" readingOrder="1"/>
    </xf>
    <xf numFmtId="0" fontId="2" fillId="0" borderId="0" xfId="0" applyFont="1" applyAlignment="1">
      <alignment horizontal="center"/>
    </xf>
    <xf numFmtId="0" fontId="8" fillId="2" borderId="3" xfId="0" applyFont="1" applyFill="1" applyBorder="1" applyAlignment="1">
      <alignment vertical="center" wrapText="1" readingOrder="1"/>
    </xf>
    <xf numFmtId="0" fontId="9" fillId="2" borderId="3" xfId="0" applyFont="1" applyFill="1" applyBorder="1" applyAlignment="1">
      <alignment vertical="center" wrapText="1" readingOrder="1"/>
    </xf>
    <xf numFmtId="0" fontId="9" fillId="2" borderId="4" xfId="0" applyFont="1" applyFill="1" applyBorder="1" applyAlignment="1">
      <alignment vertical="center" wrapText="1" readingOrder="1"/>
    </xf>
    <xf numFmtId="0" fontId="10" fillId="2" borderId="3" xfId="0" applyFont="1" applyFill="1" applyBorder="1" applyAlignment="1">
      <alignment horizontal="justify" vertical="center" wrapText="1" readingOrder="1"/>
    </xf>
    <xf numFmtId="0" fontId="11" fillId="2" borderId="3" xfId="0" applyFont="1" applyFill="1" applyBorder="1" applyAlignment="1">
      <alignment vertical="top" wrapText="1"/>
    </xf>
    <xf numFmtId="0" fontId="9" fillId="2" borderId="3" xfId="0" applyFont="1" applyFill="1" applyBorder="1" applyAlignment="1">
      <alignment horizontal="justify" vertical="center" wrapText="1" readingOrder="1"/>
    </xf>
    <xf numFmtId="0" fontId="8" fillId="2" borderId="3" xfId="0" applyFont="1" applyFill="1" applyBorder="1" applyAlignment="1">
      <alignment horizontal="center" vertical="center" wrapText="1"/>
    </xf>
    <xf numFmtId="0" fontId="9" fillId="2" borderId="3" xfId="0" applyFont="1" applyFill="1" applyBorder="1" applyAlignment="1">
      <alignment horizontal="center" vertical="center" wrapText="1" readingOrder="1"/>
    </xf>
    <xf numFmtId="0" fontId="9" fillId="2" borderId="4" xfId="0" applyFont="1" applyFill="1" applyBorder="1" applyAlignment="1">
      <alignment horizontal="center" vertical="center" wrapText="1" readingOrder="1"/>
    </xf>
    <xf numFmtId="0" fontId="5" fillId="0" borderId="0" xfId="0" applyFont="1" applyAlignment="1">
      <alignment vertical="center" wrapText="1" readingOrder="1"/>
    </xf>
    <xf numFmtId="0" fontId="2" fillId="0" borderId="0" xfId="0" applyFont="1" applyAlignment="1">
      <alignment vertical="top" wrapText="1" readingOrder="1"/>
    </xf>
    <xf numFmtId="10" fontId="2" fillId="0" borderId="0" xfId="0" applyNumberFormat="1" applyFont="1" applyAlignment="1">
      <alignment horizontal="center" vertical="top" wrapText="1" readingOrder="1"/>
    </xf>
    <xf numFmtId="0" fontId="5" fillId="0" borderId="0" xfId="0" applyFont="1" applyAlignment="1">
      <alignment horizontal="center" vertical="center" wrapText="1" readingOrder="1"/>
    </xf>
    <xf numFmtId="0" fontId="8" fillId="2" borderId="5" xfId="0" applyFont="1" applyFill="1" applyBorder="1" applyAlignment="1">
      <alignment horizontal="center" vertical="center" wrapText="1"/>
    </xf>
    <xf numFmtId="0" fontId="2" fillId="0" borderId="0" xfId="0" applyFont="1" applyAlignment="1">
      <alignment horizontal="center" vertical="center" wrapText="1" readingOrder="1"/>
    </xf>
    <xf numFmtId="9" fontId="2" fillId="0" borderId="0" xfId="0" applyNumberFormat="1" applyFont="1" applyAlignment="1">
      <alignment horizontal="center" vertical="center" wrapText="1" readingOrder="1"/>
    </xf>
    <xf numFmtId="0" fontId="4" fillId="0" borderId="0" xfId="0" applyFont="1" applyAlignment="1">
      <alignment horizontal="center" vertical="center"/>
    </xf>
    <xf numFmtId="0" fontId="9" fillId="2" borderId="5" xfId="0" applyFont="1" applyFill="1" applyBorder="1" applyAlignment="1">
      <alignment horizontal="center" vertical="center" wrapText="1" readingOrder="1"/>
    </xf>
    <xf numFmtId="0" fontId="9" fillId="2" borderId="13" xfId="0" applyFont="1" applyFill="1" applyBorder="1" applyAlignment="1">
      <alignment horizontal="center" vertical="center" wrapText="1" readingOrder="1"/>
    </xf>
    <xf numFmtId="0" fontId="2" fillId="0" borderId="15" xfId="0" applyFont="1" applyBorder="1"/>
    <xf numFmtId="0" fontId="5" fillId="0" borderId="7" xfId="0" applyFont="1" applyBorder="1" applyAlignment="1">
      <alignment horizontal="center" vertical="center" wrapText="1" readingOrder="1"/>
    </xf>
    <xf numFmtId="0" fontId="5" fillId="0" borderId="7" xfId="0" applyFont="1" applyBorder="1" applyAlignment="1">
      <alignment vertical="center" wrapText="1" readingOrder="1"/>
    </xf>
    <xf numFmtId="0" fontId="2" fillId="0" borderId="7" xfId="0" applyFont="1" applyBorder="1" applyAlignment="1">
      <alignment horizontal="center" vertical="center" wrapText="1" readingOrder="1"/>
    </xf>
    <xf numFmtId="9" fontId="2" fillId="0" borderId="7" xfId="0" applyNumberFormat="1" applyFont="1" applyBorder="1" applyAlignment="1">
      <alignment horizontal="center" vertical="center" wrapText="1" readingOrder="1"/>
    </xf>
    <xf numFmtId="0" fontId="2" fillId="0" borderId="7" xfId="0" applyFont="1" applyBorder="1" applyAlignment="1">
      <alignment horizontal="justify" vertical="center" wrapText="1" readingOrder="1"/>
    </xf>
    <xf numFmtId="0" fontId="9" fillId="2" borderId="5" xfId="0" applyFont="1" applyFill="1" applyBorder="1" applyAlignment="1">
      <alignment horizontal="center" vertical="center" wrapText="1"/>
    </xf>
    <xf numFmtId="9" fontId="2" fillId="0" borderId="7" xfId="1" applyFont="1" applyFill="1" applyBorder="1" applyAlignment="1">
      <alignment horizontal="center" vertical="center" wrapText="1" readingOrder="1"/>
    </xf>
    <xf numFmtId="9" fontId="5" fillId="0" borderId="0" xfId="1" applyFont="1" applyFill="1" applyBorder="1" applyAlignment="1">
      <alignment horizontal="justify" vertical="center"/>
    </xf>
    <xf numFmtId="0" fontId="13" fillId="0" borderId="0" xfId="0" applyFont="1" applyAlignment="1">
      <alignment horizontal="justify" vertical="center" wrapText="1" readingOrder="1"/>
    </xf>
    <xf numFmtId="0" fontId="2" fillId="0" borderId="0" xfId="0" applyFont="1" applyAlignment="1">
      <alignment horizontal="justify" vertical="center" wrapText="1" readingOrder="1"/>
    </xf>
    <xf numFmtId="0" fontId="16" fillId="0" borderId="2" xfId="0" applyFont="1" applyBorder="1" applyAlignment="1">
      <alignment horizontal="justify" vertical="center" wrapText="1" readingOrder="1"/>
    </xf>
    <xf numFmtId="0" fontId="4" fillId="0" borderId="0" xfId="0" applyFont="1" applyAlignment="1">
      <alignment horizontal="justify" vertical="center"/>
    </xf>
    <xf numFmtId="0" fontId="6" fillId="2" borderId="3" xfId="0" applyFont="1" applyFill="1" applyBorder="1" applyAlignment="1">
      <alignment horizontal="justify" vertical="center" wrapText="1" readingOrder="1"/>
    </xf>
    <xf numFmtId="0" fontId="17" fillId="0" borderId="16" xfId="0" applyFont="1" applyBorder="1" applyAlignment="1">
      <alignment horizontal="justify" vertical="center" wrapText="1" readingOrder="1"/>
    </xf>
    <xf numFmtId="0" fontId="2" fillId="0" borderId="0" xfId="0" applyFont="1" applyAlignment="1">
      <alignment horizontal="center" vertical="center"/>
    </xf>
    <xf numFmtId="9" fontId="0" fillId="0" borderId="0" xfId="1" applyFont="1"/>
    <xf numFmtId="0" fontId="5" fillId="0" borderId="3" xfId="0" applyFont="1" applyBorder="1" applyAlignment="1">
      <alignment horizontal="center" vertical="center" wrapText="1" readingOrder="1"/>
    </xf>
    <xf numFmtId="0" fontId="2" fillId="0" borderId="3" xfId="0" applyFont="1" applyBorder="1" applyAlignment="1">
      <alignment horizontal="justify" vertical="center" wrapText="1" readingOrder="1"/>
    </xf>
    <xf numFmtId="9" fontId="2" fillId="0" borderId="3" xfId="0" applyNumberFormat="1" applyFont="1" applyBorder="1" applyAlignment="1">
      <alignment horizontal="center" vertical="center" wrapText="1" readingOrder="1"/>
    </xf>
    <xf numFmtId="2" fontId="2" fillId="0" borderId="3" xfId="0" applyNumberFormat="1" applyFont="1" applyBorder="1" applyAlignment="1">
      <alignment horizontal="center" vertical="center" wrapText="1" readingOrder="1"/>
    </xf>
    <xf numFmtId="0" fontId="2" fillId="0" borderId="0" xfId="0" applyFont="1" applyAlignment="1">
      <alignment horizontal="justify" vertical="center" wrapText="1"/>
    </xf>
    <xf numFmtId="0" fontId="2" fillId="0" borderId="0" xfId="0" applyFont="1" applyAlignment="1">
      <alignment horizontal="center" vertical="top" wrapText="1" readingOrder="1"/>
    </xf>
    <xf numFmtId="9" fontId="2" fillId="0" borderId="3" xfId="1" applyFont="1" applyFill="1" applyBorder="1" applyAlignment="1">
      <alignment horizontal="center" vertical="center" wrapText="1" readingOrder="1"/>
    </xf>
    <xf numFmtId="0" fontId="2" fillId="0" borderId="14" xfId="0" applyFont="1" applyBorder="1" applyAlignment="1">
      <alignment horizontal="justify" vertical="center" wrapText="1" readingOrder="1"/>
    </xf>
    <xf numFmtId="0" fontId="2" fillId="0" borderId="14" xfId="0" applyFont="1" applyBorder="1" applyAlignment="1">
      <alignment horizontal="justify" vertical="center" wrapText="1"/>
    </xf>
    <xf numFmtId="0" fontId="2" fillId="0" borderId="3" xfId="0" applyFont="1" applyBorder="1" applyAlignment="1">
      <alignment horizontal="justify" vertical="center" wrapText="1"/>
    </xf>
    <xf numFmtId="9" fontId="2" fillId="0" borderId="4" xfId="1" applyFont="1" applyFill="1" applyBorder="1" applyAlignment="1">
      <alignment horizontal="center" vertical="center" wrapText="1" readingOrder="1"/>
    </xf>
    <xf numFmtId="2" fontId="16" fillId="0" borderId="3" xfId="0" applyNumberFormat="1" applyFont="1" applyBorder="1" applyAlignment="1">
      <alignment horizontal="center" vertical="center" wrapText="1" readingOrder="1"/>
    </xf>
    <xf numFmtId="0" fontId="16" fillId="0" borderId="3" xfId="0" applyFont="1" applyBorder="1" applyAlignment="1">
      <alignment horizontal="justify" vertical="center" wrapText="1" readingOrder="1"/>
    </xf>
    <xf numFmtId="0" fontId="16" fillId="0" borderId="11" xfId="0" applyFont="1" applyBorder="1" applyAlignment="1">
      <alignment horizontal="justify" vertical="center" wrapText="1" readingOrder="1"/>
    </xf>
    <xf numFmtId="0" fontId="2" fillId="0" borderId="8" xfId="0" applyFont="1" applyBorder="1" applyAlignment="1">
      <alignment horizontal="justify" vertical="center" wrapText="1" readingOrder="1"/>
    </xf>
    <xf numFmtId="0" fontId="5" fillId="0" borderId="10" xfId="0" applyFont="1" applyBorder="1" applyAlignment="1">
      <alignment vertical="center" wrapText="1" readingOrder="1"/>
    </xf>
    <xf numFmtId="0" fontId="2" fillId="0" borderId="10" xfId="0" applyFont="1" applyBorder="1" applyAlignment="1">
      <alignment horizontal="justify" vertical="center" wrapText="1" readingOrder="1"/>
    </xf>
    <xf numFmtId="0" fontId="2" fillId="0" borderId="10" xfId="0" applyFont="1" applyBorder="1" applyAlignment="1">
      <alignment horizontal="center" vertical="center" wrapText="1" readingOrder="1"/>
    </xf>
    <xf numFmtId="9" fontId="2" fillId="0" borderId="10" xfId="0" applyNumberFormat="1" applyFont="1" applyBorder="1" applyAlignment="1">
      <alignment horizontal="center" vertical="center" wrapText="1" readingOrder="1"/>
    </xf>
    <xf numFmtId="0" fontId="2" fillId="0" borderId="24" xfId="0" applyFont="1" applyBorder="1" applyAlignment="1">
      <alignment horizontal="justify" vertical="center" wrapText="1" readingOrder="1"/>
    </xf>
    <xf numFmtId="2" fontId="2" fillId="0" borderId="24" xfId="0" applyNumberFormat="1" applyFont="1" applyBorder="1" applyAlignment="1">
      <alignment horizontal="center" vertical="center" wrapText="1" readingOrder="1"/>
    </xf>
    <xf numFmtId="9" fontId="2" fillId="0" borderId="24" xfId="0" applyNumberFormat="1" applyFont="1" applyBorder="1" applyAlignment="1">
      <alignment horizontal="center" vertical="center" wrapText="1" readingOrder="1"/>
    </xf>
    <xf numFmtId="0" fontId="18" fillId="0" borderId="11" xfId="0" applyFont="1" applyBorder="1" applyAlignment="1">
      <alignment horizontal="center" vertical="top" wrapText="1" readingOrder="1"/>
    </xf>
    <xf numFmtId="0" fontId="2" fillId="0" borderId="5" xfId="0" applyFont="1" applyBorder="1" applyAlignment="1">
      <alignment horizontal="justify" vertical="center" wrapText="1" readingOrder="1"/>
    </xf>
    <xf numFmtId="0" fontId="2" fillId="0" borderId="6" xfId="0" applyFont="1" applyBorder="1" applyAlignment="1">
      <alignment horizontal="justify" vertical="center" wrapText="1" readingOrder="1"/>
    </xf>
    <xf numFmtId="0" fontId="2" fillId="0" borderId="23" xfId="0" applyFont="1" applyBorder="1" applyAlignment="1">
      <alignment horizontal="justify" vertical="center" wrapText="1" readingOrder="1"/>
    </xf>
    <xf numFmtId="0" fontId="2" fillId="0" borderId="6" xfId="0" applyFont="1" applyBorder="1" applyAlignment="1">
      <alignment horizontal="left" vertical="center" wrapText="1" readingOrder="1"/>
    </xf>
    <xf numFmtId="0" fontId="2" fillId="0" borderId="9" xfId="0" applyFont="1" applyBorder="1" applyAlignment="1">
      <alignment horizontal="left" vertical="center" wrapText="1" readingOrder="1"/>
    </xf>
    <xf numFmtId="164" fontId="0" fillId="0" borderId="0" xfId="1" applyNumberFormat="1" applyFont="1"/>
    <xf numFmtId="2" fontId="2" fillId="0" borderId="7" xfId="0" applyNumberFormat="1" applyFont="1" applyBorder="1" applyAlignment="1">
      <alignment horizontal="center" vertical="center" wrapText="1" readingOrder="1"/>
    </xf>
    <xf numFmtId="0" fontId="2" fillId="0" borderId="5" xfId="0" applyFont="1" applyBorder="1" applyAlignment="1">
      <alignment vertical="center" wrapText="1" readingOrder="1"/>
    </xf>
    <xf numFmtId="0" fontId="2" fillId="0" borderId="9" xfId="0" applyFont="1" applyBorder="1" applyAlignment="1">
      <alignment vertical="center" wrapText="1" readingOrder="1"/>
    </xf>
    <xf numFmtId="0" fontId="2" fillId="0" borderId="5" xfId="0" applyFont="1" applyBorder="1" applyAlignment="1">
      <alignment vertical="center" wrapText="1"/>
    </xf>
    <xf numFmtId="0" fontId="2" fillId="0" borderId="29" xfId="0" applyFont="1" applyBorder="1" applyAlignment="1">
      <alignment horizontal="justify" vertical="center" wrapText="1" readingOrder="1"/>
    </xf>
    <xf numFmtId="9" fontId="2" fillId="0" borderId="0" xfId="0" applyNumberFormat="1" applyFont="1"/>
    <xf numFmtId="164" fontId="2" fillId="0" borderId="0" xfId="0" applyNumberFormat="1" applyFont="1"/>
    <xf numFmtId="0" fontId="2" fillId="0" borderId="4" xfId="0" applyFont="1" applyBorder="1" applyAlignment="1">
      <alignment horizontal="justify" vertical="center" wrapText="1" readingOrder="1"/>
    </xf>
    <xf numFmtId="9" fontId="2" fillId="0" borderId="8" xfId="1" applyFont="1" applyFill="1" applyBorder="1" applyAlignment="1">
      <alignment horizontal="center" vertical="center" wrapText="1" readingOrder="1"/>
    </xf>
    <xf numFmtId="164" fontId="5" fillId="3" borderId="0" xfId="1" applyNumberFormat="1" applyFont="1" applyFill="1" applyBorder="1" applyAlignment="1">
      <alignment horizontal="center" vertical="center"/>
    </xf>
    <xf numFmtId="9" fontId="5" fillId="3" borderId="0" xfId="1" applyFont="1" applyFill="1" applyAlignment="1">
      <alignment horizontal="center" vertical="center"/>
    </xf>
    <xf numFmtId="9" fontId="5" fillId="3" borderId="30" xfId="1" applyFont="1" applyFill="1" applyBorder="1" applyAlignment="1">
      <alignment horizontal="center" vertical="center"/>
    </xf>
    <xf numFmtId="10" fontId="5" fillId="3" borderId="0" xfId="1" applyNumberFormat="1" applyFont="1" applyFill="1" applyAlignment="1">
      <alignment horizontal="center" vertical="center"/>
    </xf>
    <xf numFmtId="9" fontId="5" fillId="3" borderId="2" xfId="1" applyFont="1" applyFill="1" applyBorder="1" applyAlignment="1">
      <alignment horizontal="center" vertical="center"/>
    </xf>
    <xf numFmtId="164" fontId="5" fillId="3" borderId="2" xfId="1" applyNumberFormat="1" applyFont="1" applyFill="1" applyBorder="1" applyAlignment="1">
      <alignment horizontal="center" vertical="center"/>
    </xf>
    <xf numFmtId="9" fontId="5" fillId="3" borderId="8" xfId="1" applyFont="1" applyFill="1" applyBorder="1" applyAlignment="1">
      <alignment horizontal="center" vertical="center"/>
    </xf>
    <xf numFmtId="0" fontId="4" fillId="3" borderId="2" xfId="0" applyFont="1" applyFill="1" applyBorder="1" applyAlignment="1">
      <alignment horizontal="center" vertical="center"/>
    </xf>
    <xf numFmtId="0" fontId="5" fillId="0" borderId="3" xfId="0" applyFont="1" applyBorder="1" applyAlignment="1">
      <alignment horizontal="center" vertical="center" wrapText="1" readingOrder="1"/>
    </xf>
    <xf numFmtId="0" fontId="2" fillId="0" borderId="5" xfId="0" applyFont="1" applyBorder="1" applyAlignment="1">
      <alignment horizontal="left" vertical="center" wrapText="1" readingOrder="1"/>
    </xf>
    <xf numFmtId="0" fontId="2" fillId="0" borderId="6" xfId="0" applyFont="1" applyBorder="1" applyAlignment="1">
      <alignment horizontal="left" vertical="center" wrapText="1" readingOrder="1"/>
    </xf>
    <xf numFmtId="0" fontId="2" fillId="0" borderId="9" xfId="0" applyFont="1" applyBorder="1" applyAlignment="1">
      <alignment horizontal="left" vertical="center" wrapText="1" readingOrder="1"/>
    </xf>
    <xf numFmtId="0" fontId="2" fillId="0" borderId="5" xfId="0" applyFont="1" applyBorder="1" applyAlignment="1">
      <alignment horizontal="justify" vertical="center" wrapText="1" readingOrder="1"/>
    </xf>
    <xf numFmtId="0" fontId="2" fillId="0" borderId="9" xfId="0" applyFont="1" applyBorder="1" applyAlignment="1">
      <alignment horizontal="justify" vertical="center" wrapText="1" readingOrder="1"/>
    </xf>
    <xf numFmtId="0" fontId="5" fillId="0" borderId="5" xfId="0" applyFont="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0" borderId="9" xfId="0" applyFont="1" applyBorder="1" applyAlignment="1">
      <alignment horizontal="center" vertical="center" wrapText="1" readingOrder="1"/>
    </xf>
    <xf numFmtId="0" fontId="2" fillId="0" borderId="3" xfId="0" applyFont="1" applyBorder="1" applyAlignment="1">
      <alignment horizontal="justify" vertical="center" wrapText="1" readingOrder="1"/>
    </xf>
    <xf numFmtId="0" fontId="3" fillId="0" borderId="1" xfId="0" applyFont="1" applyBorder="1" applyAlignment="1">
      <alignment horizontal="center" vertical="center"/>
    </xf>
    <xf numFmtId="0" fontId="4" fillId="0" borderId="0" xfId="0" applyFont="1" applyAlignment="1">
      <alignment horizontal="center" vertical="top"/>
    </xf>
    <xf numFmtId="0" fontId="4" fillId="3" borderId="0" xfId="0" applyFont="1" applyFill="1" applyAlignment="1">
      <alignment horizontal="center" vertical="center"/>
    </xf>
    <xf numFmtId="0" fontId="5" fillId="0" borderId="2" xfId="0" applyFont="1" applyBorder="1" applyAlignment="1">
      <alignment horizontal="center" vertical="center" wrapText="1" readingOrder="1"/>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5" fillId="0" borderId="4" xfId="0" applyFont="1" applyBorder="1" applyAlignment="1">
      <alignment horizontal="center" vertical="center" wrapText="1" readingOrder="1"/>
    </xf>
    <xf numFmtId="0" fontId="5" fillId="0" borderId="0" xfId="0" applyFont="1" applyAlignment="1">
      <alignment horizontal="center" vertical="center" wrapText="1" readingOrder="1"/>
    </xf>
    <xf numFmtId="0" fontId="2" fillId="0" borderId="24" xfId="0" applyFont="1" applyBorder="1" applyAlignment="1">
      <alignment horizontal="left" vertical="center" wrapText="1" readingOrder="1"/>
    </xf>
    <xf numFmtId="0" fontId="2" fillId="0" borderId="18" xfId="0" applyFont="1" applyBorder="1" applyAlignment="1">
      <alignment horizontal="justify" vertical="center" wrapText="1" readingOrder="1"/>
    </xf>
    <xf numFmtId="0" fontId="2" fillId="0" borderId="15" xfId="0" applyFont="1" applyBorder="1" applyAlignment="1">
      <alignment horizontal="justify" vertical="center" wrapText="1" readingOrder="1"/>
    </xf>
    <xf numFmtId="0" fontId="2" fillId="0" borderId="19" xfId="0" applyFont="1" applyBorder="1" applyAlignment="1">
      <alignment horizontal="justify" vertical="center" wrapText="1" readingOrder="1"/>
    </xf>
    <xf numFmtId="0" fontId="12" fillId="0" borderId="12" xfId="0" applyFont="1" applyBorder="1" applyAlignment="1">
      <alignment vertical="top" wrapText="1" readingOrder="1"/>
    </xf>
    <xf numFmtId="0" fontId="14" fillId="0" borderId="16" xfId="0" applyFont="1" applyBorder="1" applyAlignment="1">
      <alignment vertical="top" wrapText="1"/>
    </xf>
    <xf numFmtId="0" fontId="2" fillId="0" borderId="6" xfId="0" applyFont="1" applyBorder="1" applyAlignment="1">
      <alignment horizontal="justify" vertical="center" wrapText="1" readingOrder="1"/>
    </xf>
    <xf numFmtId="0" fontId="2" fillId="0" borderId="25" xfId="0" applyFont="1" applyBorder="1" applyAlignment="1">
      <alignment horizontal="left" vertical="center" wrapText="1" readingOrder="1"/>
    </xf>
    <xf numFmtId="0" fontId="2" fillId="0" borderId="26" xfId="0" applyFont="1" applyBorder="1" applyAlignment="1">
      <alignment horizontal="left" vertical="center" wrapText="1" readingOrder="1"/>
    </xf>
    <xf numFmtId="0" fontId="5" fillId="0" borderId="17" xfId="0" applyFont="1" applyBorder="1" applyAlignment="1">
      <alignment horizontal="center" vertical="center" wrapText="1" readingOrder="1"/>
    </xf>
    <xf numFmtId="0" fontId="2" fillId="0" borderId="24" xfId="0" applyFont="1" applyBorder="1" applyAlignment="1">
      <alignment horizontal="justify" vertical="center" wrapText="1" readingOrder="1"/>
    </xf>
    <xf numFmtId="0" fontId="5" fillId="0" borderId="24" xfId="0" applyFont="1" applyBorder="1" applyAlignment="1">
      <alignment horizontal="center" vertical="center" wrapText="1" readingOrder="1"/>
    </xf>
    <xf numFmtId="0" fontId="9" fillId="2" borderId="4" xfId="0" applyFont="1" applyFill="1" applyBorder="1" applyAlignment="1">
      <alignment horizontal="center" vertical="center" wrapText="1" readingOrder="1"/>
    </xf>
    <xf numFmtId="0" fontId="9" fillId="2" borderId="7" xfId="0" applyFont="1" applyFill="1" applyBorder="1" applyAlignment="1">
      <alignment horizontal="center" vertical="center" wrapText="1" readingOrder="1"/>
    </xf>
    <xf numFmtId="0" fontId="9" fillId="2" borderId="8" xfId="0" applyFont="1" applyFill="1" applyBorder="1" applyAlignment="1">
      <alignment horizontal="center" vertical="center" wrapText="1" readingOrder="1"/>
    </xf>
    <xf numFmtId="0" fontId="5" fillId="0" borderId="7" xfId="0" applyFont="1" applyBorder="1" applyAlignment="1">
      <alignment horizontal="center" vertical="center" wrapText="1" readingOrder="1"/>
    </xf>
    <xf numFmtId="0" fontId="5" fillId="0" borderId="10" xfId="0" applyFont="1" applyBorder="1" applyAlignment="1">
      <alignment horizontal="center" vertical="center" wrapText="1" readingOrder="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5" fillId="0" borderId="20" xfId="0" applyFont="1" applyBorder="1" applyAlignment="1">
      <alignment horizontal="center" vertical="center" wrapText="1" readingOrder="1"/>
    </xf>
    <xf numFmtId="0" fontId="5" fillId="0" borderId="21" xfId="0" applyFont="1" applyBorder="1" applyAlignment="1">
      <alignment horizontal="center" vertical="center" wrapText="1" readingOrder="1"/>
    </xf>
    <xf numFmtId="0" fontId="5" fillId="0" borderId="22" xfId="0" applyFont="1" applyBorder="1" applyAlignment="1">
      <alignment horizontal="center" vertical="center" wrapText="1" readingOrder="1"/>
    </xf>
    <xf numFmtId="0" fontId="2" fillId="0" borderId="20" xfId="0" applyFont="1" applyBorder="1" applyAlignment="1">
      <alignment horizontal="left" vertical="center" wrapText="1" readingOrder="1"/>
    </xf>
    <xf numFmtId="0" fontId="2" fillId="0" borderId="22" xfId="0" applyFont="1" applyBorder="1" applyAlignment="1">
      <alignment horizontal="left" vertical="center" wrapText="1" readingOrder="1"/>
    </xf>
    <xf numFmtId="0" fontId="2" fillId="0" borderId="20" xfId="0" applyFont="1" applyBorder="1" applyAlignment="1">
      <alignment horizontal="justify" vertical="center" wrapText="1" readingOrder="1"/>
    </xf>
    <xf numFmtId="0" fontId="2" fillId="0" borderId="22" xfId="0" applyFont="1" applyBorder="1" applyAlignment="1">
      <alignment horizontal="justify" vertical="center" wrapText="1" readingOrder="1"/>
    </xf>
    <xf numFmtId="0" fontId="5" fillId="0" borderId="13" xfId="0" applyFont="1" applyBorder="1" applyAlignment="1">
      <alignment horizontal="center" vertical="center" wrapText="1" readingOrder="1"/>
    </xf>
    <xf numFmtId="0" fontId="5" fillId="0" borderId="27" xfId="0" applyFont="1" applyBorder="1" applyAlignment="1">
      <alignment horizontal="center" vertical="center" wrapText="1" readingOrder="1"/>
    </xf>
    <xf numFmtId="0" fontId="5" fillId="0" borderId="28" xfId="0" applyFont="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969508</xdr:colOff>
      <xdr:row>0</xdr:row>
      <xdr:rowOff>0</xdr:rowOff>
    </xdr:from>
    <xdr:to>
      <xdr:col>5</xdr:col>
      <xdr:colOff>3401</xdr:colOff>
      <xdr:row>3</xdr:row>
      <xdr:rowOff>367393</xdr:rowOff>
    </xdr:to>
    <xdr:pic>
      <xdr:nvPicPr>
        <xdr:cNvPr id="2" name="Picture 1">
          <a:extLst>
            <a:ext uri="{FF2B5EF4-FFF2-40B4-BE49-F238E27FC236}">
              <a16:creationId xmlns:a16="http://schemas.microsoft.com/office/drawing/2014/main" id="{B88D3C79-8D38-41AD-A174-138A6E8692FC}"/>
            </a:ext>
          </a:extLst>
        </xdr:cNvPr>
        <xdr:cNvPicPr/>
      </xdr:nvPicPr>
      <xdr:blipFill>
        <a:blip xmlns:r="http://schemas.openxmlformats.org/officeDocument/2006/relationships" r:embed="rId1" cstate="print"/>
        <a:stretch>
          <a:fillRect/>
        </a:stretch>
      </xdr:blipFill>
      <xdr:spPr>
        <a:xfrm>
          <a:off x="5267664" y="0"/>
          <a:ext cx="2308112" cy="18318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CEDBF-71F6-4822-ABB6-5553650B8467}">
  <dimension ref="A1:L414"/>
  <sheetViews>
    <sheetView showGridLines="0" tabSelected="1" view="pageBreakPreview" topLeftCell="A3" zoomScale="110" zoomScaleNormal="120" zoomScaleSheetLayoutView="110" workbookViewId="0">
      <selection activeCell="K44" sqref="K44"/>
    </sheetView>
  </sheetViews>
  <sheetFormatPr baseColWidth="10" defaultColWidth="11.42578125" defaultRowHeight="14.25" x14ac:dyDescent="0.2"/>
  <cols>
    <col min="1" max="1" width="3.85546875" style="1" customWidth="1"/>
    <col min="2" max="2" width="22.28515625" style="1" customWidth="1"/>
    <col min="3" max="3" width="38.28515625" style="3" customWidth="1"/>
    <col min="4" max="4" width="33.7109375" style="3" customWidth="1"/>
    <col min="5" max="5" width="15.28515625" style="2" customWidth="1"/>
    <col min="6" max="6" width="15.42578125" style="2" customWidth="1"/>
    <col min="7" max="7" width="13.7109375" style="2" customWidth="1"/>
    <col min="8" max="8" width="46" style="3" customWidth="1"/>
    <col min="9" max="16384" width="11.42578125" style="1"/>
  </cols>
  <sheetData>
    <row r="1" spans="1:12" ht="3" customHeight="1" x14ac:dyDescent="0.2"/>
    <row r="2" spans="1:12" ht="66" customHeight="1" x14ac:dyDescent="0.2"/>
    <row r="3" spans="1:12" ht="46.5" customHeight="1" x14ac:dyDescent="0.2"/>
    <row r="4" spans="1:12" ht="30.75" customHeight="1" thickBot="1" x14ac:dyDescent="0.25">
      <c r="B4" s="100" t="s">
        <v>0</v>
      </c>
      <c r="C4" s="100"/>
      <c r="D4" s="100"/>
      <c r="E4" s="100"/>
      <c r="F4" s="100"/>
      <c r="G4" s="100"/>
      <c r="H4" s="100"/>
    </row>
    <row r="5" spans="1:12" ht="21" customHeight="1" x14ac:dyDescent="0.2">
      <c r="B5" s="101" t="s">
        <v>450</v>
      </c>
      <c r="C5" s="101"/>
      <c r="D5" s="101"/>
      <c r="E5" s="101"/>
      <c r="F5" s="101"/>
      <c r="G5" s="101"/>
      <c r="H5" s="101"/>
    </row>
    <row r="6" spans="1:12" ht="12" customHeight="1" x14ac:dyDescent="0.2"/>
    <row r="7" spans="1:12" ht="29.25" customHeight="1" x14ac:dyDescent="0.2">
      <c r="B7" s="102" t="s">
        <v>447</v>
      </c>
      <c r="C7" s="102"/>
      <c r="D7" s="102"/>
      <c r="E7" s="102"/>
      <c r="F7" s="102"/>
      <c r="G7" s="102"/>
      <c r="H7" s="82">
        <f>AVERAGE(H10,H47,H72,H80,H96,H150,H166,H173,H205,H234,H256,H299,H322,H362,H405)</f>
        <v>0.91964886131849977</v>
      </c>
    </row>
    <row r="8" spans="1:12" ht="4.5" customHeight="1" x14ac:dyDescent="0.2">
      <c r="B8" s="24"/>
      <c r="C8" s="39"/>
      <c r="D8" s="39"/>
      <c r="E8" s="24"/>
      <c r="F8" s="24"/>
      <c r="G8" s="24"/>
      <c r="H8" s="35"/>
    </row>
    <row r="9" spans="1:12" ht="26.25" customHeight="1" x14ac:dyDescent="0.2">
      <c r="B9" s="24"/>
      <c r="C9" s="39"/>
      <c r="D9" s="39"/>
      <c r="E9" s="24"/>
      <c r="F9" s="24"/>
      <c r="G9" s="24"/>
      <c r="H9" s="35"/>
    </row>
    <row r="10" spans="1:12" ht="29.25" customHeight="1" x14ac:dyDescent="0.2">
      <c r="B10" s="89" t="s">
        <v>152</v>
      </c>
      <c r="C10" s="89"/>
      <c r="D10" s="89"/>
      <c r="E10" s="89"/>
      <c r="F10" s="89"/>
      <c r="G10" s="89"/>
      <c r="H10" s="83">
        <f>+AVERAGE(G13:G24,G26:G34,G36:G38,G40:G44)</f>
        <v>1</v>
      </c>
      <c r="J10" s="78"/>
      <c r="L10" s="79"/>
    </row>
    <row r="11" spans="1:12" ht="15" customHeight="1" x14ac:dyDescent="0.2">
      <c r="B11" s="4"/>
      <c r="C11" s="40"/>
      <c r="D11" s="40"/>
      <c r="E11" s="4"/>
      <c r="F11" s="4"/>
      <c r="G11" s="5"/>
      <c r="H11" s="6" t="s">
        <v>1</v>
      </c>
    </row>
    <row r="12" spans="1:12" s="7" customFormat="1" ht="44.25" customHeight="1" x14ac:dyDescent="0.2">
      <c r="B12" s="33" t="s">
        <v>2</v>
      </c>
      <c r="C12" s="25" t="s">
        <v>3</v>
      </c>
      <c r="D12" s="25" t="s">
        <v>4</v>
      </c>
      <c r="E12" s="25" t="s">
        <v>5</v>
      </c>
      <c r="F12" s="25" t="s">
        <v>6</v>
      </c>
      <c r="G12" s="26" t="s">
        <v>7</v>
      </c>
      <c r="H12" s="25" t="s">
        <v>8</v>
      </c>
    </row>
    <row r="13" spans="1:12" ht="42" customHeight="1" x14ac:dyDescent="0.2">
      <c r="A13" s="27"/>
      <c r="B13" s="96" t="s">
        <v>352</v>
      </c>
      <c r="C13" s="45" t="s">
        <v>9</v>
      </c>
      <c r="D13" s="45" t="s">
        <v>221</v>
      </c>
      <c r="E13" s="47">
        <v>1</v>
      </c>
      <c r="F13" s="47">
        <v>1</v>
      </c>
      <c r="G13" s="46">
        <f>+F13/E13</f>
        <v>1</v>
      </c>
      <c r="H13" s="45" t="s">
        <v>451</v>
      </c>
    </row>
    <row r="14" spans="1:12" ht="48" customHeight="1" x14ac:dyDescent="0.2">
      <c r="A14" s="27"/>
      <c r="B14" s="97"/>
      <c r="C14" s="45" t="s">
        <v>228</v>
      </c>
      <c r="D14" s="45" t="s">
        <v>232</v>
      </c>
      <c r="E14" s="47">
        <v>3</v>
      </c>
      <c r="F14" s="47">
        <v>3</v>
      </c>
      <c r="G14" s="46">
        <f t="shared" ref="G14:G24" si="0">+F14/E14</f>
        <v>1</v>
      </c>
      <c r="H14" s="45"/>
    </row>
    <row r="15" spans="1:12" ht="48.75" customHeight="1" x14ac:dyDescent="0.2">
      <c r="A15" s="27"/>
      <c r="B15" s="97"/>
      <c r="C15" s="45" t="s">
        <v>452</v>
      </c>
      <c r="D15" s="45" t="s">
        <v>453</v>
      </c>
      <c r="E15" s="47">
        <v>1</v>
      </c>
      <c r="F15" s="47">
        <v>1</v>
      </c>
      <c r="G15" s="46">
        <f>+F15/E15</f>
        <v>1</v>
      </c>
      <c r="H15" s="45"/>
    </row>
    <row r="16" spans="1:12" ht="50.25" customHeight="1" x14ac:dyDescent="0.2">
      <c r="A16" s="27"/>
      <c r="B16" s="97"/>
      <c r="C16" s="45" t="s">
        <v>454</v>
      </c>
      <c r="D16" s="45" t="s">
        <v>455</v>
      </c>
      <c r="E16" s="47">
        <v>1</v>
      </c>
      <c r="F16" s="47">
        <v>1</v>
      </c>
      <c r="G16" s="46">
        <f>+F16/E16</f>
        <v>1</v>
      </c>
      <c r="H16" s="45"/>
    </row>
    <row r="17" spans="1:8" ht="78" customHeight="1" x14ac:dyDescent="0.2">
      <c r="A17" s="27"/>
      <c r="B17" s="97"/>
      <c r="C17" s="45" t="s">
        <v>456</v>
      </c>
      <c r="D17" s="45" t="s">
        <v>457</v>
      </c>
      <c r="E17" s="47">
        <v>2</v>
      </c>
      <c r="F17" s="47">
        <v>2</v>
      </c>
      <c r="G17" s="46">
        <f>+F17/E17</f>
        <v>1</v>
      </c>
      <c r="H17" s="45"/>
    </row>
    <row r="18" spans="1:8" ht="45.75" customHeight="1" x14ac:dyDescent="0.2">
      <c r="A18" s="27"/>
      <c r="B18" s="97"/>
      <c r="C18" s="45" t="s">
        <v>458</v>
      </c>
      <c r="D18" s="45" t="s">
        <v>459</v>
      </c>
      <c r="E18" s="47">
        <v>1</v>
      </c>
      <c r="F18" s="47">
        <v>1</v>
      </c>
      <c r="G18" s="46">
        <f>+F18/E18</f>
        <v>1</v>
      </c>
      <c r="H18" s="45"/>
    </row>
    <row r="19" spans="1:8" ht="66" customHeight="1" x14ac:dyDescent="0.2">
      <c r="A19" s="27"/>
      <c r="B19" s="97"/>
      <c r="C19" s="45" t="s">
        <v>229</v>
      </c>
      <c r="D19" s="45" t="s">
        <v>230</v>
      </c>
      <c r="E19" s="47">
        <v>1</v>
      </c>
      <c r="F19" s="47">
        <v>1</v>
      </c>
      <c r="G19" s="46">
        <f t="shared" si="0"/>
        <v>1</v>
      </c>
      <c r="H19" s="45" t="s">
        <v>460</v>
      </c>
    </row>
    <row r="20" spans="1:8" ht="43.5" customHeight="1" x14ac:dyDescent="0.2">
      <c r="A20" s="27"/>
      <c r="B20" s="97"/>
      <c r="C20" s="45" t="s">
        <v>231</v>
      </c>
      <c r="D20" s="45" t="s">
        <v>222</v>
      </c>
      <c r="E20" s="47">
        <v>1</v>
      </c>
      <c r="F20" s="47">
        <v>1</v>
      </c>
      <c r="G20" s="46">
        <f t="shared" si="0"/>
        <v>1</v>
      </c>
      <c r="H20" s="45"/>
    </row>
    <row r="21" spans="1:8" ht="36.75" customHeight="1" x14ac:dyDescent="0.2">
      <c r="A21" s="27"/>
      <c r="B21" s="97"/>
      <c r="C21" s="91" t="s">
        <v>461</v>
      </c>
      <c r="D21" s="45" t="s">
        <v>462</v>
      </c>
      <c r="E21" s="47">
        <v>100</v>
      </c>
      <c r="F21" s="47">
        <v>100</v>
      </c>
      <c r="G21" s="46">
        <f t="shared" si="0"/>
        <v>1</v>
      </c>
      <c r="H21" s="45"/>
    </row>
    <row r="22" spans="1:8" ht="54.75" customHeight="1" x14ac:dyDescent="0.2">
      <c r="A22" s="27"/>
      <c r="B22" s="97"/>
      <c r="C22" s="92"/>
      <c r="D22" s="45" t="s">
        <v>463</v>
      </c>
      <c r="E22" s="47">
        <v>100</v>
      </c>
      <c r="F22" s="47">
        <v>100</v>
      </c>
      <c r="G22" s="46">
        <f t="shared" si="0"/>
        <v>1</v>
      </c>
      <c r="H22" s="45"/>
    </row>
    <row r="23" spans="1:8" ht="38.25" customHeight="1" x14ac:dyDescent="0.2">
      <c r="A23" s="27"/>
      <c r="B23" s="97"/>
      <c r="C23" s="93"/>
      <c r="D23" s="45" t="s">
        <v>464</v>
      </c>
      <c r="E23" s="47">
        <v>100</v>
      </c>
      <c r="F23" s="47">
        <v>100</v>
      </c>
      <c r="G23" s="46">
        <f t="shared" si="0"/>
        <v>1</v>
      </c>
      <c r="H23" s="45"/>
    </row>
    <row r="24" spans="1:8" ht="60.75" customHeight="1" x14ac:dyDescent="0.2">
      <c r="A24" s="27"/>
      <c r="B24" s="98"/>
      <c r="C24" s="45" t="s">
        <v>465</v>
      </c>
      <c r="D24" s="45" t="s">
        <v>466</v>
      </c>
      <c r="E24" s="47">
        <v>6</v>
      </c>
      <c r="F24" s="47">
        <v>6</v>
      </c>
      <c r="G24" s="46">
        <f t="shared" si="0"/>
        <v>1</v>
      </c>
      <c r="H24" s="45" t="s">
        <v>490</v>
      </c>
    </row>
    <row r="25" spans="1:8" ht="3.75" customHeight="1" x14ac:dyDescent="0.2">
      <c r="A25" s="27"/>
      <c r="B25" s="90"/>
      <c r="C25" s="90"/>
      <c r="D25" s="90"/>
      <c r="E25" s="90"/>
      <c r="F25" s="90"/>
      <c r="G25" s="90"/>
      <c r="H25" s="90"/>
    </row>
    <row r="26" spans="1:8" ht="63.75" customHeight="1" x14ac:dyDescent="0.2">
      <c r="A26" s="27"/>
      <c r="B26" s="90" t="s">
        <v>10</v>
      </c>
      <c r="C26" s="45" t="s">
        <v>12</v>
      </c>
      <c r="D26" s="45" t="s">
        <v>822</v>
      </c>
      <c r="E26" s="47">
        <v>1</v>
      </c>
      <c r="F26" s="47">
        <v>1</v>
      </c>
      <c r="G26" s="46">
        <f>+F26/E26</f>
        <v>1</v>
      </c>
      <c r="H26" s="45" t="s">
        <v>417</v>
      </c>
    </row>
    <row r="27" spans="1:8" ht="48" customHeight="1" x14ac:dyDescent="0.2">
      <c r="A27" s="27"/>
      <c r="B27" s="90"/>
      <c r="C27" s="45" t="s">
        <v>366</v>
      </c>
      <c r="D27" s="45" t="s">
        <v>13</v>
      </c>
      <c r="E27" s="47">
        <v>3</v>
      </c>
      <c r="F27" s="47">
        <v>3</v>
      </c>
      <c r="G27" s="46">
        <f t="shared" ref="G27:G34" si="1">+F27/E27</f>
        <v>1</v>
      </c>
      <c r="H27" s="45" t="s">
        <v>418</v>
      </c>
    </row>
    <row r="28" spans="1:8" ht="55.5" customHeight="1" x14ac:dyDescent="0.2">
      <c r="A28" s="27"/>
      <c r="B28" s="90"/>
      <c r="C28" s="45" t="s">
        <v>14</v>
      </c>
      <c r="D28" s="45" t="s">
        <v>15</v>
      </c>
      <c r="E28" s="47">
        <v>1</v>
      </c>
      <c r="F28" s="47">
        <v>1</v>
      </c>
      <c r="G28" s="46">
        <f t="shared" si="1"/>
        <v>1</v>
      </c>
      <c r="H28" s="45" t="s">
        <v>467</v>
      </c>
    </row>
    <row r="29" spans="1:8" ht="62.25" customHeight="1" x14ac:dyDescent="0.2">
      <c r="A29" s="27"/>
      <c r="B29" s="90"/>
      <c r="C29" s="45" t="s">
        <v>16</v>
      </c>
      <c r="D29" s="45" t="s">
        <v>468</v>
      </c>
      <c r="E29" s="47">
        <v>6</v>
      </c>
      <c r="F29" s="47">
        <v>6</v>
      </c>
      <c r="G29" s="46">
        <f t="shared" si="1"/>
        <v>1</v>
      </c>
      <c r="H29" s="45" t="s">
        <v>469</v>
      </c>
    </row>
    <row r="30" spans="1:8" ht="47.25" customHeight="1" x14ac:dyDescent="0.2">
      <c r="A30" s="27"/>
      <c r="B30" s="90"/>
      <c r="C30" s="67" t="s">
        <v>470</v>
      </c>
      <c r="D30" s="45" t="s">
        <v>471</v>
      </c>
      <c r="E30" s="47">
        <v>100</v>
      </c>
      <c r="F30" s="47">
        <v>100</v>
      </c>
      <c r="G30" s="46">
        <f t="shared" si="1"/>
        <v>1</v>
      </c>
      <c r="H30" s="45" t="s">
        <v>472</v>
      </c>
    </row>
    <row r="31" spans="1:8" ht="57" customHeight="1" x14ac:dyDescent="0.2">
      <c r="A31" s="27"/>
      <c r="B31" s="90"/>
      <c r="C31" s="67" t="s">
        <v>473</v>
      </c>
      <c r="D31" s="45" t="s">
        <v>474</v>
      </c>
      <c r="E31" s="47">
        <v>100</v>
      </c>
      <c r="F31" s="47">
        <v>100</v>
      </c>
      <c r="G31" s="46">
        <f t="shared" si="1"/>
        <v>1</v>
      </c>
      <c r="H31" s="45" t="s">
        <v>489</v>
      </c>
    </row>
    <row r="32" spans="1:8" ht="55.5" customHeight="1" x14ac:dyDescent="0.2">
      <c r="A32" s="27"/>
      <c r="B32" s="90"/>
      <c r="C32" s="67" t="s">
        <v>17</v>
      </c>
      <c r="D32" s="45" t="s">
        <v>18</v>
      </c>
      <c r="E32" s="47">
        <v>1</v>
      </c>
      <c r="F32" s="47">
        <v>1</v>
      </c>
      <c r="G32" s="46">
        <f t="shared" si="1"/>
        <v>1</v>
      </c>
      <c r="H32" s="45" t="s">
        <v>488</v>
      </c>
    </row>
    <row r="33" spans="1:8" ht="49.5" customHeight="1" x14ac:dyDescent="0.2">
      <c r="A33" s="27"/>
      <c r="B33" s="106"/>
      <c r="C33" s="108" t="s">
        <v>19</v>
      </c>
      <c r="D33" s="58" t="s">
        <v>475</v>
      </c>
      <c r="E33" s="47">
        <v>5</v>
      </c>
      <c r="F33" s="47">
        <v>5</v>
      </c>
      <c r="G33" s="46">
        <f t="shared" si="1"/>
        <v>1</v>
      </c>
      <c r="H33" s="45"/>
    </row>
    <row r="34" spans="1:8" ht="51.75" customHeight="1" x14ac:dyDescent="0.2">
      <c r="A34" s="27"/>
      <c r="B34" s="106"/>
      <c r="C34" s="108"/>
      <c r="D34" s="58" t="s">
        <v>11</v>
      </c>
      <c r="E34" s="47">
        <v>3</v>
      </c>
      <c r="F34" s="47">
        <v>3</v>
      </c>
      <c r="G34" s="46">
        <f t="shared" si="1"/>
        <v>1</v>
      </c>
      <c r="H34" s="45"/>
    </row>
    <row r="35" spans="1:8" ht="3.75" customHeight="1" x14ac:dyDescent="0.2">
      <c r="B35" s="107"/>
      <c r="C35" s="107"/>
      <c r="D35" s="107"/>
      <c r="E35" s="107"/>
      <c r="F35" s="107"/>
      <c r="G35" s="107"/>
      <c r="H35" s="107"/>
    </row>
    <row r="36" spans="1:8" ht="51.75" customHeight="1" x14ac:dyDescent="0.2">
      <c r="B36" s="96" t="s">
        <v>367</v>
      </c>
      <c r="C36" s="45" t="s">
        <v>476</v>
      </c>
      <c r="D36" s="45" t="s">
        <v>477</v>
      </c>
      <c r="E36" s="47">
        <v>4</v>
      </c>
      <c r="F36" s="47">
        <v>4</v>
      </c>
      <c r="G36" s="46">
        <f>+F36/E36</f>
        <v>1</v>
      </c>
      <c r="H36" s="45" t="s">
        <v>854</v>
      </c>
    </row>
    <row r="37" spans="1:8" ht="64.5" customHeight="1" x14ac:dyDescent="0.2">
      <c r="B37" s="97"/>
      <c r="C37" s="45" t="s">
        <v>478</v>
      </c>
      <c r="D37" s="45" t="s">
        <v>479</v>
      </c>
      <c r="E37" s="47">
        <v>100</v>
      </c>
      <c r="F37" s="47">
        <v>100</v>
      </c>
      <c r="G37" s="46">
        <f>+F37/E37</f>
        <v>1</v>
      </c>
      <c r="H37" s="45" t="s">
        <v>480</v>
      </c>
    </row>
    <row r="38" spans="1:8" ht="54.75" customHeight="1" x14ac:dyDescent="0.2">
      <c r="B38" s="98"/>
      <c r="C38" s="45" t="s">
        <v>481</v>
      </c>
      <c r="D38" s="45" t="s">
        <v>479</v>
      </c>
      <c r="E38" s="47">
        <v>100</v>
      </c>
      <c r="F38" s="47">
        <v>100</v>
      </c>
      <c r="G38" s="46">
        <f>+F38/E38</f>
        <v>1</v>
      </c>
      <c r="H38" s="45" t="s">
        <v>482</v>
      </c>
    </row>
    <row r="39" spans="1:8" ht="3.75" customHeight="1" x14ac:dyDescent="0.2">
      <c r="B39" s="29"/>
      <c r="C39" s="32"/>
      <c r="D39" s="32"/>
      <c r="E39" s="30"/>
      <c r="F39" s="30"/>
      <c r="G39" s="31"/>
      <c r="H39" s="32"/>
    </row>
    <row r="40" spans="1:8" ht="89.25" customHeight="1" x14ac:dyDescent="0.2">
      <c r="B40" s="96" t="s">
        <v>21</v>
      </c>
      <c r="C40" s="45" t="s">
        <v>483</v>
      </c>
      <c r="D40" s="45" t="s">
        <v>484</v>
      </c>
      <c r="E40" s="47">
        <v>5</v>
      </c>
      <c r="F40" s="47">
        <v>5</v>
      </c>
      <c r="G40" s="46">
        <f>+F40/E40</f>
        <v>1</v>
      </c>
      <c r="H40" s="45"/>
    </row>
    <row r="41" spans="1:8" ht="51" customHeight="1" x14ac:dyDescent="0.2">
      <c r="B41" s="97"/>
      <c r="C41" s="91" t="s">
        <v>485</v>
      </c>
      <c r="D41" s="45" t="s">
        <v>486</v>
      </c>
      <c r="E41" s="47">
        <v>1</v>
      </c>
      <c r="F41" s="47">
        <v>1</v>
      </c>
      <c r="G41" s="46">
        <f>+F41/E41</f>
        <v>1</v>
      </c>
      <c r="H41" s="45" t="s">
        <v>487</v>
      </c>
    </row>
    <row r="42" spans="1:8" ht="48.75" customHeight="1" x14ac:dyDescent="0.2">
      <c r="B42" s="97"/>
      <c r="C42" s="93"/>
      <c r="D42" s="45" t="s">
        <v>233</v>
      </c>
      <c r="E42" s="47">
        <v>1</v>
      </c>
      <c r="F42" s="47">
        <v>1</v>
      </c>
      <c r="G42" s="46">
        <f>+F42/E42</f>
        <v>1</v>
      </c>
      <c r="H42" s="45" t="s">
        <v>491</v>
      </c>
    </row>
    <row r="43" spans="1:8" ht="53.25" customHeight="1" x14ac:dyDescent="0.2">
      <c r="B43" s="97"/>
      <c r="C43" s="45" t="s">
        <v>223</v>
      </c>
      <c r="D43" s="45" t="s">
        <v>225</v>
      </c>
      <c r="E43" s="47">
        <v>3</v>
      </c>
      <c r="F43" s="47">
        <v>3</v>
      </c>
      <c r="G43" s="46">
        <f>+F43/E43</f>
        <v>1</v>
      </c>
      <c r="H43" s="45"/>
    </row>
    <row r="44" spans="1:8" ht="211.5" customHeight="1" x14ac:dyDescent="0.2">
      <c r="B44" s="98"/>
      <c r="C44" s="45" t="s">
        <v>224</v>
      </c>
      <c r="D44" s="45" t="s">
        <v>233</v>
      </c>
      <c r="E44" s="47">
        <v>3</v>
      </c>
      <c r="F44" s="47">
        <v>3</v>
      </c>
      <c r="G44" s="46">
        <f>+F44/E44</f>
        <v>1</v>
      </c>
      <c r="H44" s="45" t="s">
        <v>855</v>
      </c>
    </row>
    <row r="45" spans="1:8" ht="4.5" customHeight="1" x14ac:dyDescent="0.2">
      <c r="B45" s="17"/>
      <c r="C45" s="37"/>
      <c r="D45" s="37"/>
      <c r="E45" s="18"/>
      <c r="F45" s="18"/>
      <c r="G45" s="19"/>
      <c r="H45" s="36"/>
    </row>
    <row r="46" spans="1:8" ht="9.75" customHeight="1" x14ac:dyDescent="0.2"/>
    <row r="47" spans="1:8" ht="30" customHeight="1" x14ac:dyDescent="0.2">
      <c r="B47" s="89" t="s">
        <v>22</v>
      </c>
      <c r="C47" s="89"/>
      <c r="D47" s="89"/>
      <c r="E47" s="89"/>
      <c r="F47" s="89"/>
      <c r="G47" s="89"/>
      <c r="H47" s="83">
        <f>+AVERAGE(G50:G64,G66:G70)</f>
        <v>0.95</v>
      </c>
    </row>
    <row r="48" spans="1:8" ht="15" customHeight="1" x14ac:dyDescent="0.2">
      <c r="B48" s="8"/>
      <c r="C48" s="13"/>
      <c r="D48" s="13"/>
      <c r="E48" s="9"/>
      <c r="F48" s="9"/>
      <c r="G48" s="10"/>
      <c r="H48" s="11" t="s">
        <v>1</v>
      </c>
    </row>
    <row r="49" spans="2:8" s="42" customFormat="1" ht="36" customHeight="1" x14ac:dyDescent="0.25">
      <c r="B49" s="21" t="s">
        <v>2</v>
      </c>
      <c r="C49" s="25" t="s">
        <v>3</v>
      </c>
      <c r="D49" s="25" t="s">
        <v>4</v>
      </c>
      <c r="E49" s="25" t="s">
        <v>5</v>
      </c>
      <c r="F49" s="25" t="s">
        <v>6</v>
      </c>
      <c r="G49" s="26" t="s">
        <v>7</v>
      </c>
      <c r="H49" s="25" t="s">
        <v>8</v>
      </c>
    </row>
    <row r="50" spans="2:8" ht="51.75" customHeight="1" x14ac:dyDescent="0.2">
      <c r="B50" s="90" t="s">
        <v>23</v>
      </c>
      <c r="C50" s="45" t="s">
        <v>24</v>
      </c>
      <c r="D50" s="45" t="s">
        <v>238</v>
      </c>
      <c r="E50" s="47">
        <v>1</v>
      </c>
      <c r="F50" s="47">
        <v>1</v>
      </c>
      <c r="G50" s="46">
        <f>+F50/E50</f>
        <v>1</v>
      </c>
      <c r="H50" s="45" t="s">
        <v>420</v>
      </c>
    </row>
    <row r="51" spans="2:8" ht="75" customHeight="1" x14ac:dyDescent="0.2">
      <c r="B51" s="90"/>
      <c r="C51" s="91" t="s">
        <v>25</v>
      </c>
      <c r="D51" s="45" t="s">
        <v>239</v>
      </c>
      <c r="E51" s="47">
        <v>1</v>
      </c>
      <c r="F51" s="47">
        <v>1</v>
      </c>
      <c r="G51" s="46">
        <f t="shared" ref="G51:G64" si="2">+F51/E51</f>
        <v>1</v>
      </c>
      <c r="H51" s="45" t="s">
        <v>492</v>
      </c>
    </row>
    <row r="52" spans="2:8" ht="52.5" customHeight="1" x14ac:dyDescent="0.2">
      <c r="B52" s="90"/>
      <c r="C52" s="92"/>
      <c r="D52" s="45" t="s">
        <v>493</v>
      </c>
      <c r="E52" s="47">
        <v>2</v>
      </c>
      <c r="F52" s="47">
        <v>2</v>
      </c>
      <c r="G52" s="46">
        <f t="shared" si="2"/>
        <v>1</v>
      </c>
      <c r="H52" s="45" t="s">
        <v>494</v>
      </c>
    </row>
    <row r="53" spans="2:8" ht="48.75" customHeight="1" x14ac:dyDescent="0.2">
      <c r="B53" s="90"/>
      <c r="C53" s="93"/>
      <c r="D53" s="45" t="s">
        <v>495</v>
      </c>
      <c r="E53" s="47">
        <v>2</v>
      </c>
      <c r="F53" s="47">
        <v>2</v>
      </c>
      <c r="G53" s="46">
        <f t="shared" si="2"/>
        <v>1</v>
      </c>
      <c r="H53" s="45" t="s">
        <v>496</v>
      </c>
    </row>
    <row r="54" spans="2:8" ht="51.75" customHeight="1" x14ac:dyDescent="0.2">
      <c r="B54" s="90"/>
      <c r="C54" s="45" t="s">
        <v>497</v>
      </c>
      <c r="D54" s="45" t="s">
        <v>498</v>
      </c>
      <c r="E54" s="47">
        <v>1</v>
      </c>
      <c r="F54" s="47">
        <v>1</v>
      </c>
      <c r="G54" s="46">
        <f t="shared" si="2"/>
        <v>1</v>
      </c>
      <c r="H54" s="45" t="s">
        <v>499</v>
      </c>
    </row>
    <row r="55" spans="2:8" ht="72.75" customHeight="1" x14ac:dyDescent="0.2">
      <c r="B55" s="90"/>
      <c r="C55" s="70" t="s">
        <v>500</v>
      </c>
      <c r="D55" s="45" t="s">
        <v>501</v>
      </c>
      <c r="E55" s="47">
        <v>1</v>
      </c>
      <c r="F55" s="47">
        <v>1</v>
      </c>
      <c r="G55" s="46">
        <f t="shared" si="2"/>
        <v>1</v>
      </c>
      <c r="H55" s="45" t="s">
        <v>824</v>
      </c>
    </row>
    <row r="56" spans="2:8" ht="66" customHeight="1" x14ac:dyDescent="0.2">
      <c r="B56" s="90"/>
      <c r="C56" s="91" t="s">
        <v>237</v>
      </c>
      <c r="D56" s="45" t="s">
        <v>369</v>
      </c>
      <c r="E56" s="47">
        <v>1</v>
      </c>
      <c r="F56" s="47">
        <v>1</v>
      </c>
      <c r="G56" s="46">
        <f t="shared" si="2"/>
        <v>1</v>
      </c>
      <c r="H56" s="45" t="s">
        <v>421</v>
      </c>
    </row>
    <row r="57" spans="2:8" ht="63.75" customHeight="1" x14ac:dyDescent="0.2">
      <c r="B57" s="90"/>
      <c r="C57" s="93"/>
      <c r="D57" s="45" t="s">
        <v>502</v>
      </c>
      <c r="E57" s="47">
        <v>1</v>
      </c>
      <c r="F57" s="47">
        <v>1</v>
      </c>
      <c r="G57" s="46">
        <f t="shared" si="2"/>
        <v>1</v>
      </c>
      <c r="H57" s="45" t="s">
        <v>503</v>
      </c>
    </row>
    <row r="58" spans="2:8" ht="74.25" customHeight="1" x14ac:dyDescent="0.2">
      <c r="B58" s="90"/>
      <c r="C58" s="45" t="s">
        <v>234</v>
      </c>
      <c r="D58" s="45" t="s">
        <v>240</v>
      </c>
      <c r="E58" s="47">
        <v>1</v>
      </c>
      <c r="F58" s="47">
        <v>1</v>
      </c>
      <c r="G58" s="46">
        <f t="shared" si="2"/>
        <v>1</v>
      </c>
      <c r="H58" s="45" t="s">
        <v>504</v>
      </c>
    </row>
    <row r="59" spans="2:8" ht="57" customHeight="1" x14ac:dyDescent="0.2">
      <c r="B59" s="90"/>
      <c r="C59" s="45" t="s">
        <v>235</v>
      </c>
      <c r="D59" s="45" t="s">
        <v>370</v>
      </c>
      <c r="E59" s="47">
        <v>3</v>
      </c>
      <c r="F59" s="47">
        <v>3</v>
      </c>
      <c r="G59" s="46">
        <f t="shared" si="2"/>
        <v>1</v>
      </c>
      <c r="H59" s="45"/>
    </row>
    <row r="60" spans="2:8" ht="72" customHeight="1" x14ac:dyDescent="0.2">
      <c r="B60" s="90"/>
      <c r="C60" s="45" t="s">
        <v>368</v>
      </c>
      <c r="D60" s="45" t="s">
        <v>371</v>
      </c>
      <c r="E60" s="47">
        <v>1</v>
      </c>
      <c r="F60" s="47">
        <v>1</v>
      </c>
      <c r="G60" s="46">
        <f t="shared" si="2"/>
        <v>1</v>
      </c>
      <c r="H60" s="45" t="s">
        <v>505</v>
      </c>
    </row>
    <row r="61" spans="2:8" ht="53.25" customHeight="1" x14ac:dyDescent="0.2">
      <c r="B61" s="90"/>
      <c r="C61" s="45" t="s">
        <v>236</v>
      </c>
      <c r="D61" s="45" t="s">
        <v>241</v>
      </c>
      <c r="E61" s="47">
        <v>1</v>
      </c>
      <c r="F61" s="47">
        <v>1</v>
      </c>
      <c r="G61" s="46">
        <f t="shared" si="2"/>
        <v>1</v>
      </c>
      <c r="H61" s="45" t="s">
        <v>422</v>
      </c>
    </row>
    <row r="62" spans="2:8" ht="61.5" customHeight="1" x14ac:dyDescent="0.2">
      <c r="B62" s="90"/>
      <c r="C62" s="67" t="s">
        <v>506</v>
      </c>
      <c r="D62" s="45" t="s">
        <v>507</v>
      </c>
      <c r="E62" s="47">
        <v>1</v>
      </c>
      <c r="F62" s="47">
        <v>0</v>
      </c>
      <c r="G62" s="46">
        <f t="shared" si="2"/>
        <v>0</v>
      </c>
      <c r="H62" s="45"/>
    </row>
    <row r="63" spans="2:8" ht="43.5" customHeight="1" x14ac:dyDescent="0.2">
      <c r="B63" s="90"/>
      <c r="C63" s="94" t="s">
        <v>26</v>
      </c>
      <c r="D63" s="45" t="s">
        <v>27</v>
      </c>
      <c r="E63" s="47">
        <v>1</v>
      </c>
      <c r="F63" s="47">
        <v>1</v>
      </c>
      <c r="G63" s="46">
        <f t="shared" si="2"/>
        <v>1</v>
      </c>
      <c r="H63" s="45" t="s">
        <v>424</v>
      </c>
    </row>
    <row r="64" spans="2:8" ht="54.75" customHeight="1" x14ac:dyDescent="0.2">
      <c r="B64" s="90"/>
      <c r="C64" s="95"/>
      <c r="D64" s="45" t="s">
        <v>139</v>
      </c>
      <c r="E64" s="47">
        <v>1</v>
      </c>
      <c r="F64" s="47">
        <v>1</v>
      </c>
      <c r="G64" s="46">
        <f t="shared" si="2"/>
        <v>1</v>
      </c>
      <c r="H64" s="45" t="s">
        <v>423</v>
      </c>
    </row>
    <row r="65" spans="2:8" ht="4.5" customHeight="1" x14ac:dyDescent="0.2">
      <c r="B65" s="20"/>
      <c r="C65" s="48"/>
      <c r="D65" s="37"/>
      <c r="E65" s="49"/>
      <c r="F65" s="49"/>
      <c r="G65" s="19"/>
      <c r="H65" s="37"/>
    </row>
    <row r="66" spans="2:8" ht="96.75" customHeight="1" x14ac:dyDescent="0.2">
      <c r="B66" s="96" t="s">
        <v>140</v>
      </c>
      <c r="C66" s="99" t="s">
        <v>508</v>
      </c>
      <c r="D66" s="45" t="s">
        <v>509</v>
      </c>
      <c r="E66" s="47">
        <v>78</v>
      </c>
      <c r="F66" s="47">
        <v>78</v>
      </c>
      <c r="G66" s="46">
        <v>1</v>
      </c>
      <c r="H66" s="45" t="s">
        <v>511</v>
      </c>
    </row>
    <row r="67" spans="2:8" ht="34.5" customHeight="1" x14ac:dyDescent="0.2">
      <c r="B67" s="97"/>
      <c r="C67" s="99"/>
      <c r="D67" s="45" t="s">
        <v>510</v>
      </c>
      <c r="E67" s="47">
        <v>1</v>
      </c>
      <c r="F67" s="47">
        <v>1</v>
      </c>
      <c r="G67" s="46">
        <f>+F67/E67</f>
        <v>1</v>
      </c>
      <c r="H67" s="45" t="s">
        <v>512</v>
      </c>
    </row>
    <row r="68" spans="2:8" ht="75.75" customHeight="1" x14ac:dyDescent="0.2">
      <c r="B68" s="97"/>
      <c r="C68" s="91" t="s">
        <v>425</v>
      </c>
      <c r="D68" s="45" t="s">
        <v>513</v>
      </c>
      <c r="E68" s="47">
        <v>100</v>
      </c>
      <c r="F68" s="47">
        <v>100</v>
      </c>
      <c r="G68" s="46">
        <f>+F68/E68</f>
        <v>1</v>
      </c>
      <c r="H68" s="45" t="s">
        <v>514</v>
      </c>
    </row>
    <row r="69" spans="2:8" ht="57.75" customHeight="1" x14ac:dyDescent="0.2">
      <c r="B69" s="97"/>
      <c r="C69" s="92"/>
      <c r="D69" s="45" t="s">
        <v>426</v>
      </c>
      <c r="E69" s="47">
        <v>60</v>
      </c>
      <c r="F69" s="47">
        <v>60</v>
      </c>
      <c r="G69" s="46">
        <f>+F69/E69</f>
        <v>1</v>
      </c>
      <c r="H69" s="45" t="s">
        <v>515</v>
      </c>
    </row>
    <row r="70" spans="2:8" ht="63" customHeight="1" x14ac:dyDescent="0.2">
      <c r="B70" s="98"/>
      <c r="C70" s="93"/>
      <c r="D70" s="45" t="s">
        <v>825</v>
      </c>
      <c r="E70" s="47">
        <v>1</v>
      </c>
      <c r="F70" s="47">
        <v>1</v>
      </c>
      <c r="G70" s="46">
        <f t="shared" ref="G70" si="3">+F70/E70</f>
        <v>1</v>
      </c>
      <c r="H70" s="45" t="s">
        <v>826</v>
      </c>
    </row>
    <row r="71" spans="2:8" ht="8.25" customHeight="1" x14ac:dyDescent="0.2">
      <c r="B71" s="103"/>
      <c r="C71" s="103"/>
      <c r="D71" s="103"/>
      <c r="E71" s="103"/>
      <c r="F71" s="103"/>
      <c r="G71" s="103"/>
      <c r="H71" s="103"/>
    </row>
    <row r="72" spans="2:8" ht="30" customHeight="1" x14ac:dyDescent="0.2">
      <c r="B72" s="104" t="s">
        <v>28</v>
      </c>
      <c r="C72" s="105"/>
      <c r="D72" s="105"/>
      <c r="E72" s="105"/>
      <c r="F72" s="105"/>
      <c r="G72" s="105"/>
      <c r="H72" s="84">
        <f>+AVERAGE(G75:G78)</f>
        <v>1</v>
      </c>
    </row>
    <row r="73" spans="2:8" ht="15" customHeight="1" x14ac:dyDescent="0.2">
      <c r="B73" s="8"/>
      <c r="C73" s="13"/>
      <c r="D73" s="13"/>
      <c r="E73" s="9"/>
      <c r="F73" s="9"/>
      <c r="G73" s="10"/>
      <c r="H73" s="11" t="s">
        <v>1</v>
      </c>
    </row>
    <row r="74" spans="2:8" s="7" customFormat="1" ht="36" customHeight="1" x14ac:dyDescent="0.2">
      <c r="B74" s="21" t="s">
        <v>2</v>
      </c>
      <c r="C74" s="25" t="s">
        <v>3</v>
      </c>
      <c r="D74" s="25" t="s">
        <v>4</v>
      </c>
      <c r="E74" s="25" t="s">
        <v>5</v>
      </c>
      <c r="F74" s="25" t="s">
        <v>6</v>
      </c>
      <c r="G74" s="26" t="s">
        <v>7</v>
      </c>
      <c r="H74" s="25" t="s">
        <v>8</v>
      </c>
    </row>
    <row r="75" spans="2:8" ht="50.25" customHeight="1" x14ac:dyDescent="0.2">
      <c r="B75" s="90" t="s">
        <v>29</v>
      </c>
      <c r="C75" s="45" t="s">
        <v>30</v>
      </c>
      <c r="D75" s="45" t="s">
        <v>31</v>
      </c>
      <c r="E75" s="47">
        <v>3</v>
      </c>
      <c r="F75" s="47">
        <v>3</v>
      </c>
      <c r="G75" s="50">
        <f>+F75/E75</f>
        <v>1</v>
      </c>
      <c r="H75" s="51" t="s">
        <v>516</v>
      </c>
    </row>
    <row r="76" spans="2:8" ht="60.75" customHeight="1" x14ac:dyDescent="0.2">
      <c r="B76" s="90"/>
      <c r="C76" s="45" t="s">
        <v>32</v>
      </c>
      <c r="D76" s="45" t="s">
        <v>33</v>
      </c>
      <c r="E76" s="47">
        <v>100</v>
      </c>
      <c r="F76" s="47">
        <v>100</v>
      </c>
      <c r="G76" s="50">
        <f t="shared" ref="G76:G78" si="4">+F76/E76</f>
        <v>1</v>
      </c>
      <c r="H76" s="51" t="s">
        <v>517</v>
      </c>
    </row>
    <row r="77" spans="2:8" ht="45.75" customHeight="1" x14ac:dyDescent="0.2">
      <c r="B77" s="90"/>
      <c r="C77" s="45" t="s">
        <v>34</v>
      </c>
      <c r="D77" s="45" t="s">
        <v>35</v>
      </c>
      <c r="E77" s="47">
        <v>100</v>
      </c>
      <c r="F77" s="47">
        <v>100</v>
      </c>
      <c r="G77" s="50">
        <f t="shared" si="4"/>
        <v>1</v>
      </c>
      <c r="H77" s="51" t="s">
        <v>518</v>
      </c>
    </row>
    <row r="78" spans="2:8" ht="58.5" customHeight="1" x14ac:dyDescent="0.2">
      <c r="B78" s="90"/>
      <c r="C78" s="45" t="s">
        <v>401</v>
      </c>
      <c r="D78" s="45" t="s">
        <v>36</v>
      </c>
      <c r="E78" s="47">
        <v>100</v>
      </c>
      <c r="F78" s="47">
        <v>100</v>
      </c>
      <c r="G78" s="50">
        <f t="shared" si="4"/>
        <v>1</v>
      </c>
      <c r="H78" s="51" t="s">
        <v>519</v>
      </c>
    </row>
    <row r="79" spans="2:8" ht="8.25" customHeight="1" x14ac:dyDescent="0.2"/>
    <row r="80" spans="2:8" ht="32.25" customHeight="1" x14ac:dyDescent="0.2">
      <c r="B80" s="89" t="s">
        <v>37</v>
      </c>
      <c r="C80" s="89"/>
      <c r="D80" s="89"/>
      <c r="E80" s="89"/>
      <c r="F80" s="89"/>
      <c r="G80" s="89"/>
      <c r="H80" s="83">
        <f>+AVERAGE(G83:G85,G87:G90,G92:G94)</f>
        <v>1</v>
      </c>
    </row>
    <row r="81" spans="2:8" ht="15" customHeight="1" x14ac:dyDescent="0.2">
      <c r="B81" s="8"/>
      <c r="C81" s="13"/>
      <c r="D81" s="13"/>
      <c r="E81" s="9"/>
      <c r="F81" s="9"/>
      <c r="G81" s="10"/>
      <c r="H81" s="11" t="s">
        <v>1</v>
      </c>
    </row>
    <row r="82" spans="2:8" s="7" customFormat="1" ht="36" customHeight="1" x14ac:dyDescent="0.2">
      <c r="B82" s="21" t="s">
        <v>2</v>
      </c>
      <c r="C82" s="25" t="s">
        <v>3</v>
      </c>
      <c r="D82" s="25" t="s">
        <v>4</v>
      </c>
      <c r="E82" s="25" t="s">
        <v>5</v>
      </c>
      <c r="F82" s="25" t="s">
        <v>6</v>
      </c>
      <c r="G82" s="26" t="s">
        <v>7</v>
      </c>
      <c r="H82" s="25" t="s">
        <v>8</v>
      </c>
    </row>
    <row r="83" spans="2:8" ht="110.25" customHeight="1" x14ac:dyDescent="0.2">
      <c r="B83" s="90" t="s">
        <v>298</v>
      </c>
      <c r="C83" s="74" t="s">
        <v>520</v>
      </c>
      <c r="D83" s="45" t="s">
        <v>521</v>
      </c>
      <c r="E83" s="47">
        <v>1</v>
      </c>
      <c r="F83" s="47">
        <v>1</v>
      </c>
      <c r="G83" s="50">
        <f t="shared" ref="G83:G85" si="5">+F83/E83</f>
        <v>1</v>
      </c>
      <c r="H83" s="51" t="s">
        <v>522</v>
      </c>
    </row>
    <row r="84" spans="2:8" ht="48" customHeight="1" x14ac:dyDescent="0.2">
      <c r="B84" s="90"/>
      <c r="C84" s="91" t="s">
        <v>299</v>
      </c>
      <c r="D84" s="45" t="s">
        <v>300</v>
      </c>
      <c r="E84" s="47">
        <v>100</v>
      </c>
      <c r="F84" s="47">
        <v>100</v>
      </c>
      <c r="G84" s="50">
        <f t="shared" si="5"/>
        <v>1</v>
      </c>
      <c r="H84" s="51" t="s">
        <v>446</v>
      </c>
    </row>
    <row r="85" spans="2:8" ht="48.75" customHeight="1" x14ac:dyDescent="0.2">
      <c r="B85" s="90"/>
      <c r="C85" s="93"/>
      <c r="D85" s="45" t="s">
        <v>301</v>
      </c>
      <c r="E85" s="47">
        <v>100</v>
      </c>
      <c r="F85" s="47">
        <v>100</v>
      </c>
      <c r="G85" s="50">
        <f t="shared" si="5"/>
        <v>1</v>
      </c>
      <c r="H85" s="51" t="s">
        <v>523</v>
      </c>
    </row>
    <row r="86" spans="2:8" ht="5.25" customHeight="1" x14ac:dyDescent="0.2">
      <c r="B86" s="28"/>
      <c r="C86" s="32"/>
      <c r="D86" s="32"/>
      <c r="E86" s="30"/>
      <c r="F86" s="30"/>
      <c r="G86" s="34"/>
      <c r="H86" s="32"/>
    </row>
    <row r="87" spans="2:8" ht="55.5" customHeight="1" x14ac:dyDescent="0.2">
      <c r="B87" s="90" t="s">
        <v>38</v>
      </c>
      <c r="C87" s="91" t="s">
        <v>39</v>
      </c>
      <c r="D87" s="45" t="s">
        <v>373</v>
      </c>
      <c r="E87" s="47">
        <v>1</v>
      </c>
      <c r="F87" s="47">
        <v>1</v>
      </c>
      <c r="G87" s="50">
        <f>+F87/E87</f>
        <v>1</v>
      </c>
      <c r="H87" s="51" t="s">
        <v>525</v>
      </c>
    </row>
    <row r="88" spans="2:8" ht="51" customHeight="1" x14ac:dyDescent="0.2">
      <c r="B88" s="90"/>
      <c r="C88" s="93"/>
      <c r="D88" s="45" t="s">
        <v>524</v>
      </c>
      <c r="E88" s="47">
        <v>1</v>
      </c>
      <c r="F88" s="47">
        <v>1</v>
      </c>
      <c r="G88" s="50">
        <f>+F88/E88</f>
        <v>1</v>
      </c>
      <c r="H88" s="51" t="s">
        <v>526</v>
      </c>
    </row>
    <row r="89" spans="2:8" ht="69" customHeight="1" x14ac:dyDescent="0.2">
      <c r="B89" s="90"/>
      <c r="C89" s="45" t="s">
        <v>40</v>
      </c>
      <c r="D89" s="45" t="s">
        <v>41</v>
      </c>
      <c r="E89" s="47">
        <v>100</v>
      </c>
      <c r="F89" s="47">
        <v>100</v>
      </c>
      <c r="G89" s="50">
        <f t="shared" ref="G89" si="6">+F89/E89</f>
        <v>1</v>
      </c>
      <c r="H89" s="51" t="s">
        <v>527</v>
      </c>
    </row>
    <row r="90" spans="2:8" ht="64.5" customHeight="1" x14ac:dyDescent="0.2">
      <c r="B90" s="90"/>
      <c r="C90" s="45" t="s">
        <v>402</v>
      </c>
      <c r="D90" s="45" t="s">
        <v>42</v>
      </c>
      <c r="E90" s="47">
        <v>100</v>
      </c>
      <c r="F90" s="47">
        <v>100</v>
      </c>
      <c r="G90" s="50">
        <f t="shared" ref="G90" si="7">+F90/E90</f>
        <v>1</v>
      </c>
      <c r="H90" s="51" t="s">
        <v>528</v>
      </c>
    </row>
    <row r="91" spans="2:8" ht="5.25" customHeight="1" x14ac:dyDescent="0.2">
      <c r="E91" s="1"/>
      <c r="F91" s="1"/>
      <c r="G91" s="1"/>
    </row>
    <row r="92" spans="2:8" ht="64.5" customHeight="1" x14ac:dyDescent="0.2">
      <c r="B92" s="90" t="s">
        <v>43</v>
      </c>
      <c r="C92" s="45" t="s">
        <v>141</v>
      </c>
      <c r="D92" s="45" t="s">
        <v>353</v>
      </c>
      <c r="E92" s="47">
        <v>100</v>
      </c>
      <c r="F92" s="47">
        <v>100</v>
      </c>
      <c r="G92" s="50">
        <f>+F92/E92</f>
        <v>1</v>
      </c>
      <c r="H92" s="51" t="s">
        <v>529</v>
      </c>
    </row>
    <row r="93" spans="2:8" ht="66" customHeight="1" x14ac:dyDescent="0.2">
      <c r="B93" s="90"/>
      <c r="C93" s="45" t="s">
        <v>530</v>
      </c>
      <c r="D93" s="45" t="s">
        <v>531</v>
      </c>
      <c r="E93" s="47">
        <v>1</v>
      </c>
      <c r="F93" s="47">
        <v>1</v>
      </c>
      <c r="G93" s="50">
        <f>+F93/E93</f>
        <v>1</v>
      </c>
      <c r="H93" s="51" t="s">
        <v>532</v>
      </c>
    </row>
    <row r="94" spans="2:8" ht="77.25" customHeight="1" x14ac:dyDescent="0.2">
      <c r="B94" s="90"/>
      <c r="C94" s="45" t="s">
        <v>44</v>
      </c>
      <c r="D94" s="45" t="s">
        <v>142</v>
      </c>
      <c r="E94" s="47">
        <v>100</v>
      </c>
      <c r="F94" s="47">
        <v>100</v>
      </c>
      <c r="G94" s="50">
        <f t="shared" ref="G94" si="8">+F94/E94</f>
        <v>1</v>
      </c>
      <c r="H94" s="51" t="s">
        <v>533</v>
      </c>
    </row>
    <row r="95" spans="2:8" ht="6.75" customHeight="1" x14ac:dyDescent="0.2">
      <c r="E95" s="1"/>
      <c r="F95" s="1"/>
      <c r="G95" s="1"/>
    </row>
    <row r="96" spans="2:8" ht="27.6" customHeight="1" x14ac:dyDescent="0.2">
      <c r="B96" s="89" t="s">
        <v>45</v>
      </c>
      <c r="C96" s="89"/>
      <c r="D96" s="89"/>
      <c r="E96" s="89"/>
      <c r="F96" s="89"/>
      <c r="G96" s="89"/>
      <c r="H96" s="85">
        <f>+AVERAGE(G100,G102,G104:G116,G118:G120,G122:G127,G129:G140,G142:G148)</f>
        <v>0.92544978040175685</v>
      </c>
    </row>
    <row r="97" spans="2:8" ht="15" customHeight="1" x14ac:dyDescent="0.2">
      <c r="B97" s="8"/>
      <c r="C97" s="13"/>
      <c r="D97" s="13"/>
      <c r="E97" s="9"/>
      <c r="F97" s="9"/>
      <c r="G97" s="10"/>
      <c r="H97" s="11" t="s">
        <v>1</v>
      </c>
    </row>
    <row r="98" spans="2:8" s="7" customFormat="1" ht="36" customHeight="1" x14ac:dyDescent="0.2">
      <c r="B98" s="14" t="s">
        <v>2</v>
      </c>
      <c r="C98" s="25" t="s">
        <v>3</v>
      </c>
      <c r="D98" s="25" t="s">
        <v>4</v>
      </c>
      <c r="E98" s="25" t="s">
        <v>5</v>
      </c>
      <c r="F98" s="25" t="s">
        <v>6</v>
      </c>
      <c r="G98" s="26" t="s">
        <v>7</v>
      </c>
      <c r="H98" s="25" t="s">
        <v>8</v>
      </c>
    </row>
    <row r="99" spans="2:8" ht="47.25" customHeight="1" x14ac:dyDescent="0.2">
      <c r="B99" s="96" t="s">
        <v>263</v>
      </c>
      <c r="C99" s="45" t="s">
        <v>261</v>
      </c>
      <c r="D99" s="45" t="s">
        <v>264</v>
      </c>
      <c r="E99" s="47">
        <v>100</v>
      </c>
      <c r="F99" s="47">
        <v>0</v>
      </c>
      <c r="G99" s="46">
        <f>+F99/E99</f>
        <v>0</v>
      </c>
      <c r="H99" s="51" t="s">
        <v>534</v>
      </c>
    </row>
    <row r="100" spans="2:8" ht="52.5" customHeight="1" x14ac:dyDescent="0.2">
      <c r="B100" s="97"/>
      <c r="C100" s="45" t="s">
        <v>535</v>
      </c>
      <c r="D100" s="45" t="s">
        <v>536</v>
      </c>
      <c r="E100" s="47">
        <v>1</v>
      </c>
      <c r="F100" s="47">
        <v>1</v>
      </c>
      <c r="G100" s="46">
        <f>+F100/E100</f>
        <v>1</v>
      </c>
      <c r="H100" s="51" t="s">
        <v>537</v>
      </c>
    </row>
    <row r="101" spans="2:8" ht="52.5" customHeight="1" x14ac:dyDescent="0.2">
      <c r="B101" s="97"/>
      <c r="C101" s="45" t="s">
        <v>538</v>
      </c>
      <c r="D101" s="45" t="s">
        <v>539</v>
      </c>
      <c r="E101" s="47">
        <v>100</v>
      </c>
      <c r="F101" s="47">
        <v>0</v>
      </c>
      <c r="G101" s="46">
        <f>+F101/E101</f>
        <v>0</v>
      </c>
      <c r="H101" s="51" t="s">
        <v>859</v>
      </c>
    </row>
    <row r="102" spans="2:8" ht="57" customHeight="1" x14ac:dyDescent="0.2">
      <c r="B102" s="98"/>
      <c r="C102" s="45" t="s">
        <v>262</v>
      </c>
      <c r="D102" s="45" t="s">
        <v>265</v>
      </c>
      <c r="E102" s="47">
        <v>100</v>
      </c>
      <c r="F102" s="47">
        <v>100</v>
      </c>
      <c r="G102" s="46">
        <f>+F102/E102</f>
        <v>1</v>
      </c>
      <c r="H102" s="51" t="s">
        <v>540</v>
      </c>
    </row>
    <row r="103" spans="2:8" ht="5.25" customHeight="1" x14ac:dyDescent="0.2">
      <c r="B103" s="59"/>
      <c r="C103" s="60"/>
      <c r="D103" s="60"/>
      <c r="E103" s="61"/>
      <c r="F103" s="61"/>
      <c r="G103" s="62"/>
      <c r="H103" s="60"/>
    </row>
    <row r="104" spans="2:8" ht="63.75" customHeight="1" x14ac:dyDescent="0.2">
      <c r="B104" s="119" t="s">
        <v>46</v>
      </c>
      <c r="C104" s="63" t="s">
        <v>541</v>
      </c>
      <c r="D104" s="63" t="s">
        <v>542</v>
      </c>
      <c r="E104" s="64">
        <v>15</v>
      </c>
      <c r="F104" s="64">
        <v>15</v>
      </c>
      <c r="G104" s="65">
        <f t="shared" ref="G104:G112" si="9">+F104/E104</f>
        <v>1</v>
      </c>
      <c r="H104" s="63" t="s">
        <v>814</v>
      </c>
    </row>
    <row r="105" spans="2:8" ht="48.75" customHeight="1" x14ac:dyDescent="0.2">
      <c r="B105" s="119"/>
      <c r="C105" s="63" t="s">
        <v>266</v>
      </c>
      <c r="D105" s="63" t="s">
        <v>267</v>
      </c>
      <c r="E105" s="64">
        <v>1</v>
      </c>
      <c r="F105" s="64">
        <v>1</v>
      </c>
      <c r="G105" s="65">
        <f t="shared" si="9"/>
        <v>1</v>
      </c>
      <c r="H105" s="63" t="s">
        <v>543</v>
      </c>
    </row>
    <row r="106" spans="2:8" ht="76.5" customHeight="1" x14ac:dyDescent="0.2">
      <c r="B106" s="119"/>
      <c r="C106" s="63" t="s">
        <v>153</v>
      </c>
      <c r="D106" s="63" t="s">
        <v>155</v>
      </c>
      <c r="E106" s="64">
        <v>98</v>
      </c>
      <c r="F106" s="64">
        <v>98</v>
      </c>
      <c r="G106" s="65">
        <f>+F106/E106</f>
        <v>1</v>
      </c>
      <c r="H106" s="63" t="s">
        <v>544</v>
      </c>
    </row>
    <row r="107" spans="2:8" ht="54.75" customHeight="1" x14ac:dyDescent="0.2">
      <c r="B107" s="119"/>
      <c r="C107" s="63" t="s">
        <v>827</v>
      </c>
      <c r="D107" s="63" t="s">
        <v>545</v>
      </c>
      <c r="E107" s="64">
        <v>1</v>
      </c>
      <c r="F107" s="64">
        <v>1</v>
      </c>
      <c r="G107" s="65">
        <f t="shared" si="9"/>
        <v>1</v>
      </c>
      <c r="H107" s="63" t="s">
        <v>828</v>
      </c>
    </row>
    <row r="108" spans="2:8" ht="56.25" customHeight="1" x14ac:dyDescent="0.2">
      <c r="B108" s="119"/>
      <c r="C108" s="63" t="s">
        <v>546</v>
      </c>
      <c r="D108" s="63" t="s">
        <v>547</v>
      </c>
      <c r="E108" s="64">
        <v>1</v>
      </c>
      <c r="F108" s="64">
        <v>1</v>
      </c>
      <c r="G108" s="65">
        <f t="shared" si="9"/>
        <v>1</v>
      </c>
      <c r="H108" s="63" t="s">
        <v>829</v>
      </c>
    </row>
    <row r="109" spans="2:8" ht="90" customHeight="1" x14ac:dyDescent="0.2">
      <c r="B109" s="119"/>
      <c r="C109" s="131" t="s">
        <v>154</v>
      </c>
      <c r="D109" s="63" t="s">
        <v>548</v>
      </c>
      <c r="E109" s="64">
        <v>15</v>
      </c>
      <c r="F109" s="64">
        <v>15</v>
      </c>
      <c r="G109" s="65">
        <f t="shared" si="9"/>
        <v>1</v>
      </c>
      <c r="H109" s="63" t="s">
        <v>549</v>
      </c>
    </row>
    <row r="110" spans="2:8" ht="49.5" customHeight="1" x14ac:dyDescent="0.2">
      <c r="B110" s="119"/>
      <c r="C110" s="132"/>
      <c r="D110" s="63" t="s">
        <v>212</v>
      </c>
      <c r="E110" s="64">
        <v>1</v>
      </c>
      <c r="F110" s="64">
        <v>1</v>
      </c>
      <c r="G110" s="46">
        <f t="shared" si="9"/>
        <v>1</v>
      </c>
      <c r="H110" s="63" t="s">
        <v>550</v>
      </c>
    </row>
    <row r="111" spans="2:8" s="2" customFormat="1" ht="95.25" customHeight="1" x14ac:dyDescent="0.25">
      <c r="B111" s="119"/>
      <c r="C111" s="118" t="s">
        <v>391</v>
      </c>
      <c r="D111" s="63" t="s">
        <v>392</v>
      </c>
      <c r="E111" s="64">
        <v>100</v>
      </c>
      <c r="F111" s="64">
        <v>100</v>
      </c>
      <c r="G111" s="46">
        <f t="shared" si="9"/>
        <v>1</v>
      </c>
      <c r="H111" s="63" t="s">
        <v>551</v>
      </c>
    </row>
    <row r="112" spans="2:8" s="2" customFormat="1" ht="51" customHeight="1" x14ac:dyDescent="0.25">
      <c r="B112" s="119"/>
      <c r="C112" s="118"/>
      <c r="D112" s="63" t="s">
        <v>393</v>
      </c>
      <c r="E112" s="64">
        <v>100</v>
      </c>
      <c r="F112" s="64">
        <v>100</v>
      </c>
      <c r="G112" s="65">
        <f t="shared" si="9"/>
        <v>1</v>
      </c>
      <c r="H112" s="63" t="s">
        <v>552</v>
      </c>
    </row>
    <row r="113" spans="2:8" s="2" customFormat="1" ht="69.75" customHeight="1" x14ac:dyDescent="0.25">
      <c r="B113" s="119"/>
      <c r="C113" s="118"/>
      <c r="D113" s="63" t="s">
        <v>394</v>
      </c>
      <c r="E113" s="64">
        <v>100</v>
      </c>
      <c r="F113" s="64">
        <v>100</v>
      </c>
      <c r="G113" s="46">
        <f t="shared" ref="G113:G115" si="10">+F113/E113</f>
        <v>1</v>
      </c>
      <c r="H113" s="63" t="s">
        <v>553</v>
      </c>
    </row>
    <row r="114" spans="2:8" s="2" customFormat="1" ht="80.25" customHeight="1" x14ac:dyDescent="0.25">
      <c r="B114" s="119"/>
      <c r="C114" s="118"/>
      <c r="D114" s="63" t="s">
        <v>395</v>
      </c>
      <c r="E114" s="64">
        <v>100</v>
      </c>
      <c r="F114" s="64">
        <v>100</v>
      </c>
      <c r="G114" s="65">
        <f t="shared" si="10"/>
        <v>1</v>
      </c>
      <c r="H114" s="63" t="s">
        <v>554</v>
      </c>
    </row>
    <row r="115" spans="2:8" s="2" customFormat="1" ht="54" customHeight="1" x14ac:dyDescent="0.25">
      <c r="B115" s="119"/>
      <c r="C115" s="63" t="s">
        <v>268</v>
      </c>
      <c r="D115" s="63" t="s">
        <v>269</v>
      </c>
      <c r="E115" s="64">
        <v>95</v>
      </c>
      <c r="F115" s="64">
        <v>81.89</v>
      </c>
      <c r="G115" s="65">
        <f t="shared" si="10"/>
        <v>0.86199999999999999</v>
      </c>
      <c r="H115" s="63" t="s">
        <v>813</v>
      </c>
    </row>
    <row r="116" spans="2:8" s="2" customFormat="1" ht="43.5" customHeight="1" x14ac:dyDescent="0.25">
      <c r="B116" s="119"/>
      <c r="C116" s="63" t="s">
        <v>555</v>
      </c>
      <c r="D116" s="63" t="s">
        <v>556</v>
      </c>
      <c r="E116" s="64">
        <v>100</v>
      </c>
      <c r="F116" s="64">
        <v>100</v>
      </c>
      <c r="G116" s="65">
        <f>+F116/E116</f>
        <v>1</v>
      </c>
      <c r="H116" s="63" t="s">
        <v>557</v>
      </c>
    </row>
    <row r="117" spans="2:8" ht="3" customHeight="1" x14ac:dyDescent="0.2">
      <c r="E117" s="1"/>
      <c r="F117" s="1"/>
      <c r="G117" s="1"/>
    </row>
    <row r="118" spans="2:8" ht="93" customHeight="1" x14ac:dyDescent="0.2">
      <c r="B118" s="106" t="s">
        <v>47</v>
      </c>
      <c r="C118" s="63" t="s">
        <v>558</v>
      </c>
      <c r="D118" s="58" t="s">
        <v>559</v>
      </c>
      <c r="E118" s="64">
        <v>1</v>
      </c>
      <c r="F118" s="64">
        <v>1</v>
      </c>
      <c r="G118" s="65">
        <f>+F118/E118</f>
        <v>1</v>
      </c>
      <c r="H118" s="45" t="s">
        <v>560</v>
      </c>
    </row>
    <row r="119" spans="2:8" ht="54.75" customHeight="1" x14ac:dyDescent="0.2">
      <c r="B119" s="106"/>
      <c r="C119" s="133" t="s">
        <v>270</v>
      </c>
      <c r="D119" s="58" t="s">
        <v>271</v>
      </c>
      <c r="E119" s="64">
        <v>1</v>
      </c>
      <c r="F119" s="64">
        <v>1</v>
      </c>
      <c r="G119" s="65">
        <f t="shared" ref="G119:G120" si="11">+F119/E119</f>
        <v>1</v>
      </c>
      <c r="H119" s="45" t="s">
        <v>561</v>
      </c>
    </row>
    <row r="120" spans="2:8" ht="57.75" customHeight="1" x14ac:dyDescent="0.2">
      <c r="B120" s="106"/>
      <c r="C120" s="134"/>
      <c r="D120" s="58" t="s">
        <v>272</v>
      </c>
      <c r="E120" s="64">
        <v>1</v>
      </c>
      <c r="F120" s="64">
        <v>1</v>
      </c>
      <c r="G120" s="65">
        <f t="shared" si="11"/>
        <v>1</v>
      </c>
      <c r="H120" s="45" t="s">
        <v>562</v>
      </c>
    </row>
    <row r="121" spans="2:8" ht="5.25" customHeight="1" x14ac:dyDescent="0.2">
      <c r="E121" s="1"/>
      <c r="F121" s="1"/>
      <c r="G121" s="1"/>
    </row>
    <row r="122" spans="2:8" ht="51.75" customHeight="1" x14ac:dyDescent="0.2">
      <c r="B122" s="135" t="s">
        <v>48</v>
      </c>
      <c r="C122" s="45" t="s">
        <v>408</v>
      </c>
      <c r="D122" s="45" t="s">
        <v>409</v>
      </c>
      <c r="E122" s="47">
        <v>100</v>
      </c>
      <c r="F122" s="47">
        <v>100</v>
      </c>
      <c r="G122" s="46">
        <f t="shared" ref="G122:G127" si="12">+F122/E122</f>
        <v>1</v>
      </c>
      <c r="H122" s="45" t="s">
        <v>563</v>
      </c>
    </row>
    <row r="123" spans="2:8" ht="64.5" customHeight="1" x14ac:dyDescent="0.2">
      <c r="B123" s="136"/>
      <c r="C123" s="45" t="s">
        <v>564</v>
      </c>
      <c r="D123" s="45" t="s">
        <v>565</v>
      </c>
      <c r="E123" s="47">
        <v>100</v>
      </c>
      <c r="F123" s="47">
        <v>100</v>
      </c>
      <c r="G123" s="46">
        <f t="shared" si="12"/>
        <v>1</v>
      </c>
      <c r="H123" s="45" t="s">
        <v>566</v>
      </c>
    </row>
    <row r="124" spans="2:8" ht="75.75" customHeight="1" x14ac:dyDescent="0.2">
      <c r="B124" s="136"/>
      <c r="C124" s="45" t="s">
        <v>567</v>
      </c>
      <c r="D124" s="45" t="s">
        <v>568</v>
      </c>
      <c r="E124" s="47">
        <v>100</v>
      </c>
      <c r="F124" s="47">
        <v>100</v>
      </c>
      <c r="G124" s="46">
        <f t="shared" si="12"/>
        <v>1</v>
      </c>
      <c r="H124" s="45" t="s">
        <v>569</v>
      </c>
    </row>
    <row r="125" spans="2:8" ht="67.5" customHeight="1" x14ac:dyDescent="0.2">
      <c r="B125" s="136"/>
      <c r="C125" s="45" t="s">
        <v>213</v>
      </c>
      <c r="D125" s="45" t="s">
        <v>156</v>
      </c>
      <c r="E125" s="47">
        <v>100</v>
      </c>
      <c r="F125" s="47">
        <v>100</v>
      </c>
      <c r="G125" s="46">
        <f t="shared" si="12"/>
        <v>1</v>
      </c>
      <c r="H125" s="45"/>
    </row>
    <row r="126" spans="2:8" ht="32.25" customHeight="1" x14ac:dyDescent="0.2">
      <c r="B126" s="136"/>
      <c r="C126" s="45" t="s">
        <v>49</v>
      </c>
      <c r="D126" s="45" t="s">
        <v>157</v>
      </c>
      <c r="E126" s="47">
        <v>100</v>
      </c>
      <c r="F126" s="47">
        <v>100</v>
      </c>
      <c r="G126" s="46">
        <f t="shared" si="12"/>
        <v>1</v>
      </c>
      <c r="H126" s="45" t="s">
        <v>570</v>
      </c>
    </row>
    <row r="127" spans="2:8" ht="46.5" customHeight="1" x14ac:dyDescent="0.2">
      <c r="B127" s="137"/>
      <c r="C127" s="45" t="s">
        <v>571</v>
      </c>
      <c r="D127" s="45" t="s">
        <v>572</v>
      </c>
      <c r="E127" s="47">
        <v>100</v>
      </c>
      <c r="F127" s="47">
        <v>100</v>
      </c>
      <c r="G127" s="46">
        <f t="shared" si="12"/>
        <v>1</v>
      </c>
      <c r="H127" s="45" t="s">
        <v>573</v>
      </c>
    </row>
    <row r="128" spans="2:8" ht="3.75" customHeight="1" x14ac:dyDescent="0.2">
      <c r="B128" s="28"/>
      <c r="C128" s="32"/>
      <c r="D128" s="32"/>
      <c r="E128" s="30"/>
      <c r="F128" s="30"/>
      <c r="G128" s="30"/>
      <c r="H128" s="32"/>
    </row>
    <row r="129" spans="2:9" ht="40.5" customHeight="1" x14ac:dyDescent="0.2">
      <c r="B129" s="96" t="s">
        <v>50</v>
      </c>
      <c r="C129" s="45" t="s">
        <v>574</v>
      </c>
      <c r="D129" s="45" t="s">
        <v>575</v>
      </c>
      <c r="E129" s="47">
        <v>1</v>
      </c>
      <c r="F129" s="47">
        <v>1</v>
      </c>
      <c r="G129" s="46">
        <f t="shared" ref="G129:G132" si="13">+F129/E129</f>
        <v>1</v>
      </c>
      <c r="H129" s="45" t="s">
        <v>823</v>
      </c>
    </row>
    <row r="130" spans="2:9" ht="48" customHeight="1" x14ac:dyDescent="0.2">
      <c r="B130" s="97"/>
      <c r="C130" s="45" t="s">
        <v>576</v>
      </c>
      <c r="D130" s="45" t="s">
        <v>577</v>
      </c>
      <c r="E130" s="47">
        <v>100</v>
      </c>
      <c r="F130" s="47">
        <v>100</v>
      </c>
      <c r="G130" s="46">
        <f t="shared" si="13"/>
        <v>1</v>
      </c>
      <c r="H130" s="45"/>
    </row>
    <row r="131" spans="2:9" ht="46.5" customHeight="1" x14ac:dyDescent="0.2">
      <c r="B131" s="97"/>
      <c r="C131" s="45" t="s">
        <v>410</v>
      </c>
      <c r="D131" s="45" t="s">
        <v>578</v>
      </c>
      <c r="E131" s="47">
        <v>50</v>
      </c>
      <c r="F131" s="47">
        <v>0</v>
      </c>
      <c r="G131" s="46">
        <f t="shared" si="13"/>
        <v>0</v>
      </c>
      <c r="H131" s="45"/>
    </row>
    <row r="132" spans="2:9" ht="44.25" customHeight="1" x14ac:dyDescent="0.2">
      <c r="B132" s="97"/>
      <c r="C132" s="91" t="s">
        <v>411</v>
      </c>
      <c r="D132" s="45" t="s">
        <v>579</v>
      </c>
      <c r="E132" s="47">
        <v>95</v>
      </c>
      <c r="F132" s="47">
        <v>93.68</v>
      </c>
      <c r="G132" s="46">
        <f t="shared" si="13"/>
        <v>0.98610526315789482</v>
      </c>
      <c r="H132" s="45" t="s">
        <v>580</v>
      </c>
    </row>
    <row r="133" spans="2:9" ht="43.5" customHeight="1" x14ac:dyDescent="0.2">
      <c r="B133" s="97"/>
      <c r="C133" s="93"/>
      <c r="D133" s="45" t="s">
        <v>412</v>
      </c>
      <c r="E133" s="47">
        <v>95</v>
      </c>
      <c r="F133" s="47">
        <v>96.68</v>
      </c>
      <c r="G133" s="46">
        <v>1</v>
      </c>
      <c r="H133" s="45" t="s">
        <v>856</v>
      </c>
      <c r="I133" s="1" t="s">
        <v>449</v>
      </c>
    </row>
    <row r="134" spans="2:9" ht="45.75" customHeight="1" x14ac:dyDescent="0.2">
      <c r="B134" s="97"/>
      <c r="C134" s="45" t="s">
        <v>159</v>
      </c>
      <c r="D134" s="45" t="s">
        <v>160</v>
      </c>
      <c r="E134" s="47">
        <v>1</v>
      </c>
      <c r="F134" s="47">
        <v>1</v>
      </c>
      <c r="G134" s="46">
        <f>+F134/E134</f>
        <v>1</v>
      </c>
      <c r="H134" s="45" t="s">
        <v>857</v>
      </c>
    </row>
    <row r="135" spans="2:9" ht="53.25" customHeight="1" x14ac:dyDescent="0.2">
      <c r="B135" s="97"/>
      <c r="C135" s="45" t="s">
        <v>581</v>
      </c>
      <c r="D135" s="45" t="s">
        <v>582</v>
      </c>
      <c r="E135" s="47">
        <v>1</v>
      </c>
      <c r="F135" s="47">
        <v>1</v>
      </c>
      <c r="G135" s="46">
        <f>+F135/E135</f>
        <v>1</v>
      </c>
      <c r="H135" s="45" t="s">
        <v>583</v>
      </c>
    </row>
    <row r="136" spans="2:9" ht="49.5" customHeight="1" x14ac:dyDescent="0.2">
      <c r="B136" s="97"/>
      <c r="C136" s="91" t="s">
        <v>584</v>
      </c>
      <c r="D136" s="45" t="s">
        <v>585</v>
      </c>
      <c r="E136" s="47">
        <v>1</v>
      </c>
      <c r="F136" s="47">
        <v>1</v>
      </c>
      <c r="G136" s="46">
        <f>+F136/E136</f>
        <v>1</v>
      </c>
      <c r="H136" s="45" t="s">
        <v>587</v>
      </c>
    </row>
    <row r="137" spans="2:9" ht="34.5" customHeight="1" x14ac:dyDescent="0.2">
      <c r="B137" s="97"/>
      <c r="C137" s="93"/>
      <c r="D137" s="45" t="s">
        <v>586</v>
      </c>
      <c r="E137" s="47">
        <v>60</v>
      </c>
      <c r="F137" s="47">
        <v>98.07</v>
      </c>
      <c r="G137" s="46">
        <v>1</v>
      </c>
      <c r="H137" s="45" t="s">
        <v>588</v>
      </c>
    </row>
    <row r="138" spans="2:9" ht="33" customHeight="1" x14ac:dyDescent="0.2">
      <c r="B138" s="97"/>
      <c r="C138" s="91" t="s">
        <v>396</v>
      </c>
      <c r="D138" s="45" t="s">
        <v>589</v>
      </c>
      <c r="E138" s="47">
        <v>90</v>
      </c>
      <c r="F138" s="47">
        <v>95</v>
      </c>
      <c r="G138" s="46">
        <v>1</v>
      </c>
      <c r="H138" s="45" t="s">
        <v>591</v>
      </c>
    </row>
    <row r="139" spans="2:9" ht="35.25" customHeight="1" x14ac:dyDescent="0.2">
      <c r="B139" s="97"/>
      <c r="C139" s="92"/>
      <c r="D139" s="45" t="s">
        <v>397</v>
      </c>
      <c r="E139" s="47">
        <v>90</v>
      </c>
      <c r="F139" s="47">
        <v>95.16</v>
      </c>
      <c r="G139" s="46">
        <v>1</v>
      </c>
      <c r="H139" s="45" t="s">
        <v>592</v>
      </c>
    </row>
    <row r="140" spans="2:9" ht="49.5" customHeight="1" x14ac:dyDescent="0.2">
      <c r="B140" s="98"/>
      <c r="C140" s="93"/>
      <c r="D140" s="45" t="s">
        <v>590</v>
      </c>
      <c r="E140" s="47">
        <v>85</v>
      </c>
      <c r="F140" s="47">
        <v>80.430000000000007</v>
      </c>
      <c r="G140" s="46">
        <f>+F140/E140</f>
        <v>0.94623529411764717</v>
      </c>
      <c r="H140" s="45" t="s">
        <v>593</v>
      </c>
    </row>
    <row r="141" spans="2:9" ht="3.75" customHeight="1" x14ac:dyDescent="0.2">
      <c r="E141" s="1"/>
      <c r="F141" s="1"/>
      <c r="G141" s="1"/>
    </row>
    <row r="142" spans="2:9" ht="70.5" customHeight="1" x14ac:dyDescent="0.2">
      <c r="B142" s="90" t="s">
        <v>161</v>
      </c>
      <c r="C142" s="94" t="s">
        <v>214</v>
      </c>
      <c r="D142" s="45" t="s">
        <v>215</v>
      </c>
      <c r="E142" s="47">
        <v>3</v>
      </c>
      <c r="F142" s="47">
        <v>3</v>
      </c>
      <c r="G142" s="46">
        <f>F142/E142</f>
        <v>1</v>
      </c>
      <c r="H142" s="45" t="s">
        <v>595</v>
      </c>
    </row>
    <row r="143" spans="2:9" ht="60" customHeight="1" x14ac:dyDescent="0.2">
      <c r="B143" s="90"/>
      <c r="C143" s="114"/>
      <c r="D143" s="45" t="s">
        <v>594</v>
      </c>
      <c r="E143" s="47">
        <v>50</v>
      </c>
      <c r="F143" s="47">
        <v>50</v>
      </c>
      <c r="G143" s="46">
        <f>F143/E143</f>
        <v>1</v>
      </c>
      <c r="H143" s="45" t="s">
        <v>596</v>
      </c>
    </row>
    <row r="144" spans="2:9" ht="48.75" customHeight="1" x14ac:dyDescent="0.2">
      <c r="B144" s="90"/>
      <c r="C144" s="114"/>
      <c r="D144" s="45" t="s">
        <v>51</v>
      </c>
      <c r="E144" s="47">
        <v>100</v>
      </c>
      <c r="F144" s="47">
        <v>100</v>
      </c>
      <c r="G144" s="46">
        <f t="shared" ref="G144:G145" si="14">+F144/E144</f>
        <v>1</v>
      </c>
      <c r="H144" s="45" t="s">
        <v>858</v>
      </c>
    </row>
    <row r="145" spans="2:8" ht="96" customHeight="1" x14ac:dyDescent="0.2">
      <c r="B145" s="106"/>
      <c r="C145" s="63" t="s">
        <v>413</v>
      </c>
      <c r="D145" s="58" t="s">
        <v>830</v>
      </c>
      <c r="E145" s="47">
        <v>20</v>
      </c>
      <c r="F145" s="47">
        <v>20</v>
      </c>
      <c r="G145" s="46">
        <f t="shared" si="14"/>
        <v>1</v>
      </c>
      <c r="H145" s="45" t="s">
        <v>597</v>
      </c>
    </row>
    <row r="146" spans="2:8" ht="40.5" customHeight="1" x14ac:dyDescent="0.2">
      <c r="B146" s="90"/>
      <c r="C146" s="68" t="s">
        <v>598</v>
      </c>
      <c r="D146" s="45" t="s">
        <v>599</v>
      </c>
      <c r="E146" s="47">
        <v>50</v>
      </c>
      <c r="F146" s="47">
        <v>50</v>
      </c>
      <c r="G146" s="46">
        <f>+F146/E146</f>
        <v>1</v>
      </c>
      <c r="H146" s="45" t="s">
        <v>600</v>
      </c>
    </row>
    <row r="147" spans="2:8" ht="48" customHeight="1" x14ac:dyDescent="0.2">
      <c r="B147" s="90"/>
      <c r="C147" s="94" t="s">
        <v>391</v>
      </c>
      <c r="D147" s="45" t="s">
        <v>398</v>
      </c>
      <c r="E147" s="47">
        <v>100</v>
      </c>
      <c r="F147" s="47">
        <v>0</v>
      </c>
      <c r="G147" s="46">
        <f>+F147/E147</f>
        <v>0</v>
      </c>
      <c r="H147" s="45"/>
    </row>
    <row r="148" spans="2:8" ht="49.5" customHeight="1" x14ac:dyDescent="0.2">
      <c r="B148" s="90"/>
      <c r="C148" s="95"/>
      <c r="D148" s="45" t="s">
        <v>399</v>
      </c>
      <c r="E148" s="47">
        <v>100</v>
      </c>
      <c r="F148" s="47">
        <v>0</v>
      </c>
      <c r="G148" s="46">
        <f t="shared" ref="G148" si="15">+F148/E148</f>
        <v>0</v>
      </c>
      <c r="H148" s="45"/>
    </row>
    <row r="149" spans="2:8" ht="8.25" customHeight="1" x14ac:dyDescent="0.2">
      <c r="E149" s="1"/>
      <c r="F149" s="1"/>
      <c r="G149" s="1"/>
    </row>
    <row r="150" spans="2:8" ht="27.6" customHeight="1" x14ac:dyDescent="0.2">
      <c r="B150" s="89" t="s">
        <v>52</v>
      </c>
      <c r="C150" s="89"/>
      <c r="D150" s="89"/>
      <c r="E150" s="89"/>
      <c r="F150" s="89"/>
      <c r="G150" s="89"/>
      <c r="H150" s="83">
        <f>+AVERAGE(G153:G156,G158:G159,G161:G164)</f>
        <v>0.97300000000000009</v>
      </c>
    </row>
    <row r="151" spans="2:8" ht="15" customHeight="1" x14ac:dyDescent="0.2">
      <c r="B151" s="8"/>
      <c r="C151" s="13"/>
      <c r="D151" s="13"/>
      <c r="E151" s="9"/>
      <c r="F151" s="9"/>
      <c r="G151" s="10"/>
      <c r="H151" s="11" t="s">
        <v>1</v>
      </c>
    </row>
    <row r="152" spans="2:8" s="7" customFormat="1" ht="36" customHeight="1" x14ac:dyDescent="0.2">
      <c r="B152" s="21" t="s">
        <v>2</v>
      </c>
      <c r="C152" s="25" t="s">
        <v>3</v>
      </c>
      <c r="D152" s="25" t="s">
        <v>4</v>
      </c>
      <c r="E152" s="25" t="s">
        <v>5</v>
      </c>
      <c r="F152" s="25" t="s">
        <v>6</v>
      </c>
      <c r="G152" s="26" t="s">
        <v>7</v>
      </c>
      <c r="H152" s="25" t="s">
        <v>8</v>
      </c>
    </row>
    <row r="153" spans="2:8" ht="54.75" customHeight="1" x14ac:dyDescent="0.2">
      <c r="B153" s="90" t="s">
        <v>53</v>
      </c>
      <c r="C153" s="45" t="s">
        <v>54</v>
      </c>
      <c r="D153" s="45" t="s">
        <v>55</v>
      </c>
      <c r="E153" s="47">
        <v>100</v>
      </c>
      <c r="F153" s="47">
        <v>100</v>
      </c>
      <c r="G153" s="46">
        <f>+F153/E153</f>
        <v>1</v>
      </c>
      <c r="H153" s="51" t="s">
        <v>601</v>
      </c>
    </row>
    <row r="154" spans="2:8" ht="65.25" customHeight="1" x14ac:dyDescent="0.2">
      <c r="B154" s="90"/>
      <c r="C154" s="45" t="s">
        <v>56</v>
      </c>
      <c r="D154" s="45" t="s">
        <v>57</v>
      </c>
      <c r="E154" s="47">
        <v>100</v>
      </c>
      <c r="F154" s="47">
        <v>100</v>
      </c>
      <c r="G154" s="46">
        <f t="shared" ref="G154:G156" si="16">+F154/E154</f>
        <v>1</v>
      </c>
      <c r="H154" s="51" t="s">
        <v>602</v>
      </c>
    </row>
    <row r="155" spans="2:8" ht="61.5" customHeight="1" x14ac:dyDescent="0.2">
      <c r="B155" s="90"/>
      <c r="C155" s="45" t="s">
        <v>58</v>
      </c>
      <c r="D155" s="45" t="s">
        <v>414</v>
      </c>
      <c r="E155" s="47">
        <v>100</v>
      </c>
      <c r="F155" s="47">
        <v>100</v>
      </c>
      <c r="G155" s="46">
        <f t="shared" si="16"/>
        <v>1</v>
      </c>
      <c r="H155" s="51" t="s">
        <v>605</v>
      </c>
    </row>
    <row r="156" spans="2:8" ht="82.5" customHeight="1" x14ac:dyDescent="0.2">
      <c r="B156" s="90"/>
      <c r="C156" s="45" t="s">
        <v>603</v>
      </c>
      <c r="D156" s="45" t="s">
        <v>604</v>
      </c>
      <c r="E156" s="47">
        <v>100</v>
      </c>
      <c r="F156" s="47">
        <v>100</v>
      </c>
      <c r="G156" s="46">
        <f t="shared" si="16"/>
        <v>1</v>
      </c>
      <c r="H156" s="51" t="s">
        <v>606</v>
      </c>
    </row>
    <row r="157" spans="2:8" ht="4.5" customHeight="1" x14ac:dyDescent="0.2">
      <c r="E157" s="1"/>
      <c r="F157" s="1"/>
      <c r="G157" s="1"/>
    </row>
    <row r="158" spans="2:8" ht="55.5" customHeight="1" x14ac:dyDescent="0.2">
      <c r="B158" s="90" t="s">
        <v>59</v>
      </c>
      <c r="C158" s="45" t="s">
        <v>60</v>
      </c>
      <c r="D158" s="45" t="s">
        <v>61</v>
      </c>
      <c r="E158" s="47">
        <v>100</v>
      </c>
      <c r="F158" s="47">
        <v>100</v>
      </c>
      <c r="G158" s="46">
        <f>+F158/E158</f>
        <v>1</v>
      </c>
      <c r="H158" s="51" t="s">
        <v>607</v>
      </c>
    </row>
    <row r="159" spans="2:8" ht="67.5" customHeight="1" x14ac:dyDescent="0.2">
      <c r="B159" s="90"/>
      <c r="C159" s="45" t="s">
        <v>143</v>
      </c>
      <c r="D159" s="45" t="s">
        <v>62</v>
      </c>
      <c r="E159" s="47">
        <v>100</v>
      </c>
      <c r="F159" s="47">
        <v>73</v>
      </c>
      <c r="G159" s="46">
        <f>+F159/E159</f>
        <v>0.73</v>
      </c>
      <c r="H159" s="51" t="s">
        <v>608</v>
      </c>
    </row>
    <row r="160" spans="2:8" ht="4.5" customHeight="1" x14ac:dyDescent="0.2">
      <c r="E160" s="1"/>
      <c r="F160" s="1"/>
      <c r="G160" s="1"/>
    </row>
    <row r="161" spans="2:8" ht="41.25" customHeight="1" x14ac:dyDescent="0.2">
      <c r="B161" s="90" t="s">
        <v>63</v>
      </c>
      <c r="C161" s="45" t="s">
        <v>144</v>
      </c>
      <c r="D161" s="45" t="s">
        <v>145</v>
      </c>
      <c r="E161" s="47">
        <v>100</v>
      </c>
      <c r="F161" s="47">
        <v>113</v>
      </c>
      <c r="G161" s="46">
        <v>1</v>
      </c>
      <c r="H161" s="51" t="s">
        <v>415</v>
      </c>
    </row>
    <row r="162" spans="2:8" ht="50.25" customHeight="1" x14ac:dyDescent="0.2">
      <c r="B162" s="90"/>
      <c r="C162" s="45" t="s">
        <v>354</v>
      </c>
      <c r="D162" s="45" t="s">
        <v>64</v>
      </c>
      <c r="E162" s="47">
        <v>100</v>
      </c>
      <c r="F162" s="47">
        <v>109</v>
      </c>
      <c r="G162" s="46">
        <v>1</v>
      </c>
      <c r="H162" s="51" t="s">
        <v>609</v>
      </c>
    </row>
    <row r="163" spans="2:8" ht="53.25" customHeight="1" x14ac:dyDescent="0.2">
      <c r="B163" s="90"/>
      <c r="C163" s="45" t="s">
        <v>146</v>
      </c>
      <c r="D163" s="45" t="s">
        <v>147</v>
      </c>
      <c r="E163" s="47">
        <v>100</v>
      </c>
      <c r="F163" s="47">
        <v>120</v>
      </c>
      <c r="G163" s="46">
        <v>1</v>
      </c>
      <c r="H163" s="51" t="s">
        <v>610</v>
      </c>
    </row>
    <row r="164" spans="2:8" ht="79.5" customHeight="1" x14ac:dyDescent="0.2">
      <c r="B164" s="90"/>
      <c r="C164" s="45" t="s">
        <v>372</v>
      </c>
      <c r="D164" s="45" t="s">
        <v>65</v>
      </c>
      <c r="E164" s="47">
        <v>100</v>
      </c>
      <c r="F164" s="47">
        <v>100</v>
      </c>
      <c r="G164" s="46">
        <f>+F164/E164</f>
        <v>1</v>
      </c>
      <c r="H164" s="51" t="s">
        <v>611</v>
      </c>
    </row>
    <row r="165" spans="2:8" ht="8.25" customHeight="1" x14ac:dyDescent="0.2">
      <c r="B165" s="107"/>
      <c r="C165" s="107"/>
      <c r="D165" s="107"/>
      <c r="E165" s="107"/>
      <c r="F165" s="107"/>
      <c r="G165" s="107"/>
      <c r="H165" s="107"/>
    </row>
    <row r="166" spans="2:8" ht="27.6" customHeight="1" x14ac:dyDescent="0.2">
      <c r="B166" s="89" t="s">
        <v>66</v>
      </c>
      <c r="C166" s="89"/>
      <c r="D166" s="89"/>
      <c r="E166" s="89"/>
      <c r="F166" s="89"/>
      <c r="G166" s="89"/>
      <c r="H166" s="86">
        <f>+AVERAGE(G169:G171)</f>
        <v>0.75</v>
      </c>
    </row>
    <row r="167" spans="2:8" ht="8.25" customHeight="1" x14ac:dyDescent="0.2">
      <c r="B167" s="12"/>
      <c r="C167" s="13"/>
      <c r="D167" s="13"/>
      <c r="E167" s="120"/>
      <c r="F167" s="121"/>
      <c r="G167" s="122"/>
      <c r="H167" s="13"/>
    </row>
    <row r="168" spans="2:8" s="7" customFormat="1" ht="36" customHeight="1" x14ac:dyDescent="0.2">
      <c r="B168" s="21" t="s">
        <v>2</v>
      </c>
      <c r="C168" s="25" t="s">
        <v>3</v>
      </c>
      <c r="D168" s="25" t="s">
        <v>4</v>
      </c>
      <c r="E168" s="25" t="s">
        <v>5</v>
      </c>
      <c r="F168" s="25" t="s">
        <v>6</v>
      </c>
      <c r="G168" s="26" t="s">
        <v>7</v>
      </c>
      <c r="H168" s="25" t="s">
        <v>8</v>
      </c>
    </row>
    <row r="169" spans="2:8" ht="93.75" customHeight="1" x14ac:dyDescent="0.2">
      <c r="B169" s="90" t="s">
        <v>66</v>
      </c>
      <c r="C169" s="45" t="s">
        <v>67</v>
      </c>
      <c r="D169" s="45" t="s">
        <v>158</v>
      </c>
      <c r="E169" s="47">
        <v>4</v>
      </c>
      <c r="F169" s="47">
        <v>1</v>
      </c>
      <c r="G169" s="46">
        <f>+F169/E169</f>
        <v>0.25</v>
      </c>
      <c r="H169" s="52" t="s">
        <v>831</v>
      </c>
    </row>
    <row r="170" spans="2:8" ht="69" customHeight="1" x14ac:dyDescent="0.2">
      <c r="B170" s="90"/>
      <c r="C170" s="45" t="s">
        <v>297</v>
      </c>
      <c r="D170" s="45" t="s">
        <v>158</v>
      </c>
      <c r="E170" s="47">
        <v>100</v>
      </c>
      <c r="F170" s="47">
        <v>100</v>
      </c>
      <c r="G170" s="46">
        <f t="shared" ref="G170:G171" si="17">+F170/E170</f>
        <v>1</v>
      </c>
      <c r="H170" s="52" t="s">
        <v>832</v>
      </c>
    </row>
    <row r="171" spans="2:8" ht="46.5" customHeight="1" x14ac:dyDescent="0.2">
      <c r="B171" s="90"/>
      <c r="C171" s="45" t="s">
        <v>612</v>
      </c>
      <c r="D171" s="45" t="s">
        <v>613</v>
      </c>
      <c r="E171" s="47">
        <v>1</v>
      </c>
      <c r="F171" s="47">
        <v>1</v>
      </c>
      <c r="G171" s="46">
        <f t="shared" si="17"/>
        <v>1</v>
      </c>
      <c r="H171" s="52" t="s">
        <v>614</v>
      </c>
    </row>
    <row r="172" spans="2:8" ht="8.25" customHeight="1" x14ac:dyDescent="0.2">
      <c r="B172" s="103"/>
      <c r="C172" s="103"/>
      <c r="D172" s="103"/>
      <c r="E172" s="103"/>
      <c r="F172" s="103"/>
      <c r="G172" s="103"/>
      <c r="H172" s="103"/>
    </row>
    <row r="173" spans="2:8" ht="27.6" customHeight="1" x14ac:dyDescent="0.2">
      <c r="B173" s="89" t="s">
        <v>68</v>
      </c>
      <c r="C173" s="89"/>
      <c r="D173" s="89"/>
      <c r="E173" s="89"/>
      <c r="F173" s="89"/>
      <c r="G173" s="89"/>
      <c r="H173" s="86">
        <f>+AVERAGE(G176:G184,G186:G195,G197:G203)</f>
        <v>0.92307692307692313</v>
      </c>
    </row>
    <row r="174" spans="2:8" ht="15" customHeight="1" x14ac:dyDescent="0.2">
      <c r="B174" s="8"/>
      <c r="C174" s="13"/>
      <c r="D174" s="13"/>
      <c r="E174" s="9"/>
      <c r="F174" s="9"/>
      <c r="G174" s="10"/>
      <c r="H174" s="11" t="s">
        <v>1</v>
      </c>
    </row>
    <row r="175" spans="2:8" s="7" customFormat="1" ht="36" customHeight="1" x14ac:dyDescent="0.2">
      <c r="B175" s="21" t="s">
        <v>2</v>
      </c>
      <c r="C175" s="25" t="s">
        <v>3</v>
      </c>
      <c r="D175" s="25" t="s">
        <v>4</v>
      </c>
      <c r="E175" s="25" t="s">
        <v>5</v>
      </c>
      <c r="F175" s="25" t="s">
        <v>6</v>
      </c>
      <c r="G175" s="26" t="s">
        <v>7</v>
      </c>
      <c r="H175" s="25" t="s">
        <v>8</v>
      </c>
    </row>
    <row r="176" spans="2:8" ht="77.25" customHeight="1" x14ac:dyDescent="0.2">
      <c r="B176" s="90" t="s">
        <v>69</v>
      </c>
      <c r="C176" s="91" t="s">
        <v>273</v>
      </c>
      <c r="D176" s="45" t="s">
        <v>277</v>
      </c>
      <c r="E176" s="47">
        <v>3</v>
      </c>
      <c r="F176" s="47">
        <v>9</v>
      </c>
      <c r="G176" s="46">
        <v>1</v>
      </c>
      <c r="H176" s="52" t="s">
        <v>617</v>
      </c>
    </row>
    <row r="177" spans="2:8" ht="89.25" customHeight="1" x14ac:dyDescent="0.2">
      <c r="B177" s="90"/>
      <c r="C177" s="93"/>
      <c r="D177" s="45" t="s">
        <v>615</v>
      </c>
      <c r="E177" s="47">
        <v>100</v>
      </c>
      <c r="F177" s="47">
        <v>100</v>
      </c>
      <c r="G177" s="46">
        <f>+F177/E177</f>
        <v>1</v>
      </c>
      <c r="H177" s="52" t="s">
        <v>616</v>
      </c>
    </row>
    <row r="178" spans="2:8" ht="88.5" customHeight="1" x14ac:dyDescent="0.2">
      <c r="B178" s="90"/>
      <c r="C178" s="45" t="s">
        <v>70</v>
      </c>
      <c r="D178" s="45" t="s">
        <v>278</v>
      </c>
      <c r="E178" s="47">
        <v>100</v>
      </c>
      <c r="F178" s="47">
        <v>100</v>
      </c>
      <c r="G178" s="46">
        <f>+F178/E178</f>
        <v>1</v>
      </c>
      <c r="H178" s="52" t="s">
        <v>618</v>
      </c>
    </row>
    <row r="179" spans="2:8" ht="91.5" customHeight="1" x14ac:dyDescent="0.2">
      <c r="B179" s="90"/>
      <c r="C179" s="94" t="s">
        <v>274</v>
      </c>
      <c r="D179" s="45" t="s">
        <v>279</v>
      </c>
      <c r="E179" s="47">
        <v>1</v>
      </c>
      <c r="F179" s="47">
        <v>1</v>
      </c>
      <c r="G179" s="46">
        <f t="shared" ref="G179:G183" si="18">+F179/E179</f>
        <v>1</v>
      </c>
      <c r="H179" s="52" t="s">
        <v>619</v>
      </c>
    </row>
    <row r="180" spans="2:8" ht="93" customHeight="1" x14ac:dyDescent="0.2">
      <c r="B180" s="90"/>
      <c r="C180" s="95"/>
      <c r="D180" s="45" t="s">
        <v>280</v>
      </c>
      <c r="E180" s="47">
        <v>3</v>
      </c>
      <c r="F180" s="47">
        <v>3</v>
      </c>
      <c r="G180" s="46">
        <f t="shared" si="18"/>
        <v>1</v>
      </c>
      <c r="H180" s="52" t="s">
        <v>620</v>
      </c>
    </row>
    <row r="181" spans="2:8" ht="66" customHeight="1" x14ac:dyDescent="0.2">
      <c r="B181" s="90"/>
      <c r="C181" s="45" t="s">
        <v>71</v>
      </c>
      <c r="D181" s="45" t="s">
        <v>281</v>
      </c>
      <c r="E181" s="47">
        <v>100</v>
      </c>
      <c r="F181" s="47">
        <v>100</v>
      </c>
      <c r="G181" s="46">
        <f t="shared" si="18"/>
        <v>1</v>
      </c>
      <c r="H181" s="52" t="s">
        <v>621</v>
      </c>
    </row>
    <row r="182" spans="2:8" ht="78.75" customHeight="1" x14ac:dyDescent="0.2">
      <c r="B182" s="90"/>
      <c r="C182" s="45" t="s">
        <v>72</v>
      </c>
      <c r="D182" s="45" t="s">
        <v>282</v>
      </c>
      <c r="E182" s="47">
        <v>100</v>
      </c>
      <c r="F182" s="47">
        <v>100</v>
      </c>
      <c r="G182" s="46">
        <f t="shared" si="18"/>
        <v>1</v>
      </c>
      <c r="H182" s="52" t="s">
        <v>622</v>
      </c>
    </row>
    <row r="183" spans="2:8" ht="75" customHeight="1" x14ac:dyDescent="0.2">
      <c r="B183" s="90"/>
      <c r="C183" s="45" t="s">
        <v>275</v>
      </c>
      <c r="D183" s="45" t="s">
        <v>416</v>
      </c>
      <c r="E183" s="47">
        <v>100</v>
      </c>
      <c r="F183" s="47">
        <v>100</v>
      </c>
      <c r="G183" s="46">
        <f t="shared" si="18"/>
        <v>1</v>
      </c>
      <c r="H183" s="52" t="s">
        <v>623</v>
      </c>
    </row>
    <row r="184" spans="2:8" ht="78" customHeight="1" x14ac:dyDescent="0.2">
      <c r="B184" s="90"/>
      <c r="C184" s="45" t="s">
        <v>276</v>
      </c>
      <c r="D184" s="45" t="s">
        <v>283</v>
      </c>
      <c r="E184" s="47">
        <v>57</v>
      </c>
      <c r="F184" s="47">
        <v>63</v>
      </c>
      <c r="G184" s="46">
        <v>1</v>
      </c>
      <c r="H184" s="52" t="s">
        <v>624</v>
      </c>
    </row>
    <row r="185" spans="2:8" ht="5.25" customHeight="1" x14ac:dyDescent="0.2">
      <c r="B185" s="107"/>
      <c r="C185" s="107"/>
      <c r="D185" s="107"/>
      <c r="E185" s="107"/>
      <c r="F185" s="107"/>
      <c r="G185" s="107"/>
      <c r="H185" s="107"/>
    </row>
    <row r="186" spans="2:8" ht="45" customHeight="1" x14ac:dyDescent="0.2">
      <c r="B186" s="96" t="s">
        <v>73</v>
      </c>
      <c r="C186" s="91" t="s">
        <v>74</v>
      </c>
      <c r="D186" s="45" t="s">
        <v>625</v>
      </c>
      <c r="E186" s="47">
        <v>85</v>
      </c>
      <c r="F186" s="47">
        <v>0</v>
      </c>
      <c r="G186" s="46">
        <f>F186/E186</f>
        <v>0</v>
      </c>
      <c r="H186" s="52"/>
    </row>
    <row r="187" spans="2:8" ht="48.75" customHeight="1" x14ac:dyDescent="0.2">
      <c r="B187" s="97"/>
      <c r="C187" s="93"/>
      <c r="D187" s="45" t="s">
        <v>287</v>
      </c>
      <c r="E187" s="47">
        <v>13</v>
      </c>
      <c r="F187" s="47">
        <v>13</v>
      </c>
      <c r="G187" s="46">
        <f>F187/E187</f>
        <v>1</v>
      </c>
      <c r="H187" s="52" t="s">
        <v>821</v>
      </c>
    </row>
    <row r="188" spans="2:8" ht="50.25" customHeight="1" x14ac:dyDescent="0.2">
      <c r="B188" s="97"/>
      <c r="C188" s="71" t="s">
        <v>626</v>
      </c>
      <c r="D188" s="45" t="s">
        <v>289</v>
      </c>
      <c r="E188" s="47">
        <v>100</v>
      </c>
      <c r="F188" s="47">
        <v>100</v>
      </c>
      <c r="G188" s="46">
        <f>F188/E188</f>
        <v>1</v>
      </c>
      <c r="H188" s="52" t="s">
        <v>627</v>
      </c>
    </row>
    <row r="189" spans="2:8" ht="54" customHeight="1" x14ac:dyDescent="0.2">
      <c r="B189" s="97"/>
      <c r="C189" s="45" t="s">
        <v>284</v>
      </c>
      <c r="D189" s="45" t="s">
        <v>288</v>
      </c>
      <c r="E189" s="47">
        <v>100</v>
      </c>
      <c r="F189" s="47">
        <v>100</v>
      </c>
      <c r="G189" s="46">
        <f>+F189/E189</f>
        <v>1</v>
      </c>
      <c r="H189" s="52" t="s">
        <v>628</v>
      </c>
    </row>
    <row r="190" spans="2:8" ht="63" customHeight="1" x14ac:dyDescent="0.2">
      <c r="B190" s="97"/>
      <c r="C190" s="67" t="s">
        <v>629</v>
      </c>
      <c r="D190" s="45" t="s">
        <v>630</v>
      </c>
      <c r="E190" s="47">
        <v>750</v>
      </c>
      <c r="F190" s="47">
        <v>0</v>
      </c>
      <c r="G190" s="46">
        <f>+F190/E190</f>
        <v>0</v>
      </c>
      <c r="H190" s="52"/>
    </row>
    <row r="191" spans="2:8" ht="47.25" customHeight="1" x14ac:dyDescent="0.2">
      <c r="B191" s="97"/>
      <c r="C191" s="45" t="s">
        <v>285</v>
      </c>
      <c r="D191" s="45" t="s">
        <v>288</v>
      </c>
      <c r="E191" s="47">
        <v>100</v>
      </c>
      <c r="F191" s="47">
        <v>100</v>
      </c>
      <c r="G191" s="46">
        <f t="shared" ref="G191:G195" si="19">+F191/E191</f>
        <v>1</v>
      </c>
      <c r="H191" s="52" t="s">
        <v>631</v>
      </c>
    </row>
    <row r="192" spans="2:8" ht="48" customHeight="1" x14ac:dyDescent="0.2">
      <c r="B192" s="97"/>
      <c r="C192" s="45" t="s">
        <v>286</v>
      </c>
      <c r="D192" s="45" t="s">
        <v>289</v>
      </c>
      <c r="E192" s="47">
        <v>100</v>
      </c>
      <c r="F192" s="47">
        <v>100</v>
      </c>
      <c r="G192" s="46">
        <f t="shared" si="19"/>
        <v>1</v>
      </c>
      <c r="H192" s="52" t="s">
        <v>632</v>
      </c>
    </row>
    <row r="193" spans="2:8" ht="47.25" customHeight="1" x14ac:dyDescent="0.2">
      <c r="B193" s="97"/>
      <c r="C193" s="45" t="s">
        <v>75</v>
      </c>
      <c r="D193" s="45" t="s">
        <v>290</v>
      </c>
      <c r="E193" s="47">
        <v>100</v>
      </c>
      <c r="F193" s="47">
        <v>100</v>
      </c>
      <c r="G193" s="46">
        <f t="shared" si="19"/>
        <v>1</v>
      </c>
      <c r="H193" s="52" t="s">
        <v>816</v>
      </c>
    </row>
    <row r="194" spans="2:8" ht="50.25" customHeight="1" x14ac:dyDescent="0.2">
      <c r="B194" s="97"/>
      <c r="C194" s="45" t="s">
        <v>633</v>
      </c>
      <c r="D194" s="45" t="s">
        <v>634</v>
      </c>
      <c r="E194" s="47">
        <v>2</v>
      </c>
      <c r="F194" s="47">
        <v>2</v>
      </c>
      <c r="G194" s="46">
        <f t="shared" si="19"/>
        <v>1</v>
      </c>
      <c r="H194" s="52" t="s">
        <v>635</v>
      </c>
    </row>
    <row r="195" spans="2:8" ht="63.75" customHeight="1" x14ac:dyDescent="0.2">
      <c r="B195" s="98"/>
      <c r="C195" s="45" t="s">
        <v>636</v>
      </c>
      <c r="D195" s="45" t="s">
        <v>637</v>
      </c>
      <c r="E195" s="47">
        <v>100</v>
      </c>
      <c r="F195" s="47">
        <v>100</v>
      </c>
      <c r="G195" s="46">
        <f t="shared" si="19"/>
        <v>1</v>
      </c>
      <c r="H195" s="52" t="s">
        <v>638</v>
      </c>
    </row>
    <row r="196" spans="2:8" ht="3.75" customHeight="1" x14ac:dyDescent="0.2">
      <c r="B196" s="20"/>
      <c r="C196" s="37"/>
      <c r="D196" s="37"/>
      <c r="E196" s="22"/>
      <c r="F196" s="22"/>
      <c r="G196" s="23"/>
      <c r="H196" s="37"/>
    </row>
    <row r="197" spans="2:8" ht="69.75" customHeight="1" x14ac:dyDescent="0.2">
      <c r="B197" s="90" t="s">
        <v>148</v>
      </c>
      <c r="C197" s="91" t="s">
        <v>639</v>
      </c>
      <c r="D197" s="45" t="s">
        <v>640</v>
      </c>
      <c r="E197" s="47">
        <v>100</v>
      </c>
      <c r="F197" s="47">
        <v>100</v>
      </c>
      <c r="G197" s="46">
        <f>+F197/E197</f>
        <v>1</v>
      </c>
      <c r="H197" s="53" t="s">
        <v>642</v>
      </c>
    </row>
    <row r="198" spans="2:8" ht="92.25" customHeight="1" x14ac:dyDescent="0.2">
      <c r="B198" s="90"/>
      <c r="C198" s="93"/>
      <c r="D198" s="45" t="s">
        <v>641</v>
      </c>
      <c r="E198" s="47">
        <v>100</v>
      </c>
      <c r="F198" s="47">
        <v>100</v>
      </c>
      <c r="G198" s="46">
        <f>+F198/E198</f>
        <v>1</v>
      </c>
      <c r="H198" s="53" t="s">
        <v>833</v>
      </c>
    </row>
    <row r="199" spans="2:8" ht="36" customHeight="1" x14ac:dyDescent="0.2">
      <c r="B199" s="90"/>
      <c r="C199" s="91" t="s">
        <v>291</v>
      </c>
      <c r="D199" s="45" t="s">
        <v>293</v>
      </c>
      <c r="E199" s="47">
        <v>100</v>
      </c>
      <c r="F199" s="47">
        <v>100</v>
      </c>
      <c r="G199" s="46">
        <f>+F199/E199</f>
        <v>1</v>
      </c>
      <c r="H199" s="53" t="s">
        <v>643</v>
      </c>
    </row>
    <row r="200" spans="2:8" ht="60" customHeight="1" x14ac:dyDescent="0.2">
      <c r="B200" s="90"/>
      <c r="C200" s="92"/>
      <c r="D200" s="45" t="s">
        <v>294</v>
      </c>
      <c r="E200" s="47">
        <v>100</v>
      </c>
      <c r="F200" s="47">
        <v>100</v>
      </c>
      <c r="G200" s="46">
        <f t="shared" ref="G200:G201" si="20">+F200/E200</f>
        <v>1</v>
      </c>
      <c r="H200" s="53" t="s">
        <v>644</v>
      </c>
    </row>
    <row r="201" spans="2:8" ht="36.75" customHeight="1" x14ac:dyDescent="0.2">
      <c r="B201" s="90"/>
      <c r="C201" s="92"/>
      <c r="D201" s="45" t="s">
        <v>295</v>
      </c>
      <c r="E201" s="47">
        <v>100</v>
      </c>
      <c r="F201" s="47">
        <v>100</v>
      </c>
      <c r="G201" s="46">
        <f t="shared" si="20"/>
        <v>1</v>
      </c>
      <c r="H201" s="53" t="s">
        <v>645</v>
      </c>
    </row>
    <row r="202" spans="2:8" ht="51" customHeight="1" x14ac:dyDescent="0.2">
      <c r="B202" s="90"/>
      <c r="C202" s="93"/>
      <c r="D202" s="45" t="s">
        <v>296</v>
      </c>
      <c r="E202" s="47">
        <v>100</v>
      </c>
      <c r="F202" s="47">
        <v>100</v>
      </c>
      <c r="G202" s="46">
        <f>+F202/E202</f>
        <v>1</v>
      </c>
      <c r="H202" s="53" t="s">
        <v>646</v>
      </c>
    </row>
    <row r="203" spans="2:8" ht="45" customHeight="1" x14ac:dyDescent="0.2">
      <c r="B203" s="90"/>
      <c r="C203" s="45" t="s">
        <v>292</v>
      </c>
      <c r="D203" s="45" t="s">
        <v>149</v>
      </c>
      <c r="E203" s="47">
        <v>100</v>
      </c>
      <c r="F203" s="47">
        <v>100</v>
      </c>
      <c r="G203" s="46">
        <f>+F203/E203</f>
        <v>1</v>
      </c>
      <c r="H203" s="53" t="s">
        <v>647</v>
      </c>
    </row>
    <row r="204" spans="2:8" ht="3.75" customHeight="1" x14ac:dyDescent="0.2">
      <c r="B204" s="103"/>
      <c r="C204" s="103"/>
      <c r="D204" s="103"/>
      <c r="E204" s="103"/>
      <c r="F204" s="103"/>
      <c r="G204" s="103"/>
      <c r="H204" s="103"/>
    </row>
    <row r="205" spans="2:8" ht="27.6" customHeight="1" x14ac:dyDescent="0.2">
      <c r="B205" s="89" t="s">
        <v>76</v>
      </c>
      <c r="C205" s="89"/>
      <c r="D205" s="89"/>
      <c r="E205" s="89"/>
      <c r="F205" s="89"/>
      <c r="G205" s="89"/>
      <c r="H205" s="88">
        <f>+AVERAGE(G208:G212,G214:G217,G219:G224,G226:G227,G229:G232)</f>
        <v>0.90476190476190477</v>
      </c>
    </row>
    <row r="206" spans="2:8" ht="10.5" customHeight="1" x14ac:dyDescent="0.2">
      <c r="B206" s="8"/>
      <c r="C206" s="13"/>
      <c r="D206" s="13"/>
      <c r="E206" s="9"/>
      <c r="F206" s="9"/>
      <c r="G206" s="10"/>
      <c r="H206" s="11" t="s">
        <v>1</v>
      </c>
    </row>
    <row r="207" spans="2:8" s="7" customFormat="1" ht="36" customHeight="1" x14ac:dyDescent="0.2">
      <c r="B207" s="14" t="s">
        <v>2</v>
      </c>
      <c r="C207" s="15" t="s">
        <v>3</v>
      </c>
      <c r="D207" s="15" t="s">
        <v>4</v>
      </c>
      <c r="E207" s="15" t="s">
        <v>5</v>
      </c>
      <c r="F207" s="15" t="s">
        <v>6</v>
      </c>
      <c r="G207" s="16" t="s">
        <v>7</v>
      </c>
      <c r="H207" s="25" t="s">
        <v>8</v>
      </c>
    </row>
    <row r="208" spans="2:8" ht="64.5" customHeight="1" x14ac:dyDescent="0.2">
      <c r="B208" s="96" t="s">
        <v>76</v>
      </c>
      <c r="C208" s="45" t="s">
        <v>319</v>
      </c>
      <c r="D208" s="45" t="s">
        <v>324</v>
      </c>
      <c r="E208" s="47">
        <v>15</v>
      </c>
      <c r="F208" s="47">
        <v>15</v>
      </c>
      <c r="G208" s="54">
        <f t="shared" ref="G208:G211" si="21">+F208/E208</f>
        <v>1</v>
      </c>
      <c r="H208" s="76" t="s">
        <v>648</v>
      </c>
    </row>
    <row r="209" spans="2:8" ht="35.25" customHeight="1" x14ac:dyDescent="0.2">
      <c r="B209" s="97"/>
      <c r="C209" s="45" t="s">
        <v>320</v>
      </c>
      <c r="D209" s="45" t="s">
        <v>403</v>
      </c>
      <c r="E209" s="47">
        <v>100</v>
      </c>
      <c r="F209" s="47">
        <v>100</v>
      </c>
      <c r="G209" s="54">
        <f t="shared" si="21"/>
        <v>1</v>
      </c>
      <c r="H209" s="76" t="s">
        <v>649</v>
      </c>
    </row>
    <row r="210" spans="2:8" ht="51" customHeight="1" x14ac:dyDescent="0.2">
      <c r="B210" s="97"/>
      <c r="C210" s="45" t="s">
        <v>321</v>
      </c>
      <c r="D210" s="45" t="s">
        <v>325</v>
      </c>
      <c r="E210" s="47">
        <v>1</v>
      </c>
      <c r="F210" s="47">
        <v>1</v>
      </c>
      <c r="G210" s="54">
        <f t="shared" si="21"/>
        <v>1</v>
      </c>
      <c r="H210" s="53" t="s">
        <v>650</v>
      </c>
    </row>
    <row r="211" spans="2:8" ht="42.75" customHeight="1" x14ac:dyDescent="0.2">
      <c r="B211" s="97"/>
      <c r="C211" s="45" t="s">
        <v>322</v>
      </c>
      <c r="D211" s="45" t="s">
        <v>326</v>
      </c>
      <c r="E211" s="47">
        <v>1</v>
      </c>
      <c r="F211" s="47">
        <v>1</v>
      </c>
      <c r="G211" s="54">
        <f t="shared" si="21"/>
        <v>1</v>
      </c>
      <c r="H211" s="53" t="s">
        <v>648</v>
      </c>
    </row>
    <row r="212" spans="2:8" ht="45.75" customHeight="1" x14ac:dyDescent="0.2">
      <c r="B212" s="98"/>
      <c r="C212" s="45" t="s">
        <v>323</v>
      </c>
      <c r="D212" s="45" t="s">
        <v>327</v>
      </c>
      <c r="E212" s="47">
        <v>100</v>
      </c>
      <c r="F212" s="47">
        <v>100</v>
      </c>
      <c r="G212" s="54">
        <v>1</v>
      </c>
      <c r="H212" s="53" t="s">
        <v>651</v>
      </c>
    </row>
    <row r="213" spans="2:8" ht="5.25" customHeight="1" x14ac:dyDescent="0.2">
      <c r="B213" s="123"/>
      <c r="C213" s="123"/>
      <c r="D213" s="123"/>
      <c r="E213" s="123"/>
      <c r="F213" s="123"/>
      <c r="G213" s="123"/>
      <c r="H213" s="103"/>
    </row>
    <row r="214" spans="2:8" ht="47.25" customHeight="1" x14ac:dyDescent="0.2">
      <c r="B214" s="96" t="s">
        <v>77</v>
      </c>
      <c r="C214" s="3" t="s">
        <v>652</v>
      </c>
      <c r="D214" s="45" t="s">
        <v>653</v>
      </c>
      <c r="E214" s="47">
        <v>1</v>
      </c>
      <c r="F214" s="47">
        <v>0</v>
      </c>
      <c r="G214" s="54">
        <f>+F214/E214</f>
        <v>0</v>
      </c>
      <c r="H214" s="53"/>
    </row>
    <row r="215" spans="2:8" ht="56.25" customHeight="1" x14ac:dyDescent="0.2">
      <c r="B215" s="97"/>
      <c r="C215" s="91" t="s">
        <v>78</v>
      </c>
      <c r="D215" s="45" t="s">
        <v>404</v>
      </c>
      <c r="E215" s="47">
        <v>16</v>
      </c>
      <c r="F215" s="47">
        <v>16</v>
      </c>
      <c r="G215" s="54">
        <f t="shared" ref="G215:G216" si="22">+F215/E215</f>
        <v>1</v>
      </c>
      <c r="H215" s="53" t="s">
        <v>818</v>
      </c>
    </row>
    <row r="216" spans="2:8" ht="50.25" customHeight="1" x14ac:dyDescent="0.2">
      <c r="B216" s="97"/>
      <c r="C216" s="92"/>
      <c r="D216" s="45" t="s">
        <v>374</v>
      </c>
      <c r="E216" s="47">
        <v>100</v>
      </c>
      <c r="F216" s="47">
        <v>100</v>
      </c>
      <c r="G216" s="54">
        <f t="shared" si="22"/>
        <v>1</v>
      </c>
      <c r="H216" s="53" t="s">
        <v>820</v>
      </c>
    </row>
    <row r="217" spans="2:8" ht="53.25" customHeight="1" x14ac:dyDescent="0.2">
      <c r="B217" s="98"/>
      <c r="C217" s="93"/>
      <c r="D217" s="45" t="s">
        <v>328</v>
      </c>
      <c r="E217" s="47">
        <v>80</v>
      </c>
      <c r="F217" s="47">
        <v>91.15</v>
      </c>
      <c r="G217" s="54">
        <v>1</v>
      </c>
      <c r="H217" s="53" t="s">
        <v>819</v>
      </c>
    </row>
    <row r="218" spans="2:8" ht="5.25" customHeight="1" x14ac:dyDescent="0.2">
      <c r="B218" s="123"/>
      <c r="C218" s="123"/>
      <c r="D218" s="123"/>
      <c r="E218" s="123"/>
      <c r="F218" s="123"/>
      <c r="G218" s="123"/>
      <c r="H218" s="103"/>
    </row>
    <row r="219" spans="2:8" ht="42" customHeight="1" x14ac:dyDescent="0.2">
      <c r="B219" s="96" t="s">
        <v>79</v>
      </c>
      <c r="C219" s="67" t="s">
        <v>80</v>
      </c>
      <c r="D219" s="45" t="s">
        <v>405</v>
      </c>
      <c r="E219" s="47">
        <v>90</v>
      </c>
      <c r="F219" s="47">
        <v>90</v>
      </c>
      <c r="G219" s="54">
        <f>F219/E219</f>
        <v>1</v>
      </c>
      <c r="H219" s="125" t="s">
        <v>429</v>
      </c>
    </row>
    <row r="220" spans="2:8" ht="36.75" customHeight="1" x14ac:dyDescent="0.2">
      <c r="B220" s="97"/>
      <c r="C220" s="45" t="s">
        <v>329</v>
      </c>
      <c r="D220" s="45" t="s">
        <v>81</v>
      </c>
      <c r="E220" s="47">
        <v>100</v>
      </c>
      <c r="F220" s="47">
        <v>100</v>
      </c>
      <c r="G220" s="54">
        <f t="shared" ref="G220:G221" si="23">+F220/E220</f>
        <v>1</v>
      </c>
      <c r="H220" s="126"/>
    </row>
    <row r="221" spans="2:8" ht="36" customHeight="1" x14ac:dyDescent="0.2">
      <c r="B221" s="97"/>
      <c r="C221" s="45" t="s">
        <v>330</v>
      </c>
      <c r="D221" s="45" t="s">
        <v>332</v>
      </c>
      <c r="E221" s="47">
        <v>100</v>
      </c>
      <c r="F221" s="47">
        <v>100</v>
      </c>
      <c r="G221" s="54">
        <f t="shared" si="23"/>
        <v>1</v>
      </c>
      <c r="H221" s="126"/>
    </row>
    <row r="222" spans="2:8" ht="46.5" customHeight="1" x14ac:dyDescent="0.2">
      <c r="B222" s="97"/>
      <c r="C222" s="45" t="s">
        <v>331</v>
      </c>
      <c r="D222" s="45" t="s">
        <v>333</v>
      </c>
      <c r="E222" s="47">
        <v>1</v>
      </c>
      <c r="F222" s="47">
        <v>1</v>
      </c>
      <c r="G222" s="54">
        <f>+F222/E222</f>
        <v>1</v>
      </c>
      <c r="H222" s="126"/>
    </row>
    <row r="223" spans="2:8" ht="47.25" customHeight="1" x14ac:dyDescent="0.2">
      <c r="B223" s="97"/>
      <c r="C223" s="45" t="s">
        <v>82</v>
      </c>
      <c r="D223" s="45" t="s">
        <v>334</v>
      </c>
      <c r="E223" s="47">
        <v>100</v>
      </c>
      <c r="F223" s="47">
        <v>100</v>
      </c>
      <c r="G223" s="54">
        <f t="shared" ref="G223:G224" si="24">+F223/E223</f>
        <v>1</v>
      </c>
      <c r="H223" s="126"/>
    </row>
    <row r="224" spans="2:8" ht="44.25" customHeight="1" x14ac:dyDescent="0.2">
      <c r="B224" s="98"/>
      <c r="C224" s="45" t="s">
        <v>83</v>
      </c>
      <c r="D224" s="45" t="s">
        <v>335</v>
      </c>
      <c r="E224" s="47">
        <v>90</v>
      </c>
      <c r="F224" s="47">
        <v>90</v>
      </c>
      <c r="G224" s="54">
        <f t="shared" si="24"/>
        <v>1</v>
      </c>
      <c r="H224" s="127"/>
    </row>
    <row r="225" spans="2:8" ht="3" customHeight="1" x14ac:dyDescent="0.2">
      <c r="B225" s="123"/>
      <c r="C225" s="123"/>
      <c r="D225" s="123"/>
      <c r="E225" s="123"/>
      <c r="F225" s="123"/>
      <c r="G225" s="123"/>
      <c r="H225" s="123"/>
    </row>
    <row r="226" spans="2:8" ht="60.75" customHeight="1" x14ac:dyDescent="0.2">
      <c r="B226" s="96" t="s">
        <v>84</v>
      </c>
      <c r="C226" s="45" t="s">
        <v>227</v>
      </c>
      <c r="D226" s="45" t="s">
        <v>85</v>
      </c>
      <c r="E226" s="47">
        <v>1</v>
      </c>
      <c r="F226" s="47">
        <v>1</v>
      </c>
      <c r="G226" s="54">
        <f>+F226/E226</f>
        <v>1</v>
      </c>
      <c r="H226" s="53" t="s">
        <v>654</v>
      </c>
    </row>
    <row r="227" spans="2:8" ht="78" customHeight="1" x14ac:dyDescent="0.2">
      <c r="B227" s="98"/>
      <c r="C227" s="45" t="s">
        <v>86</v>
      </c>
      <c r="D227" s="45" t="s">
        <v>87</v>
      </c>
      <c r="E227" s="47">
        <v>100</v>
      </c>
      <c r="F227" s="47">
        <v>100</v>
      </c>
      <c r="G227" s="54">
        <f>+F227/E227</f>
        <v>1</v>
      </c>
      <c r="H227" s="53" t="s">
        <v>655</v>
      </c>
    </row>
    <row r="228" spans="2:8" ht="4.5" customHeight="1" x14ac:dyDescent="0.2">
      <c r="B228" s="123"/>
      <c r="C228" s="123"/>
      <c r="D228" s="123"/>
      <c r="E228" s="123"/>
      <c r="F228" s="123"/>
      <c r="G228" s="123"/>
      <c r="H228" s="123"/>
    </row>
    <row r="229" spans="2:8" ht="66.75" customHeight="1" x14ac:dyDescent="0.2">
      <c r="B229" s="96" t="s">
        <v>88</v>
      </c>
      <c r="C229" s="45" t="s">
        <v>336</v>
      </c>
      <c r="D229" s="45" t="s">
        <v>337</v>
      </c>
      <c r="E229" s="47">
        <v>100</v>
      </c>
      <c r="F229" s="47">
        <v>100</v>
      </c>
      <c r="G229" s="54">
        <f>+F229/E229</f>
        <v>1</v>
      </c>
      <c r="H229" s="53" t="s">
        <v>656</v>
      </c>
    </row>
    <row r="230" spans="2:8" ht="84.75" customHeight="1" x14ac:dyDescent="0.2">
      <c r="B230" s="97"/>
      <c r="C230" s="45" t="s">
        <v>657</v>
      </c>
      <c r="D230" s="45" t="s">
        <v>658</v>
      </c>
      <c r="E230" s="73">
        <v>1</v>
      </c>
      <c r="F230" s="47">
        <v>0</v>
      </c>
      <c r="G230" s="54">
        <f>+F230/E230</f>
        <v>0</v>
      </c>
      <c r="H230" s="53" t="s">
        <v>659</v>
      </c>
    </row>
    <row r="231" spans="2:8" ht="144" customHeight="1" x14ac:dyDescent="0.2">
      <c r="B231" s="97"/>
      <c r="C231" s="45" t="s">
        <v>660</v>
      </c>
      <c r="D231" s="45" t="s">
        <v>661</v>
      </c>
      <c r="E231" s="73">
        <v>100</v>
      </c>
      <c r="F231" s="47">
        <v>100</v>
      </c>
      <c r="G231" s="54">
        <f>+F231/E231</f>
        <v>1</v>
      </c>
      <c r="H231" s="53" t="s">
        <v>834</v>
      </c>
    </row>
    <row r="232" spans="2:8" ht="89.25" customHeight="1" x14ac:dyDescent="0.2">
      <c r="B232" s="98"/>
      <c r="C232" s="45" t="s">
        <v>662</v>
      </c>
      <c r="D232" s="45" t="s">
        <v>663</v>
      </c>
      <c r="E232" s="73">
        <v>1</v>
      </c>
      <c r="F232" s="47">
        <v>1</v>
      </c>
      <c r="G232" s="54">
        <f>+F232/E232</f>
        <v>1</v>
      </c>
      <c r="H232" s="53" t="s">
        <v>664</v>
      </c>
    </row>
    <row r="233" spans="2:8" ht="5.25" customHeight="1" x14ac:dyDescent="0.2">
      <c r="B233" s="123"/>
      <c r="C233" s="123"/>
      <c r="D233" s="123"/>
      <c r="E233" s="123"/>
      <c r="F233" s="123"/>
      <c r="G233" s="123"/>
      <c r="H233" s="123"/>
    </row>
    <row r="234" spans="2:8" ht="27.6" customHeight="1" x14ac:dyDescent="0.2">
      <c r="B234" s="89" t="s">
        <v>89</v>
      </c>
      <c r="C234" s="89"/>
      <c r="D234" s="89"/>
      <c r="E234" s="89"/>
      <c r="F234" s="89"/>
      <c r="G234" s="89"/>
      <c r="H234" s="86">
        <f>+AVERAGE(G237:G240,G242:G244,G246:G246,G248:G251,G253:G254)</f>
        <v>0.94571428571428573</v>
      </c>
    </row>
    <row r="235" spans="2:8" ht="10.5" customHeight="1" x14ac:dyDescent="0.2">
      <c r="B235" s="8"/>
      <c r="C235" s="13"/>
      <c r="D235" s="13"/>
      <c r="E235" s="9"/>
      <c r="F235" s="9"/>
      <c r="G235" s="10"/>
      <c r="H235" s="11" t="s">
        <v>1</v>
      </c>
    </row>
    <row r="236" spans="2:8" s="7" customFormat="1" ht="36" customHeight="1" x14ac:dyDescent="0.2">
      <c r="B236" s="21" t="s">
        <v>2</v>
      </c>
      <c r="C236" s="25" t="s">
        <v>3</v>
      </c>
      <c r="D236" s="25" t="s">
        <v>4</v>
      </c>
      <c r="E236" s="25" t="s">
        <v>5</v>
      </c>
      <c r="F236" s="25" t="s">
        <v>6</v>
      </c>
      <c r="G236" s="26" t="s">
        <v>7</v>
      </c>
      <c r="H236" s="25" t="s">
        <v>8</v>
      </c>
    </row>
    <row r="237" spans="2:8" ht="58.5" customHeight="1" x14ac:dyDescent="0.2">
      <c r="B237" s="90" t="s">
        <v>90</v>
      </c>
      <c r="C237" s="45" t="s">
        <v>138</v>
      </c>
      <c r="D237" s="45" t="s">
        <v>302</v>
      </c>
      <c r="E237" s="73">
        <v>100</v>
      </c>
      <c r="F237" s="47">
        <v>100</v>
      </c>
      <c r="G237" s="46">
        <f>+F237/E237</f>
        <v>1</v>
      </c>
      <c r="H237" s="53"/>
    </row>
    <row r="238" spans="2:8" ht="63" customHeight="1" x14ac:dyDescent="0.2">
      <c r="B238" s="90"/>
      <c r="C238" s="45" t="s">
        <v>406</v>
      </c>
      <c r="D238" s="45" t="s">
        <v>303</v>
      </c>
      <c r="E238" s="73">
        <v>75</v>
      </c>
      <c r="F238" s="47">
        <v>75</v>
      </c>
      <c r="G238" s="46">
        <f>+F238/E238</f>
        <v>1</v>
      </c>
      <c r="H238" s="125" t="s">
        <v>665</v>
      </c>
    </row>
    <row r="239" spans="2:8" ht="71.25" customHeight="1" x14ac:dyDescent="0.2">
      <c r="B239" s="90"/>
      <c r="C239" s="45" t="s">
        <v>92</v>
      </c>
      <c r="D239" s="45" t="s">
        <v>93</v>
      </c>
      <c r="E239" s="73">
        <v>35</v>
      </c>
      <c r="F239" s="55">
        <v>39</v>
      </c>
      <c r="G239" s="46">
        <v>1</v>
      </c>
      <c r="H239" s="126"/>
    </row>
    <row r="240" spans="2:8" ht="71.25" customHeight="1" x14ac:dyDescent="0.2">
      <c r="B240" s="90"/>
      <c r="C240" s="45" t="s">
        <v>375</v>
      </c>
      <c r="D240" s="45" t="s">
        <v>376</v>
      </c>
      <c r="E240" s="73">
        <v>55</v>
      </c>
      <c r="F240" s="55">
        <v>90</v>
      </c>
      <c r="G240" s="46">
        <v>1</v>
      </c>
      <c r="H240" s="127"/>
    </row>
    <row r="241" spans="2:8" ht="4.5" customHeight="1" x14ac:dyDescent="0.2">
      <c r="B241" s="107" t="s">
        <v>377</v>
      </c>
      <c r="C241" s="107"/>
      <c r="D241" s="107"/>
      <c r="E241" s="107"/>
      <c r="F241" s="107"/>
      <c r="G241" s="107"/>
      <c r="H241" s="107"/>
    </row>
    <row r="242" spans="2:8" ht="48.75" customHeight="1" x14ac:dyDescent="0.2">
      <c r="B242" s="90" t="s">
        <v>94</v>
      </c>
      <c r="C242" s="45" t="s">
        <v>95</v>
      </c>
      <c r="D242" s="80" t="s">
        <v>91</v>
      </c>
      <c r="E242" s="47">
        <v>1</v>
      </c>
      <c r="F242" s="47">
        <v>1</v>
      </c>
      <c r="G242" s="81">
        <f>+F242/E242</f>
        <v>1</v>
      </c>
      <c r="H242" s="53"/>
    </row>
    <row r="243" spans="2:8" ht="68.25" customHeight="1" x14ac:dyDescent="0.2">
      <c r="B243" s="90"/>
      <c r="C243" s="45" t="s">
        <v>305</v>
      </c>
      <c r="D243" s="80" t="s">
        <v>302</v>
      </c>
      <c r="E243" s="47">
        <v>33</v>
      </c>
      <c r="F243" s="47">
        <v>33</v>
      </c>
      <c r="G243" s="81">
        <f>+F243/E243</f>
        <v>1</v>
      </c>
      <c r="H243" s="53"/>
    </row>
    <row r="244" spans="2:8" ht="68.25" customHeight="1" x14ac:dyDescent="0.2">
      <c r="B244" s="90"/>
      <c r="C244" s="45" t="s">
        <v>304</v>
      </c>
      <c r="D244" s="80" t="s">
        <v>306</v>
      </c>
      <c r="E244" s="47">
        <v>25</v>
      </c>
      <c r="F244" s="47">
        <v>6</v>
      </c>
      <c r="G244" s="81">
        <f t="shared" ref="G244" si="25">+F244/E244</f>
        <v>0.24</v>
      </c>
      <c r="H244" s="56" t="s">
        <v>666</v>
      </c>
    </row>
    <row r="245" spans="2:8" ht="3" customHeight="1" x14ac:dyDescent="0.2">
      <c r="B245" s="107"/>
      <c r="C245" s="107"/>
      <c r="D245" s="107"/>
      <c r="E245" s="107"/>
      <c r="F245" s="107"/>
      <c r="G245" s="107"/>
      <c r="H245" s="107"/>
    </row>
    <row r="246" spans="2:8" ht="69" customHeight="1" x14ac:dyDescent="0.2">
      <c r="B246" s="44" t="s">
        <v>307</v>
      </c>
      <c r="C246" s="45" t="s">
        <v>308</v>
      </c>
      <c r="D246" s="45" t="s">
        <v>378</v>
      </c>
      <c r="E246" s="47">
        <v>10</v>
      </c>
      <c r="F246" s="47">
        <v>24</v>
      </c>
      <c r="G246" s="54">
        <v>1</v>
      </c>
      <c r="H246" s="57" t="s">
        <v>665</v>
      </c>
    </row>
    <row r="247" spans="2:8" ht="5.25" customHeight="1" x14ac:dyDescent="0.2">
      <c r="B247" s="29"/>
      <c r="C247" s="32"/>
      <c r="D247" s="32"/>
      <c r="E247" s="30"/>
      <c r="F247" s="30"/>
      <c r="G247" s="34"/>
      <c r="H247" s="38"/>
    </row>
    <row r="248" spans="2:8" ht="64.5" customHeight="1" x14ac:dyDescent="0.2">
      <c r="B248" s="90" t="s">
        <v>96</v>
      </c>
      <c r="C248" s="45" t="s">
        <v>309</v>
      </c>
      <c r="D248" s="45" t="s">
        <v>310</v>
      </c>
      <c r="E248" s="47">
        <v>15</v>
      </c>
      <c r="F248" s="55">
        <v>19</v>
      </c>
      <c r="G248" s="50">
        <v>1</v>
      </c>
      <c r="H248" s="53" t="s">
        <v>665</v>
      </c>
    </row>
    <row r="249" spans="2:8" ht="57.75" customHeight="1" x14ac:dyDescent="0.2">
      <c r="B249" s="90"/>
      <c r="C249" s="45" t="s">
        <v>379</v>
      </c>
      <c r="D249" s="45" t="s">
        <v>407</v>
      </c>
      <c r="E249" s="47">
        <v>1</v>
      </c>
      <c r="F249" s="55">
        <v>1</v>
      </c>
      <c r="G249" s="50">
        <f t="shared" ref="G249:G251" si="26">+F249/E249</f>
        <v>1</v>
      </c>
      <c r="H249" s="53"/>
    </row>
    <row r="250" spans="2:8" ht="72" customHeight="1" x14ac:dyDescent="0.2">
      <c r="B250" s="90"/>
      <c r="C250" s="45" t="s">
        <v>380</v>
      </c>
      <c r="D250" s="45" t="s">
        <v>381</v>
      </c>
      <c r="E250" s="47">
        <v>50</v>
      </c>
      <c r="F250" s="55">
        <v>54</v>
      </c>
      <c r="G250" s="50">
        <v>1</v>
      </c>
      <c r="H250" s="53" t="s">
        <v>815</v>
      </c>
    </row>
    <row r="251" spans="2:8" ht="104.25" customHeight="1" x14ac:dyDescent="0.2">
      <c r="B251" s="90"/>
      <c r="C251" s="45" t="s">
        <v>430</v>
      </c>
      <c r="D251" s="45" t="s">
        <v>431</v>
      </c>
      <c r="E251" s="47">
        <v>6</v>
      </c>
      <c r="F251" s="55">
        <v>6</v>
      </c>
      <c r="G251" s="50">
        <f t="shared" si="26"/>
        <v>1</v>
      </c>
      <c r="H251" s="53" t="s">
        <v>665</v>
      </c>
    </row>
    <row r="252" spans="2:8" ht="3.75" customHeight="1" x14ac:dyDescent="0.2">
      <c r="B252" s="103"/>
      <c r="C252" s="103"/>
      <c r="D252" s="103"/>
      <c r="E252" s="103"/>
      <c r="F252" s="103"/>
      <c r="G252" s="103"/>
      <c r="H252" s="103"/>
    </row>
    <row r="253" spans="2:8" ht="59.25" customHeight="1" x14ac:dyDescent="0.2">
      <c r="B253" s="96" t="s">
        <v>97</v>
      </c>
      <c r="C253" s="45" t="s">
        <v>382</v>
      </c>
      <c r="D253" s="45" t="s">
        <v>384</v>
      </c>
      <c r="E253" s="47">
        <v>3</v>
      </c>
      <c r="F253" s="47">
        <v>3</v>
      </c>
      <c r="G253" s="54">
        <f>+F253/E253</f>
        <v>1</v>
      </c>
      <c r="H253" s="45"/>
    </row>
    <row r="254" spans="2:8" ht="51" customHeight="1" x14ac:dyDescent="0.2">
      <c r="B254" s="98"/>
      <c r="C254" s="45" t="s">
        <v>383</v>
      </c>
      <c r="D254" s="45" t="s">
        <v>385</v>
      </c>
      <c r="E254" s="47">
        <v>1</v>
      </c>
      <c r="F254" s="47">
        <v>1</v>
      </c>
      <c r="G254" s="54">
        <f>+F254/E254</f>
        <v>1</v>
      </c>
      <c r="H254" s="57" t="s">
        <v>817</v>
      </c>
    </row>
    <row r="255" spans="2:8" ht="8.25" customHeight="1" x14ac:dyDescent="0.2">
      <c r="B255" s="124"/>
      <c r="C255" s="124"/>
      <c r="D255" s="124"/>
      <c r="E255" s="124"/>
      <c r="F255" s="124"/>
      <c r="G255" s="124"/>
      <c r="H255" s="124"/>
    </row>
    <row r="256" spans="2:8" ht="27.6" customHeight="1" x14ac:dyDescent="0.2">
      <c r="B256" s="89" t="s">
        <v>98</v>
      </c>
      <c r="C256" s="89"/>
      <c r="D256" s="89"/>
      <c r="E256" s="89"/>
      <c r="F256" s="89"/>
      <c r="G256" s="89"/>
      <c r="H256" s="86">
        <f>+AVERAGE(G259:G265,G267:G268,G273:G274,G276:G280,G282:G297,G270:G271)</f>
        <v>0.93829453044375644</v>
      </c>
    </row>
    <row r="257" spans="2:8" ht="20.25" customHeight="1" x14ac:dyDescent="0.2">
      <c r="B257" s="8"/>
      <c r="C257" s="13"/>
      <c r="D257" s="13"/>
      <c r="E257" s="9"/>
      <c r="F257" s="9"/>
      <c r="G257" s="10"/>
      <c r="H257" s="11" t="s">
        <v>1</v>
      </c>
    </row>
    <row r="258" spans="2:8" s="7" customFormat="1" ht="36" customHeight="1" x14ac:dyDescent="0.2">
      <c r="B258" s="21" t="s">
        <v>2</v>
      </c>
      <c r="C258" s="25" t="s">
        <v>3</v>
      </c>
      <c r="D258" s="25" t="s">
        <v>4</v>
      </c>
      <c r="E258" s="25" t="s">
        <v>5</v>
      </c>
      <c r="F258" s="25" t="s">
        <v>6</v>
      </c>
      <c r="G258" s="26" t="s">
        <v>7</v>
      </c>
      <c r="H258" s="25" t="s">
        <v>8</v>
      </c>
    </row>
    <row r="259" spans="2:8" ht="51" customHeight="1" x14ac:dyDescent="0.2">
      <c r="B259" s="90" t="s">
        <v>211</v>
      </c>
      <c r="C259" s="45" t="s">
        <v>667</v>
      </c>
      <c r="D259" s="56" t="s">
        <v>668</v>
      </c>
      <c r="E259" s="47">
        <v>90</v>
      </c>
      <c r="F259" s="47">
        <v>90</v>
      </c>
      <c r="G259" s="50">
        <f t="shared" ref="G259:G265" si="27">+F259/E259</f>
        <v>1</v>
      </c>
      <c r="H259" s="45" t="s">
        <v>669</v>
      </c>
    </row>
    <row r="260" spans="2:8" ht="51" customHeight="1" x14ac:dyDescent="0.2">
      <c r="B260" s="90"/>
      <c r="C260" s="114" t="s">
        <v>216</v>
      </c>
      <c r="D260" s="56" t="s">
        <v>99</v>
      </c>
      <c r="E260" s="47">
        <v>100</v>
      </c>
      <c r="F260" s="47">
        <v>100</v>
      </c>
      <c r="G260" s="50">
        <f t="shared" si="27"/>
        <v>1</v>
      </c>
      <c r="H260" s="45" t="s">
        <v>670</v>
      </c>
    </row>
    <row r="261" spans="2:8" ht="51" customHeight="1" x14ac:dyDescent="0.2">
      <c r="B261" s="90"/>
      <c r="C261" s="114"/>
      <c r="D261" s="56" t="s">
        <v>100</v>
      </c>
      <c r="E261" s="47">
        <v>70</v>
      </c>
      <c r="F261" s="47">
        <v>70</v>
      </c>
      <c r="G261" s="50">
        <f t="shared" si="27"/>
        <v>1</v>
      </c>
      <c r="H261" s="45" t="s">
        <v>671</v>
      </c>
    </row>
    <row r="262" spans="2:8" ht="51" customHeight="1" x14ac:dyDescent="0.2">
      <c r="B262" s="90"/>
      <c r="C262" s="114"/>
      <c r="D262" s="56" t="s">
        <v>101</v>
      </c>
      <c r="E262" s="47">
        <v>85</v>
      </c>
      <c r="F262" s="47">
        <v>85</v>
      </c>
      <c r="G262" s="50">
        <f t="shared" si="27"/>
        <v>1</v>
      </c>
      <c r="H262" s="45" t="s">
        <v>432</v>
      </c>
    </row>
    <row r="263" spans="2:8" ht="38.25" customHeight="1" x14ac:dyDescent="0.2">
      <c r="B263" s="90"/>
      <c r="C263" s="114"/>
      <c r="D263" s="56" t="s">
        <v>102</v>
      </c>
      <c r="E263" s="47">
        <v>96</v>
      </c>
      <c r="F263" s="47">
        <v>96</v>
      </c>
      <c r="G263" s="50">
        <f t="shared" si="27"/>
        <v>1</v>
      </c>
      <c r="H263" s="45" t="s">
        <v>672</v>
      </c>
    </row>
    <row r="264" spans="2:8" ht="59.25" customHeight="1" x14ac:dyDescent="0.2">
      <c r="B264" s="90"/>
      <c r="C264" s="95"/>
      <c r="D264" s="56" t="s">
        <v>364</v>
      </c>
      <c r="E264" s="47">
        <v>100</v>
      </c>
      <c r="F264" s="47">
        <v>100</v>
      </c>
      <c r="G264" s="50">
        <f t="shared" si="27"/>
        <v>1</v>
      </c>
      <c r="H264" s="45" t="s">
        <v>673</v>
      </c>
    </row>
    <row r="265" spans="2:8" ht="69.75" customHeight="1" x14ac:dyDescent="0.2">
      <c r="B265" s="90"/>
      <c r="C265" s="67" t="s">
        <v>103</v>
      </c>
      <c r="D265" s="56" t="s">
        <v>104</v>
      </c>
      <c r="E265" s="47">
        <v>100</v>
      </c>
      <c r="F265" s="47">
        <v>100</v>
      </c>
      <c r="G265" s="50">
        <f t="shared" si="27"/>
        <v>1</v>
      </c>
      <c r="H265" s="45" t="s">
        <v>674</v>
      </c>
    </row>
    <row r="266" spans="2:8" ht="3.75" customHeight="1" x14ac:dyDescent="0.2">
      <c r="B266" s="124"/>
      <c r="C266" s="124"/>
      <c r="D266" s="124"/>
      <c r="E266" s="124"/>
      <c r="F266" s="124"/>
      <c r="G266" s="124"/>
      <c r="H266" s="124"/>
    </row>
    <row r="267" spans="2:8" ht="34.5" customHeight="1" x14ac:dyDescent="0.2">
      <c r="B267" s="128" t="s">
        <v>105</v>
      </c>
      <c r="C267" s="45" t="s">
        <v>106</v>
      </c>
      <c r="D267" s="45" t="s">
        <v>107</v>
      </c>
      <c r="E267" s="55">
        <v>90</v>
      </c>
      <c r="F267" s="55">
        <v>90</v>
      </c>
      <c r="G267" s="50">
        <f t="shared" ref="G267:G271" si="28">+F267/E267</f>
        <v>1</v>
      </c>
      <c r="H267" s="45" t="s">
        <v>675</v>
      </c>
    </row>
    <row r="268" spans="2:8" ht="68.25" customHeight="1" x14ac:dyDescent="0.2">
      <c r="B268" s="129"/>
      <c r="C268" s="45" t="s">
        <v>108</v>
      </c>
      <c r="D268" s="45" t="s">
        <v>109</v>
      </c>
      <c r="E268" s="55">
        <v>90</v>
      </c>
      <c r="F268" s="55">
        <v>90</v>
      </c>
      <c r="G268" s="50">
        <f t="shared" si="28"/>
        <v>1</v>
      </c>
      <c r="H268" s="45" t="s">
        <v>676</v>
      </c>
    </row>
    <row r="269" spans="2:8" ht="68.25" customHeight="1" x14ac:dyDescent="0.2">
      <c r="B269" s="129"/>
      <c r="C269" s="45" t="s">
        <v>677</v>
      </c>
      <c r="D269" s="45" t="s">
        <v>678</v>
      </c>
      <c r="E269" s="55">
        <v>100</v>
      </c>
      <c r="F269" s="55">
        <v>0</v>
      </c>
      <c r="G269" s="50">
        <f t="shared" si="28"/>
        <v>0</v>
      </c>
      <c r="H269" s="45" t="s">
        <v>679</v>
      </c>
    </row>
    <row r="270" spans="2:8" ht="68.25" customHeight="1" x14ac:dyDescent="0.2">
      <c r="B270" s="129"/>
      <c r="C270" s="45" t="s">
        <v>110</v>
      </c>
      <c r="D270" s="45" t="s">
        <v>111</v>
      </c>
      <c r="E270" s="47">
        <v>100</v>
      </c>
      <c r="F270" s="47">
        <v>100</v>
      </c>
      <c r="G270" s="50">
        <f t="shared" si="28"/>
        <v>1</v>
      </c>
      <c r="H270" s="45" t="s">
        <v>680</v>
      </c>
    </row>
    <row r="271" spans="2:8" ht="68.25" customHeight="1" x14ac:dyDescent="0.2">
      <c r="B271" s="130"/>
      <c r="C271" s="45" t="s">
        <v>681</v>
      </c>
      <c r="D271" s="45" t="s">
        <v>107</v>
      </c>
      <c r="E271" s="47">
        <v>90</v>
      </c>
      <c r="F271" s="47">
        <v>90</v>
      </c>
      <c r="G271" s="50">
        <f t="shared" si="28"/>
        <v>1</v>
      </c>
      <c r="H271" s="45" t="s">
        <v>682</v>
      </c>
    </row>
    <row r="272" spans="2:8" ht="5.25" customHeight="1" x14ac:dyDescent="0.2">
      <c r="B272" s="107"/>
      <c r="C272" s="107"/>
      <c r="D272" s="107"/>
      <c r="E272" s="107"/>
      <c r="F272" s="107"/>
      <c r="G272" s="107"/>
      <c r="H272" s="107"/>
    </row>
    <row r="273" spans="2:8" ht="42" customHeight="1" x14ac:dyDescent="0.2">
      <c r="B273" s="119" t="s">
        <v>442</v>
      </c>
      <c r="C273" s="115" t="s">
        <v>443</v>
      </c>
      <c r="D273" s="45" t="s">
        <v>444</v>
      </c>
      <c r="E273" s="47">
        <v>80</v>
      </c>
      <c r="F273" s="47">
        <v>85</v>
      </c>
      <c r="G273" s="50">
        <v>1</v>
      </c>
      <c r="H273" s="45"/>
    </row>
    <row r="274" spans="2:8" ht="34.5" customHeight="1" x14ac:dyDescent="0.2">
      <c r="B274" s="119"/>
      <c r="C274" s="116"/>
      <c r="D274" s="45" t="s">
        <v>445</v>
      </c>
      <c r="E274" s="47">
        <v>80</v>
      </c>
      <c r="F274" s="47">
        <v>91</v>
      </c>
      <c r="G274" s="50">
        <v>1</v>
      </c>
      <c r="H274" s="75"/>
    </row>
    <row r="275" spans="2:8" ht="5.25" customHeight="1" x14ac:dyDescent="0.2">
      <c r="B275" s="20"/>
      <c r="C275" s="20"/>
      <c r="D275" s="20"/>
      <c r="E275" s="20"/>
      <c r="F275" s="20"/>
      <c r="G275" s="20"/>
      <c r="H275" s="20"/>
    </row>
    <row r="276" spans="2:8" ht="58.5" customHeight="1" x14ac:dyDescent="0.2">
      <c r="B276" s="90" t="s">
        <v>112</v>
      </c>
      <c r="C276" s="45" t="s">
        <v>311</v>
      </c>
      <c r="D276" s="56" t="s">
        <v>312</v>
      </c>
      <c r="E276" s="47">
        <v>100</v>
      </c>
      <c r="F276" s="47">
        <v>100</v>
      </c>
      <c r="G276" s="50">
        <f t="shared" ref="G276:G280" si="29">+F276/E276</f>
        <v>1</v>
      </c>
      <c r="H276" s="45" t="s">
        <v>683</v>
      </c>
    </row>
    <row r="277" spans="2:8" ht="58.5" customHeight="1" x14ac:dyDescent="0.2">
      <c r="B277" s="90"/>
      <c r="C277" s="45" t="s">
        <v>684</v>
      </c>
      <c r="D277" s="56" t="s">
        <v>685</v>
      </c>
      <c r="E277" s="47">
        <v>100</v>
      </c>
      <c r="F277" s="47">
        <v>0</v>
      </c>
      <c r="G277" s="50">
        <f t="shared" si="29"/>
        <v>0</v>
      </c>
      <c r="H277" s="45"/>
    </row>
    <row r="278" spans="2:8" ht="58.5" customHeight="1" x14ac:dyDescent="0.2">
      <c r="B278" s="90"/>
      <c r="C278" s="91" t="s">
        <v>686</v>
      </c>
      <c r="D278" s="56" t="s">
        <v>687</v>
      </c>
      <c r="E278" s="47">
        <v>100</v>
      </c>
      <c r="F278" s="47">
        <v>100</v>
      </c>
      <c r="G278" s="50">
        <f t="shared" si="29"/>
        <v>1</v>
      </c>
      <c r="H278" s="45"/>
    </row>
    <row r="279" spans="2:8" ht="58.5" customHeight="1" x14ac:dyDescent="0.2">
      <c r="B279" s="90"/>
      <c r="C279" s="93"/>
      <c r="D279" s="56" t="s">
        <v>688</v>
      </c>
      <c r="E279" s="47">
        <v>90</v>
      </c>
      <c r="F279" s="47">
        <v>0</v>
      </c>
      <c r="G279" s="50">
        <f t="shared" si="29"/>
        <v>0</v>
      </c>
      <c r="H279" s="45"/>
    </row>
    <row r="280" spans="2:8" ht="50.25" customHeight="1" x14ac:dyDescent="0.2">
      <c r="B280" s="90"/>
      <c r="C280" s="45" t="s">
        <v>113</v>
      </c>
      <c r="D280" s="56" t="s">
        <v>114</v>
      </c>
      <c r="E280" s="47">
        <v>100</v>
      </c>
      <c r="F280" s="47">
        <v>100</v>
      </c>
      <c r="G280" s="50">
        <f t="shared" si="29"/>
        <v>1</v>
      </c>
      <c r="H280" s="45" t="s">
        <v>433</v>
      </c>
    </row>
    <row r="281" spans="2:8" ht="4.5" customHeight="1" x14ac:dyDescent="0.2">
      <c r="B281" s="107"/>
      <c r="C281" s="107"/>
      <c r="D281" s="107"/>
      <c r="E281" s="107"/>
      <c r="F281" s="107"/>
      <c r="G281" s="107"/>
      <c r="H281" s="107"/>
    </row>
    <row r="282" spans="2:8" ht="92.25" customHeight="1" x14ac:dyDescent="0.2">
      <c r="B282" s="96" t="s">
        <v>115</v>
      </c>
      <c r="C282" s="91" t="s">
        <v>434</v>
      </c>
      <c r="D282" s="45" t="s">
        <v>835</v>
      </c>
      <c r="E282" s="47">
        <v>40</v>
      </c>
      <c r="F282" s="47">
        <v>43</v>
      </c>
      <c r="G282" s="50">
        <v>1</v>
      </c>
      <c r="H282" s="91" t="s">
        <v>689</v>
      </c>
    </row>
    <row r="283" spans="2:8" ht="42.75" customHeight="1" x14ac:dyDescent="0.2">
      <c r="B283" s="97"/>
      <c r="C283" s="93"/>
      <c r="D283" s="45" t="s">
        <v>435</v>
      </c>
      <c r="E283" s="47">
        <v>1</v>
      </c>
      <c r="F283" s="47">
        <v>1</v>
      </c>
      <c r="G283" s="50">
        <f>+F283/E283</f>
        <v>1</v>
      </c>
      <c r="H283" s="93"/>
    </row>
    <row r="284" spans="2:8" ht="70.5" customHeight="1" x14ac:dyDescent="0.2">
      <c r="B284" s="97"/>
      <c r="C284" s="91" t="s">
        <v>436</v>
      </c>
      <c r="D284" s="45" t="s">
        <v>437</v>
      </c>
      <c r="E284" s="47">
        <v>90</v>
      </c>
      <c r="F284" s="47">
        <v>90</v>
      </c>
      <c r="G284" s="50">
        <f t="shared" ref="G284:G287" si="30">+F284/E284</f>
        <v>1</v>
      </c>
      <c r="H284" s="45" t="s">
        <v>691</v>
      </c>
    </row>
    <row r="285" spans="2:8" ht="54" customHeight="1" x14ac:dyDescent="0.2">
      <c r="B285" s="97"/>
      <c r="C285" s="92"/>
      <c r="D285" s="45" t="s">
        <v>438</v>
      </c>
      <c r="E285" s="47">
        <v>90</v>
      </c>
      <c r="F285" s="47">
        <v>95</v>
      </c>
      <c r="G285" s="50">
        <v>1</v>
      </c>
      <c r="H285" s="45" t="s">
        <v>692</v>
      </c>
    </row>
    <row r="286" spans="2:8" ht="77.25" customHeight="1" x14ac:dyDescent="0.2">
      <c r="B286" s="97"/>
      <c r="C286" s="93"/>
      <c r="D286" s="45" t="s">
        <v>690</v>
      </c>
      <c r="E286" s="47">
        <v>75</v>
      </c>
      <c r="F286" s="47">
        <v>69.23</v>
      </c>
      <c r="G286" s="50">
        <f t="shared" si="30"/>
        <v>0.9230666666666667</v>
      </c>
      <c r="H286" s="45" t="s">
        <v>693</v>
      </c>
    </row>
    <row r="287" spans="2:8" ht="52.5" customHeight="1" x14ac:dyDescent="0.2">
      <c r="B287" s="97"/>
      <c r="C287" s="45" t="s">
        <v>694</v>
      </c>
      <c r="D287" s="45" t="s">
        <v>695</v>
      </c>
      <c r="E287" s="47">
        <v>20</v>
      </c>
      <c r="F287" s="47">
        <v>20</v>
      </c>
      <c r="G287" s="50">
        <f t="shared" si="30"/>
        <v>1</v>
      </c>
      <c r="H287" s="45" t="s">
        <v>696</v>
      </c>
    </row>
    <row r="288" spans="2:8" ht="64.5" customHeight="1" x14ac:dyDescent="0.2">
      <c r="B288" s="97"/>
      <c r="C288" s="45" t="s">
        <v>151</v>
      </c>
      <c r="D288" s="45" t="s">
        <v>116</v>
      </c>
      <c r="E288" s="47">
        <v>100</v>
      </c>
      <c r="F288" s="47">
        <v>100</v>
      </c>
      <c r="G288" s="50">
        <f t="shared" ref="G288:G297" si="31">+F288/E288</f>
        <v>1</v>
      </c>
      <c r="H288" s="45" t="s">
        <v>697</v>
      </c>
    </row>
    <row r="289" spans="2:8" ht="72.75" customHeight="1" x14ac:dyDescent="0.2">
      <c r="B289" s="97"/>
      <c r="C289" s="45" t="s">
        <v>365</v>
      </c>
      <c r="D289" s="45" t="s">
        <v>117</v>
      </c>
      <c r="E289" s="47">
        <v>100</v>
      </c>
      <c r="F289" s="47">
        <v>100</v>
      </c>
      <c r="G289" s="50">
        <f t="shared" si="31"/>
        <v>1</v>
      </c>
      <c r="H289" s="45" t="s">
        <v>698</v>
      </c>
    </row>
    <row r="290" spans="2:8" ht="168.75" customHeight="1" x14ac:dyDescent="0.2">
      <c r="B290" s="97"/>
      <c r="C290" s="45" t="s">
        <v>150</v>
      </c>
      <c r="D290" s="45" t="s">
        <v>118</v>
      </c>
      <c r="E290" s="47">
        <v>85</v>
      </c>
      <c r="F290" s="47">
        <v>85</v>
      </c>
      <c r="G290" s="50">
        <f t="shared" si="31"/>
        <v>1</v>
      </c>
      <c r="H290" s="45" t="s">
        <v>699</v>
      </c>
    </row>
    <row r="291" spans="2:8" ht="84.75" customHeight="1" x14ac:dyDescent="0.2">
      <c r="B291" s="97"/>
      <c r="C291" s="45" t="s">
        <v>684</v>
      </c>
      <c r="D291" s="45" t="s">
        <v>700</v>
      </c>
      <c r="E291" s="47">
        <v>95</v>
      </c>
      <c r="F291" s="47">
        <v>93</v>
      </c>
      <c r="G291" s="50">
        <f t="shared" si="31"/>
        <v>0.97894736842105268</v>
      </c>
      <c r="H291" s="45" t="s">
        <v>701</v>
      </c>
    </row>
    <row r="292" spans="2:8" ht="129.75" customHeight="1" x14ac:dyDescent="0.2">
      <c r="B292" s="97"/>
      <c r="C292" s="45" t="s">
        <v>702</v>
      </c>
      <c r="D292" s="45" t="s">
        <v>316</v>
      </c>
      <c r="E292" s="47">
        <v>2</v>
      </c>
      <c r="F292" s="47">
        <v>2</v>
      </c>
      <c r="G292" s="50">
        <f t="shared" si="31"/>
        <v>1</v>
      </c>
      <c r="H292" s="45" t="s">
        <v>703</v>
      </c>
    </row>
    <row r="293" spans="2:8" ht="49.5" customHeight="1" x14ac:dyDescent="0.2">
      <c r="B293" s="97"/>
      <c r="C293" s="45" t="s">
        <v>313</v>
      </c>
      <c r="D293" s="45" t="s">
        <v>317</v>
      </c>
      <c r="E293" s="47">
        <v>3</v>
      </c>
      <c r="F293" s="47">
        <v>3</v>
      </c>
      <c r="G293" s="50">
        <f t="shared" si="31"/>
        <v>1</v>
      </c>
      <c r="H293" s="45" t="s">
        <v>439</v>
      </c>
    </row>
    <row r="294" spans="2:8" ht="90" customHeight="1" x14ac:dyDescent="0.2">
      <c r="B294" s="97"/>
      <c r="C294" s="45" t="s">
        <v>314</v>
      </c>
      <c r="D294" s="45" t="s">
        <v>316</v>
      </c>
      <c r="E294" s="47">
        <v>7</v>
      </c>
      <c r="F294" s="47">
        <v>13</v>
      </c>
      <c r="G294" s="50">
        <v>1</v>
      </c>
      <c r="H294" s="45" t="s">
        <v>704</v>
      </c>
    </row>
    <row r="295" spans="2:8" ht="78.75" customHeight="1" x14ac:dyDescent="0.2">
      <c r="B295" s="97"/>
      <c r="C295" s="45" t="s">
        <v>705</v>
      </c>
      <c r="D295" s="45" t="s">
        <v>706</v>
      </c>
      <c r="E295" s="47">
        <v>1</v>
      </c>
      <c r="F295" s="47">
        <v>1</v>
      </c>
      <c r="G295" s="50">
        <f>+F295/E295</f>
        <v>1</v>
      </c>
      <c r="H295" s="45" t="s">
        <v>707</v>
      </c>
    </row>
    <row r="296" spans="2:8" ht="78" customHeight="1" x14ac:dyDescent="0.2">
      <c r="B296" s="97"/>
      <c r="C296" s="45" t="s">
        <v>315</v>
      </c>
      <c r="D296" s="45" t="s">
        <v>119</v>
      </c>
      <c r="E296" s="47">
        <v>100</v>
      </c>
      <c r="F296" s="47">
        <v>100</v>
      </c>
      <c r="G296" s="50">
        <f t="shared" si="31"/>
        <v>1</v>
      </c>
      <c r="H296" s="45" t="s">
        <v>708</v>
      </c>
    </row>
    <row r="297" spans="2:8" ht="74.25" customHeight="1" x14ac:dyDescent="0.2">
      <c r="B297" s="117"/>
      <c r="C297" s="45" t="s">
        <v>120</v>
      </c>
      <c r="D297" s="45" t="s">
        <v>121</v>
      </c>
      <c r="E297" s="47">
        <v>100</v>
      </c>
      <c r="F297" s="47">
        <v>100</v>
      </c>
      <c r="G297" s="50">
        <f t="shared" si="31"/>
        <v>1</v>
      </c>
      <c r="H297" s="45" t="s">
        <v>709</v>
      </c>
    </row>
    <row r="298" spans="2:8" ht="8.25" customHeight="1" x14ac:dyDescent="0.2">
      <c r="B298" s="103"/>
      <c r="C298" s="103"/>
      <c r="D298" s="103"/>
      <c r="E298" s="103"/>
      <c r="F298" s="103"/>
      <c r="G298" s="103"/>
      <c r="H298" s="103"/>
    </row>
    <row r="299" spans="2:8" ht="27.6" customHeight="1" x14ac:dyDescent="0.2">
      <c r="B299" s="89" t="s">
        <v>122</v>
      </c>
      <c r="C299" s="89"/>
      <c r="D299" s="89"/>
      <c r="E299" s="89"/>
      <c r="F299" s="89"/>
      <c r="G299" s="89"/>
      <c r="H299" s="87">
        <f>+AVERAGE(G303:G304,G306:G309,G311:G313,G315:G320)</f>
        <v>0.9986666666666667</v>
      </c>
    </row>
    <row r="300" spans="2:8" ht="20.25" customHeight="1" x14ac:dyDescent="0.2">
      <c r="B300" s="8"/>
      <c r="C300" s="13"/>
      <c r="D300" s="13"/>
      <c r="E300" s="9"/>
      <c r="F300" s="9"/>
      <c r="G300" s="10"/>
      <c r="H300" s="11" t="s">
        <v>1</v>
      </c>
    </row>
    <row r="301" spans="2:8" ht="15" customHeight="1" x14ac:dyDescent="0.2">
      <c r="B301" s="12"/>
      <c r="C301" s="13"/>
      <c r="D301" s="13"/>
      <c r="E301" s="120"/>
      <c r="F301" s="121"/>
      <c r="G301" s="122"/>
      <c r="H301" s="13"/>
    </row>
    <row r="302" spans="2:8" s="7" customFormat="1" ht="36" customHeight="1" x14ac:dyDescent="0.2">
      <c r="B302" s="21" t="s">
        <v>2</v>
      </c>
      <c r="C302" s="25" t="s">
        <v>3</v>
      </c>
      <c r="D302" s="25" t="s">
        <v>4</v>
      </c>
      <c r="E302" s="25" t="s">
        <v>5</v>
      </c>
      <c r="F302" s="25" t="s">
        <v>6</v>
      </c>
      <c r="G302" s="26" t="s">
        <v>7</v>
      </c>
      <c r="H302" s="25" t="s">
        <v>8</v>
      </c>
    </row>
    <row r="303" spans="2:8" ht="78.75" customHeight="1" x14ac:dyDescent="0.2">
      <c r="B303" s="90" t="s">
        <v>122</v>
      </c>
      <c r="C303" s="45" t="s">
        <v>123</v>
      </c>
      <c r="D303" s="45" t="s">
        <v>124</v>
      </c>
      <c r="E303" s="47">
        <v>3</v>
      </c>
      <c r="F303" s="47">
        <v>3</v>
      </c>
      <c r="G303" s="50">
        <f>+F303/E303</f>
        <v>1</v>
      </c>
      <c r="H303" s="45" t="s">
        <v>710</v>
      </c>
    </row>
    <row r="304" spans="2:8" ht="48.75" customHeight="1" x14ac:dyDescent="0.2">
      <c r="B304" s="90"/>
      <c r="C304" s="45" t="s">
        <v>711</v>
      </c>
      <c r="D304" s="45" t="s">
        <v>125</v>
      </c>
      <c r="E304" s="47">
        <v>1</v>
      </c>
      <c r="F304" s="47">
        <v>1</v>
      </c>
      <c r="G304" s="50">
        <f>+F304/E304</f>
        <v>1</v>
      </c>
      <c r="H304" s="45" t="s">
        <v>712</v>
      </c>
    </row>
    <row r="305" spans="2:8" ht="4.5" customHeight="1" x14ac:dyDescent="0.2">
      <c r="B305" s="107"/>
      <c r="C305" s="107"/>
      <c r="D305" s="107"/>
      <c r="E305" s="107"/>
      <c r="F305" s="107"/>
      <c r="G305" s="107"/>
      <c r="H305" s="107"/>
    </row>
    <row r="306" spans="2:8" ht="60" customHeight="1" x14ac:dyDescent="0.2">
      <c r="B306" s="90" t="s">
        <v>400</v>
      </c>
      <c r="C306" s="45" t="s">
        <v>126</v>
      </c>
      <c r="D306" s="45" t="s">
        <v>713</v>
      </c>
      <c r="E306" s="47">
        <v>9</v>
      </c>
      <c r="F306" s="47">
        <v>9</v>
      </c>
      <c r="G306" s="50">
        <f t="shared" ref="G306:G309" si="32">+F306/E306</f>
        <v>1</v>
      </c>
      <c r="H306" s="45" t="s">
        <v>809</v>
      </c>
    </row>
    <row r="307" spans="2:8" ht="51" customHeight="1" x14ac:dyDescent="0.2">
      <c r="B307" s="90"/>
      <c r="C307" s="45" t="s">
        <v>127</v>
      </c>
      <c r="D307" s="45" t="s">
        <v>128</v>
      </c>
      <c r="E307" s="47">
        <v>3</v>
      </c>
      <c r="F307" s="47">
        <v>3</v>
      </c>
      <c r="G307" s="50">
        <f t="shared" si="32"/>
        <v>1</v>
      </c>
      <c r="H307" s="45" t="s">
        <v>811</v>
      </c>
    </row>
    <row r="308" spans="2:8" ht="47.25" customHeight="1" x14ac:dyDescent="0.2">
      <c r="B308" s="90"/>
      <c r="C308" s="45" t="s">
        <v>129</v>
      </c>
      <c r="D308" s="45" t="s">
        <v>130</v>
      </c>
      <c r="E308" s="47">
        <v>100</v>
      </c>
      <c r="F308" s="47">
        <v>98</v>
      </c>
      <c r="G308" s="50">
        <f t="shared" si="32"/>
        <v>0.98</v>
      </c>
      <c r="H308" s="45" t="s">
        <v>810</v>
      </c>
    </row>
    <row r="309" spans="2:8" ht="111.75" customHeight="1" x14ac:dyDescent="0.2">
      <c r="B309" s="90"/>
      <c r="C309" s="45" t="s">
        <v>131</v>
      </c>
      <c r="D309" s="45" t="s">
        <v>440</v>
      </c>
      <c r="E309" s="47">
        <v>3</v>
      </c>
      <c r="F309" s="47">
        <v>3</v>
      </c>
      <c r="G309" s="50">
        <f t="shared" si="32"/>
        <v>1</v>
      </c>
      <c r="H309" s="45" t="s">
        <v>812</v>
      </c>
    </row>
    <row r="310" spans="2:8" ht="4.5" customHeight="1" x14ac:dyDescent="0.2">
      <c r="B310" s="107"/>
      <c r="C310" s="107"/>
      <c r="D310" s="107"/>
      <c r="E310" s="107"/>
      <c r="F310" s="107"/>
      <c r="G310" s="107"/>
      <c r="H310" s="107"/>
    </row>
    <row r="311" spans="2:8" ht="68.25" customHeight="1" x14ac:dyDescent="0.2">
      <c r="B311" s="90" t="s">
        <v>132</v>
      </c>
      <c r="C311" s="45" t="s">
        <v>133</v>
      </c>
      <c r="D311" s="45" t="s">
        <v>134</v>
      </c>
      <c r="E311" s="47">
        <v>100</v>
      </c>
      <c r="F311" s="47">
        <v>100</v>
      </c>
      <c r="G311" s="50">
        <f>+F311/E311</f>
        <v>1</v>
      </c>
      <c r="H311" s="45"/>
    </row>
    <row r="312" spans="2:8" ht="60.75" customHeight="1" x14ac:dyDescent="0.2">
      <c r="B312" s="90"/>
      <c r="C312" s="45" t="s">
        <v>714</v>
      </c>
      <c r="D312" s="45" t="s">
        <v>715</v>
      </c>
      <c r="E312" s="47">
        <v>1</v>
      </c>
      <c r="F312" s="47">
        <v>1</v>
      </c>
      <c r="G312" s="50">
        <f>+F312/E312</f>
        <v>1</v>
      </c>
      <c r="H312" s="45" t="s">
        <v>716</v>
      </c>
    </row>
    <row r="313" spans="2:8" ht="48.75" customHeight="1" x14ac:dyDescent="0.2">
      <c r="B313" s="90"/>
      <c r="C313" s="45" t="s">
        <v>717</v>
      </c>
      <c r="D313" s="45" t="s">
        <v>718</v>
      </c>
      <c r="E313" s="47">
        <v>1</v>
      </c>
      <c r="F313" s="47">
        <v>1</v>
      </c>
      <c r="G313" s="50">
        <f>+F313/E313</f>
        <v>1</v>
      </c>
      <c r="H313" s="45"/>
    </row>
    <row r="314" spans="2:8" ht="4.5" customHeight="1" x14ac:dyDescent="0.2">
      <c r="B314" s="107"/>
      <c r="C314" s="107"/>
      <c r="D314" s="107"/>
      <c r="E314" s="107"/>
      <c r="F314" s="107"/>
      <c r="G314" s="107"/>
      <c r="H314" s="107"/>
    </row>
    <row r="315" spans="2:8" ht="66.75" customHeight="1" x14ac:dyDescent="0.2">
      <c r="B315" s="90" t="s">
        <v>135</v>
      </c>
      <c r="C315" s="45" t="s">
        <v>441</v>
      </c>
      <c r="D315" s="45" t="s">
        <v>719</v>
      </c>
      <c r="E315" s="47">
        <v>3</v>
      </c>
      <c r="F315" s="47">
        <v>3</v>
      </c>
      <c r="G315" s="50">
        <f>+F315/E315</f>
        <v>1</v>
      </c>
      <c r="H315" s="45" t="s">
        <v>448</v>
      </c>
    </row>
    <row r="316" spans="2:8" ht="60.75" customHeight="1" x14ac:dyDescent="0.2">
      <c r="B316" s="90"/>
      <c r="C316" s="45" t="s">
        <v>136</v>
      </c>
      <c r="D316" s="45" t="s">
        <v>137</v>
      </c>
      <c r="E316" s="47">
        <v>3</v>
      </c>
      <c r="F316" s="47">
        <v>3</v>
      </c>
      <c r="G316" s="50">
        <f t="shared" ref="G316:G320" si="33">+F316/E316</f>
        <v>1</v>
      </c>
      <c r="H316" s="91" t="s">
        <v>720</v>
      </c>
    </row>
    <row r="317" spans="2:8" ht="60.75" customHeight="1" x14ac:dyDescent="0.2">
      <c r="B317" s="90"/>
      <c r="C317" s="45" t="s">
        <v>338</v>
      </c>
      <c r="D317" s="45" t="s">
        <v>342</v>
      </c>
      <c r="E317" s="47">
        <v>3</v>
      </c>
      <c r="F317" s="47">
        <v>3</v>
      </c>
      <c r="G317" s="50">
        <f t="shared" si="33"/>
        <v>1</v>
      </c>
      <c r="H317" s="92"/>
    </row>
    <row r="318" spans="2:8" ht="60.75" customHeight="1" x14ac:dyDescent="0.2">
      <c r="B318" s="90"/>
      <c r="C318" s="45" t="s">
        <v>339</v>
      </c>
      <c r="D318" s="45" t="s">
        <v>343</v>
      </c>
      <c r="E318" s="47">
        <v>100</v>
      </c>
      <c r="F318" s="47">
        <v>100</v>
      </c>
      <c r="G318" s="50">
        <f t="shared" si="33"/>
        <v>1</v>
      </c>
      <c r="H318" s="92"/>
    </row>
    <row r="319" spans="2:8" ht="84" customHeight="1" x14ac:dyDescent="0.2">
      <c r="B319" s="90"/>
      <c r="C319" s="45" t="s">
        <v>340</v>
      </c>
      <c r="D319" s="45" t="s">
        <v>836</v>
      </c>
      <c r="E319" s="47">
        <v>100</v>
      </c>
      <c r="F319" s="47">
        <v>100</v>
      </c>
      <c r="G319" s="50">
        <f t="shared" si="33"/>
        <v>1</v>
      </c>
      <c r="H319" s="92"/>
    </row>
    <row r="320" spans="2:8" ht="54" customHeight="1" x14ac:dyDescent="0.2">
      <c r="B320" s="90"/>
      <c r="C320" s="45" t="s">
        <v>341</v>
      </c>
      <c r="D320" s="45" t="s">
        <v>344</v>
      </c>
      <c r="E320" s="47">
        <v>100</v>
      </c>
      <c r="F320" s="47">
        <v>100</v>
      </c>
      <c r="G320" s="50">
        <f t="shared" si="33"/>
        <v>1</v>
      </c>
      <c r="H320" s="93"/>
    </row>
    <row r="321" spans="2:8" ht="8.25" customHeight="1" x14ac:dyDescent="0.2"/>
    <row r="322" spans="2:8" ht="21.75" customHeight="1" x14ac:dyDescent="0.2">
      <c r="B322" s="89" t="s">
        <v>162</v>
      </c>
      <c r="C322" s="89"/>
      <c r="D322" s="89"/>
      <c r="E322" s="89"/>
      <c r="F322" s="89"/>
      <c r="G322" s="89"/>
      <c r="H322" s="86">
        <f>+AVERAGE(G326:G330,G332:G339,G341:G345,G347:G348,G350:G360)</f>
        <v>0.64516129032258063</v>
      </c>
    </row>
    <row r="323" spans="2:8" x14ac:dyDescent="0.2">
      <c r="B323" s="8"/>
      <c r="C323" s="13"/>
      <c r="D323" s="13"/>
      <c r="E323" s="9"/>
      <c r="F323" s="9"/>
      <c r="G323" s="10"/>
      <c r="H323" s="11" t="s">
        <v>1</v>
      </c>
    </row>
    <row r="324" spans="2:8" ht="14.25" customHeight="1" x14ac:dyDescent="0.2">
      <c r="B324" s="12"/>
      <c r="C324" s="13"/>
      <c r="D324" s="13"/>
      <c r="E324" s="120"/>
      <c r="F324" s="121"/>
      <c r="G324" s="122"/>
      <c r="H324" s="13"/>
    </row>
    <row r="325" spans="2:8" s="2" customFormat="1" x14ac:dyDescent="0.25">
      <c r="B325" s="21" t="s">
        <v>2</v>
      </c>
      <c r="C325" s="25" t="s">
        <v>3</v>
      </c>
      <c r="D325" s="25" t="s">
        <v>4</v>
      </c>
      <c r="E325" s="25" t="s">
        <v>5</v>
      </c>
      <c r="F325" s="25" t="s">
        <v>6</v>
      </c>
      <c r="G325" s="26" t="s">
        <v>7</v>
      </c>
      <c r="H325" s="25" t="s">
        <v>8</v>
      </c>
    </row>
    <row r="326" spans="2:8" ht="105.75" customHeight="1" x14ac:dyDescent="0.2">
      <c r="B326" s="90" t="s">
        <v>163</v>
      </c>
      <c r="C326" s="45" t="s">
        <v>721</v>
      </c>
      <c r="D326" s="45" t="s">
        <v>722</v>
      </c>
      <c r="E326" s="47">
        <v>100</v>
      </c>
      <c r="F326" s="47">
        <v>100</v>
      </c>
      <c r="G326" s="50">
        <f>+F326/E326</f>
        <v>1</v>
      </c>
      <c r="H326" s="51" t="s">
        <v>723</v>
      </c>
    </row>
    <row r="327" spans="2:8" ht="69.75" customHeight="1" x14ac:dyDescent="0.2">
      <c r="B327" s="90"/>
      <c r="C327" s="45" t="s">
        <v>345</v>
      </c>
      <c r="D327" s="45" t="s">
        <v>164</v>
      </c>
      <c r="E327" s="47">
        <v>100</v>
      </c>
      <c r="F327" s="47">
        <v>0</v>
      </c>
      <c r="G327" s="50">
        <f>+F327/E327</f>
        <v>0</v>
      </c>
      <c r="H327" s="77"/>
    </row>
    <row r="328" spans="2:8" ht="60" customHeight="1" x14ac:dyDescent="0.2">
      <c r="B328" s="90"/>
      <c r="C328" s="45" t="s">
        <v>217</v>
      </c>
      <c r="D328" s="45" t="s">
        <v>218</v>
      </c>
      <c r="E328" s="47">
        <v>100</v>
      </c>
      <c r="F328" s="47">
        <v>0</v>
      </c>
      <c r="G328" s="50">
        <f t="shared" ref="G328:G330" si="34">+F328/E328</f>
        <v>0</v>
      </c>
      <c r="H328" s="66"/>
    </row>
    <row r="329" spans="2:8" ht="89.25" customHeight="1" x14ac:dyDescent="0.2">
      <c r="B329" s="90"/>
      <c r="C329" s="45" t="s">
        <v>165</v>
      </c>
      <c r="D329" s="45" t="s">
        <v>166</v>
      </c>
      <c r="E329" s="47">
        <v>100</v>
      </c>
      <c r="F329" s="47">
        <v>100</v>
      </c>
      <c r="G329" s="50">
        <f t="shared" si="34"/>
        <v>1</v>
      </c>
      <c r="H329" s="51" t="s">
        <v>724</v>
      </c>
    </row>
    <row r="330" spans="2:8" ht="86.25" customHeight="1" x14ac:dyDescent="0.2">
      <c r="B330" s="90"/>
      <c r="C330" s="45" t="s">
        <v>167</v>
      </c>
      <c r="D330" s="45" t="s">
        <v>427</v>
      </c>
      <c r="E330" s="47">
        <v>100</v>
      </c>
      <c r="F330" s="47">
        <v>0</v>
      </c>
      <c r="G330" s="50">
        <f t="shared" si="34"/>
        <v>0</v>
      </c>
      <c r="H330" s="51"/>
    </row>
    <row r="331" spans="2:8" ht="4.5" customHeight="1" x14ac:dyDescent="0.2">
      <c r="B331" s="107"/>
      <c r="C331" s="107"/>
      <c r="D331" s="107"/>
      <c r="E331" s="107"/>
      <c r="F331" s="107"/>
      <c r="G331" s="107"/>
      <c r="H331" s="107"/>
    </row>
    <row r="332" spans="2:8" ht="69" customHeight="1" x14ac:dyDescent="0.2">
      <c r="B332" s="90" t="s">
        <v>168</v>
      </c>
      <c r="C332" s="45" t="s">
        <v>386</v>
      </c>
      <c r="D332" s="45" t="s">
        <v>389</v>
      </c>
      <c r="E332" s="47">
        <v>25</v>
      </c>
      <c r="F332" s="47">
        <v>25</v>
      </c>
      <c r="G332" s="50">
        <f>+F332/E332</f>
        <v>1</v>
      </c>
      <c r="H332" s="51"/>
    </row>
    <row r="333" spans="2:8" ht="49.5" customHeight="1" x14ac:dyDescent="0.2">
      <c r="B333" s="90"/>
      <c r="C333" s="45" t="s">
        <v>387</v>
      </c>
      <c r="D333" s="45" t="s">
        <v>390</v>
      </c>
      <c r="E333" s="47">
        <v>25</v>
      </c>
      <c r="F333" s="47">
        <v>0</v>
      </c>
      <c r="G333" s="50">
        <f t="shared" ref="G333:G337" si="35">+F333/E333</f>
        <v>0</v>
      </c>
      <c r="H333" s="51"/>
    </row>
    <row r="334" spans="2:8" ht="72" customHeight="1" x14ac:dyDescent="0.2">
      <c r="B334" s="90"/>
      <c r="C334" s="45" t="s">
        <v>725</v>
      </c>
      <c r="D334" s="45" t="s">
        <v>726</v>
      </c>
      <c r="E334" s="47">
        <v>40</v>
      </c>
      <c r="F334" s="47">
        <v>0</v>
      </c>
      <c r="G334" s="50">
        <f t="shared" si="35"/>
        <v>0</v>
      </c>
      <c r="H334" s="51"/>
    </row>
    <row r="335" spans="2:8" ht="81" customHeight="1" x14ac:dyDescent="0.2">
      <c r="B335" s="90"/>
      <c r="C335" s="45" t="s">
        <v>346</v>
      </c>
      <c r="D335" s="45" t="s">
        <v>347</v>
      </c>
      <c r="E335" s="47">
        <v>100</v>
      </c>
      <c r="F335" s="47">
        <v>100</v>
      </c>
      <c r="G335" s="50">
        <f t="shared" si="35"/>
        <v>1</v>
      </c>
      <c r="H335" s="51"/>
    </row>
    <row r="336" spans="2:8" ht="75" customHeight="1" x14ac:dyDescent="0.2">
      <c r="B336" s="90"/>
      <c r="C336" s="45" t="s">
        <v>219</v>
      </c>
      <c r="D336" s="45" t="s">
        <v>220</v>
      </c>
      <c r="E336" s="47">
        <v>100</v>
      </c>
      <c r="F336" s="47">
        <v>100</v>
      </c>
      <c r="G336" s="50">
        <f t="shared" si="35"/>
        <v>1</v>
      </c>
      <c r="H336" s="51"/>
    </row>
    <row r="337" spans="2:8" ht="58.5" customHeight="1" x14ac:dyDescent="0.2">
      <c r="B337" s="90"/>
      <c r="C337" s="45" t="s">
        <v>727</v>
      </c>
      <c r="D337" s="45" t="s">
        <v>726</v>
      </c>
      <c r="E337" s="47">
        <v>40</v>
      </c>
      <c r="F337" s="47">
        <v>0</v>
      </c>
      <c r="G337" s="50">
        <f t="shared" si="35"/>
        <v>0</v>
      </c>
      <c r="H337" s="51"/>
    </row>
    <row r="338" spans="2:8" ht="61.5" customHeight="1" x14ac:dyDescent="0.2">
      <c r="B338" s="90"/>
      <c r="C338" s="45" t="s">
        <v>388</v>
      </c>
      <c r="D338" s="75" t="s">
        <v>169</v>
      </c>
      <c r="E338" s="47">
        <v>2</v>
      </c>
      <c r="F338" s="47">
        <v>0</v>
      </c>
      <c r="G338" s="50">
        <f>+F338/E338</f>
        <v>0</v>
      </c>
      <c r="H338" s="51"/>
    </row>
    <row r="339" spans="2:8" ht="54" customHeight="1" x14ac:dyDescent="0.2">
      <c r="B339" s="90"/>
      <c r="C339" s="45" t="s">
        <v>728</v>
      </c>
      <c r="D339" s="45" t="s">
        <v>170</v>
      </c>
      <c r="E339" s="47">
        <v>5</v>
      </c>
      <c r="F339" s="47">
        <v>0</v>
      </c>
      <c r="G339" s="50">
        <f>+F339/E339</f>
        <v>0</v>
      </c>
      <c r="H339" s="51"/>
    </row>
    <row r="340" spans="2:8" ht="5.25" customHeight="1" x14ac:dyDescent="0.2">
      <c r="C340" s="41"/>
      <c r="D340" s="112"/>
      <c r="E340" s="113"/>
    </row>
    <row r="341" spans="2:8" ht="117.75" customHeight="1" x14ac:dyDescent="0.2">
      <c r="B341" s="90" t="s">
        <v>171</v>
      </c>
      <c r="C341" s="45" t="s">
        <v>172</v>
      </c>
      <c r="D341" s="45" t="s">
        <v>173</v>
      </c>
      <c r="E341" s="47">
        <v>3</v>
      </c>
      <c r="F341" s="47">
        <v>3</v>
      </c>
      <c r="G341" s="50">
        <f>+F341/E341</f>
        <v>1</v>
      </c>
      <c r="H341" s="45"/>
    </row>
    <row r="342" spans="2:8" ht="69.75" customHeight="1" x14ac:dyDescent="0.2">
      <c r="B342" s="90"/>
      <c r="C342" s="45" t="s">
        <v>174</v>
      </c>
      <c r="D342" s="45" t="s">
        <v>175</v>
      </c>
      <c r="E342" s="47">
        <v>100</v>
      </c>
      <c r="F342" s="47">
        <v>100</v>
      </c>
      <c r="G342" s="50">
        <f t="shared" ref="G342" si="36">+F342/E342</f>
        <v>1</v>
      </c>
      <c r="H342" s="45" t="s">
        <v>729</v>
      </c>
    </row>
    <row r="343" spans="2:8" ht="79.5" customHeight="1" x14ac:dyDescent="0.2">
      <c r="B343" s="90"/>
      <c r="C343" s="45" t="s">
        <v>176</v>
      </c>
      <c r="D343" s="91" t="s">
        <v>177</v>
      </c>
      <c r="E343" s="47">
        <v>100</v>
      </c>
      <c r="F343" s="47">
        <v>100</v>
      </c>
      <c r="G343" s="50">
        <f t="shared" ref="G343:G345" si="37">+F343/E343</f>
        <v>1</v>
      </c>
      <c r="H343" s="45" t="s">
        <v>730</v>
      </c>
    </row>
    <row r="344" spans="2:8" ht="87" customHeight="1" x14ac:dyDescent="0.2">
      <c r="B344" s="90"/>
      <c r="C344" s="45" t="s">
        <v>178</v>
      </c>
      <c r="D344" s="93"/>
      <c r="E344" s="47">
        <v>100</v>
      </c>
      <c r="F344" s="47">
        <v>100</v>
      </c>
      <c r="G344" s="50">
        <f t="shared" si="37"/>
        <v>1</v>
      </c>
      <c r="H344" s="45" t="s">
        <v>731</v>
      </c>
    </row>
    <row r="345" spans="2:8" ht="84.75" customHeight="1" x14ac:dyDescent="0.2">
      <c r="B345" s="90"/>
      <c r="C345" s="45" t="s">
        <v>179</v>
      </c>
      <c r="D345" s="45" t="s">
        <v>175</v>
      </c>
      <c r="E345" s="47">
        <v>100</v>
      </c>
      <c r="F345" s="47">
        <v>100</v>
      </c>
      <c r="G345" s="50">
        <f t="shared" si="37"/>
        <v>1</v>
      </c>
      <c r="H345" s="45" t="s">
        <v>732</v>
      </c>
    </row>
    <row r="346" spans="2:8" ht="4.5" customHeight="1" x14ac:dyDescent="0.2"/>
    <row r="347" spans="2:8" ht="97.5" customHeight="1" x14ac:dyDescent="0.2">
      <c r="B347" s="90" t="s">
        <v>180</v>
      </c>
      <c r="C347" s="45" t="s">
        <v>181</v>
      </c>
      <c r="D347" s="45" t="s">
        <v>183</v>
      </c>
      <c r="E347" s="47">
        <v>3</v>
      </c>
      <c r="F347" s="47">
        <v>3</v>
      </c>
      <c r="G347" s="50">
        <f t="shared" ref="G347" si="38">+F347/E347</f>
        <v>1</v>
      </c>
      <c r="H347" s="45" t="s">
        <v>733</v>
      </c>
    </row>
    <row r="348" spans="2:8" ht="109.5" customHeight="1" x14ac:dyDescent="0.2">
      <c r="B348" s="90"/>
      <c r="C348" s="45" t="s">
        <v>182</v>
      </c>
      <c r="D348" s="45" t="s">
        <v>428</v>
      </c>
      <c r="E348" s="47">
        <v>90</v>
      </c>
      <c r="F348" s="47">
        <v>90</v>
      </c>
      <c r="G348" s="50">
        <f>+F348/E348</f>
        <v>1</v>
      </c>
      <c r="H348" s="45" t="s">
        <v>734</v>
      </c>
    </row>
    <row r="349" spans="2:8" ht="4.5" customHeight="1" x14ac:dyDescent="0.2"/>
    <row r="350" spans="2:8" ht="95.25" customHeight="1" x14ac:dyDescent="0.2">
      <c r="B350" s="90" t="s">
        <v>184</v>
      </c>
      <c r="C350" s="45" t="s">
        <v>185</v>
      </c>
      <c r="D350" s="45" t="s">
        <v>186</v>
      </c>
      <c r="E350" s="47">
        <v>75</v>
      </c>
      <c r="F350" s="47">
        <v>75</v>
      </c>
      <c r="G350" s="50">
        <f>+F350/E350</f>
        <v>1</v>
      </c>
      <c r="H350" s="45" t="s">
        <v>735</v>
      </c>
    </row>
    <row r="351" spans="2:8" ht="78" customHeight="1" x14ac:dyDescent="0.2">
      <c r="B351" s="90"/>
      <c r="C351" s="45" t="s">
        <v>348</v>
      </c>
      <c r="D351" s="91" t="s">
        <v>187</v>
      </c>
      <c r="E351" s="47">
        <v>1</v>
      </c>
      <c r="F351" s="47">
        <v>0</v>
      </c>
      <c r="G351" s="50">
        <f>+F351/E351</f>
        <v>0</v>
      </c>
      <c r="H351" s="45"/>
    </row>
    <row r="352" spans="2:8" ht="93" customHeight="1" x14ac:dyDescent="0.2">
      <c r="B352" s="90"/>
      <c r="C352" s="45" t="s">
        <v>349</v>
      </c>
      <c r="D352" s="92"/>
      <c r="E352" s="47">
        <v>100</v>
      </c>
      <c r="F352" s="47">
        <v>100</v>
      </c>
      <c r="G352" s="50">
        <f>+F352/E352</f>
        <v>1</v>
      </c>
      <c r="H352" s="45" t="s">
        <v>736</v>
      </c>
    </row>
    <row r="353" spans="2:8" ht="93" customHeight="1" x14ac:dyDescent="0.2">
      <c r="B353" s="90"/>
      <c r="C353" s="45" t="s">
        <v>737</v>
      </c>
      <c r="D353" s="93"/>
      <c r="E353" s="47">
        <v>1</v>
      </c>
      <c r="F353" s="47">
        <v>0</v>
      </c>
      <c r="G353" s="50">
        <f t="shared" ref="G353:G360" si="39">F353/E353</f>
        <v>0</v>
      </c>
      <c r="H353" s="45"/>
    </row>
    <row r="354" spans="2:8" ht="104.25" customHeight="1" x14ac:dyDescent="0.2">
      <c r="B354" s="90"/>
      <c r="C354" s="45" t="s">
        <v>188</v>
      </c>
      <c r="D354" s="45" t="s">
        <v>189</v>
      </c>
      <c r="E354" s="47">
        <v>100</v>
      </c>
      <c r="F354" s="47">
        <v>100</v>
      </c>
      <c r="G354" s="50">
        <f t="shared" si="39"/>
        <v>1</v>
      </c>
      <c r="H354" s="45" t="s">
        <v>738</v>
      </c>
    </row>
    <row r="355" spans="2:8" ht="81" customHeight="1" x14ac:dyDescent="0.2">
      <c r="B355" s="90"/>
      <c r="C355" s="45" t="s">
        <v>190</v>
      </c>
      <c r="D355" s="91" t="s">
        <v>191</v>
      </c>
      <c r="E355" s="47">
        <v>100</v>
      </c>
      <c r="F355" s="47">
        <v>100</v>
      </c>
      <c r="G355" s="50">
        <f t="shared" si="39"/>
        <v>1</v>
      </c>
      <c r="H355" s="91" t="s">
        <v>739</v>
      </c>
    </row>
    <row r="356" spans="2:8" ht="96.75" customHeight="1" x14ac:dyDescent="0.2">
      <c r="B356" s="90"/>
      <c r="C356" s="45" t="s">
        <v>192</v>
      </c>
      <c r="D356" s="92"/>
      <c r="E356" s="47">
        <v>100</v>
      </c>
      <c r="F356" s="47">
        <v>100</v>
      </c>
      <c r="G356" s="50">
        <f t="shared" si="39"/>
        <v>1</v>
      </c>
      <c r="H356" s="92"/>
    </row>
    <row r="357" spans="2:8" ht="97.5" customHeight="1" x14ac:dyDescent="0.2">
      <c r="B357" s="90"/>
      <c r="C357" s="45" t="s">
        <v>193</v>
      </c>
      <c r="D357" s="92"/>
      <c r="E357" s="47">
        <v>100</v>
      </c>
      <c r="F357" s="47">
        <v>0</v>
      </c>
      <c r="G357" s="50">
        <f t="shared" si="39"/>
        <v>0</v>
      </c>
      <c r="H357" s="92"/>
    </row>
    <row r="358" spans="2:8" ht="90" customHeight="1" x14ac:dyDescent="0.2">
      <c r="B358" s="90"/>
      <c r="C358" s="45" t="s">
        <v>194</v>
      </c>
      <c r="D358" s="92"/>
      <c r="E358" s="47">
        <v>100</v>
      </c>
      <c r="F358" s="47">
        <v>100</v>
      </c>
      <c r="G358" s="50">
        <f t="shared" si="39"/>
        <v>1</v>
      </c>
      <c r="H358" s="92"/>
    </row>
    <row r="359" spans="2:8" ht="135" customHeight="1" x14ac:dyDescent="0.2">
      <c r="B359" s="90"/>
      <c r="C359" s="45" t="s">
        <v>350</v>
      </c>
      <c r="D359" s="93"/>
      <c r="E359" s="47">
        <v>100</v>
      </c>
      <c r="F359" s="47">
        <v>100</v>
      </c>
      <c r="G359" s="50">
        <f t="shared" si="39"/>
        <v>1</v>
      </c>
      <c r="H359" s="93"/>
    </row>
    <row r="360" spans="2:8" ht="129" customHeight="1" x14ac:dyDescent="0.2">
      <c r="B360" s="90"/>
      <c r="C360" s="45" t="s">
        <v>351</v>
      </c>
      <c r="D360" s="45" t="s">
        <v>187</v>
      </c>
      <c r="E360" s="47">
        <v>100</v>
      </c>
      <c r="F360" s="47">
        <v>100</v>
      </c>
      <c r="G360" s="50">
        <f t="shared" si="39"/>
        <v>1</v>
      </c>
      <c r="H360" s="45" t="s">
        <v>740</v>
      </c>
    </row>
    <row r="361" spans="2:8" ht="4.5" customHeight="1" x14ac:dyDescent="0.2"/>
    <row r="362" spans="2:8" ht="24" customHeight="1" x14ac:dyDescent="0.2">
      <c r="B362" s="89" t="s">
        <v>195</v>
      </c>
      <c r="C362" s="89"/>
      <c r="D362" s="89"/>
      <c r="E362" s="89"/>
      <c r="F362" s="89"/>
      <c r="G362" s="89"/>
      <c r="H362" s="86">
        <f>+AVERAGE(G365:G369,G371:G395,G397:G403)</f>
        <v>0.9855937253042516</v>
      </c>
    </row>
    <row r="363" spans="2:8" x14ac:dyDescent="0.2">
      <c r="B363" s="8"/>
      <c r="C363" s="13"/>
      <c r="D363" s="13"/>
      <c r="E363" s="9"/>
      <c r="F363" s="9"/>
      <c r="G363" s="10"/>
      <c r="H363" s="11" t="s">
        <v>1</v>
      </c>
    </row>
    <row r="364" spans="2:8" ht="21.75" customHeight="1" x14ac:dyDescent="0.2">
      <c r="B364" s="21" t="s">
        <v>2</v>
      </c>
      <c r="C364" s="25" t="s">
        <v>3</v>
      </c>
      <c r="D364" s="25" t="s">
        <v>4</v>
      </c>
      <c r="E364" s="25" t="s">
        <v>5</v>
      </c>
      <c r="F364" s="25" t="s">
        <v>6</v>
      </c>
      <c r="G364" s="26" t="s">
        <v>7</v>
      </c>
      <c r="H364" s="25" t="s">
        <v>8</v>
      </c>
    </row>
    <row r="365" spans="2:8" ht="192.75" customHeight="1" x14ac:dyDescent="0.2">
      <c r="B365" s="96" t="s">
        <v>196</v>
      </c>
      <c r="C365" s="45" t="s">
        <v>741</v>
      </c>
      <c r="D365" s="45" t="s">
        <v>742</v>
      </c>
      <c r="E365" s="47">
        <v>100</v>
      </c>
      <c r="F365" s="47">
        <v>100</v>
      </c>
      <c r="G365" s="50">
        <f>F365/E365</f>
        <v>1</v>
      </c>
      <c r="H365" s="45" t="s">
        <v>837</v>
      </c>
    </row>
    <row r="366" spans="2:8" ht="334.5" customHeight="1" x14ac:dyDescent="0.2">
      <c r="B366" s="97"/>
      <c r="C366" s="45" t="s">
        <v>743</v>
      </c>
      <c r="D366" s="45" t="s">
        <v>744</v>
      </c>
      <c r="E366" s="47">
        <v>100</v>
      </c>
      <c r="F366" s="47">
        <v>100</v>
      </c>
      <c r="G366" s="50">
        <f>F366/E366</f>
        <v>1</v>
      </c>
      <c r="H366" s="45" t="s">
        <v>838</v>
      </c>
    </row>
    <row r="367" spans="2:8" ht="140.25" customHeight="1" x14ac:dyDescent="0.2">
      <c r="B367" s="97"/>
      <c r="C367" s="45" t="s">
        <v>197</v>
      </c>
      <c r="D367" s="45" t="s">
        <v>242</v>
      </c>
      <c r="E367" s="47">
        <v>100</v>
      </c>
      <c r="F367" s="47">
        <v>100</v>
      </c>
      <c r="G367" s="50">
        <f t="shared" ref="G367:G368" si="40">+F367/E367</f>
        <v>1</v>
      </c>
      <c r="H367" s="45" t="s">
        <v>745</v>
      </c>
    </row>
    <row r="368" spans="2:8" ht="140.25" customHeight="1" x14ac:dyDescent="0.2">
      <c r="B368" s="97"/>
      <c r="C368" s="45" t="s">
        <v>746</v>
      </c>
      <c r="D368" s="45" t="s">
        <v>747</v>
      </c>
      <c r="E368" s="47">
        <v>1</v>
      </c>
      <c r="F368" s="47">
        <v>1</v>
      </c>
      <c r="G368" s="50">
        <f t="shared" si="40"/>
        <v>1</v>
      </c>
      <c r="H368" s="45" t="s">
        <v>748</v>
      </c>
    </row>
    <row r="369" spans="2:8" ht="73.5" customHeight="1" x14ac:dyDescent="0.2">
      <c r="B369" s="98"/>
      <c r="C369" s="45" t="s">
        <v>749</v>
      </c>
      <c r="D369" s="45" t="s">
        <v>243</v>
      </c>
      <c r="E369" s="47">
        <v>100</v>
      </c>
      <c r="F369" s="47">
        <v>100</v>
      </c>
      <c r="G369" s="50">
        <f>+F369/E369</f>
        <v>1</v>
      </c>
      <c r="H369" s="45"/>
    </row>
    <row r="370" spans="2:8" ht="4.5" customHeight="1" x14ac:dyDescent="0.2">
      <c r="B370" s="107"/>
      <c r="C370" s="107"/>
      <c r="D370" s="107"/>
      <c r="E370" s="107"/>
      <c r="F370" s="107"/>
      <c r="G370" s="107"/>
      <c r="H370" s="107"/>
    </row>
    <row r="371" spans="2:8" ht="141" customHeight="1" x14ac:dyDescent="0.2">
      <c r="B371" s="90" t="s">
        <v>198</v>
      </c>
      <c r="C371" s="45" t="s">
        <v>839</v>
      </c>
      <c r="D371" s="45" t="s">
        <v>840</v>
      </c>
      <c r="E371" s="47">
        <v>1</v>
      </c>
      <c r="F371" s="47">
        <v>1</v>
      </c>
      <c r="G371" s="50">
        <f>+F371/E371</f>
        <v>1</v>
      </c>
      <c r="H371" s="45" t="s">
        <v>841</v>
      </c>
    </row>
    <row r="372" spans="2:8" ht="72.75" customHeight="1" x14ac:dyDescent="0.2">
      <c r="B372" s="90"/>
      <c r="C372" s="45" t="s">
        <v>750</v>
      </c>
      <c r="D372" s="45" t="s">
        <v>751</v>
      </c>
      <c r="E372" s="47">
        <v>100</v>
      </c>
      <c r="F372" s="47">
        <v>100</v>
      </c>
      <c r="G372" s="50">
        <f>+F372/E372</f>
        <v>1</v>
      </c>
      <c r="H372" s="45" t="s">
        <v>752</v>
      </c>
    </row>
    <row r="373" spans="2:8" ht="96.75" customHeight="1" x14ac:dyDescent="0.2">
      <c r="B373" s="90"/>
      <c r="C373" s="45" t="s">
        <v>753</v>
      </c>
      <c r="D373" s="45" t="s">
        <v>754</v>
      </c>
      <c r="E373" s="47">
        <v>1</v>
      </c>
      <c r="F373" s="47">
        <v>0.8</v>
      </c>
      <c r="G373" s="50">
        <f t="shared" ref="G373:G387" si="41">+F373/E373</f>
        <v>0.8</v>
      </c>
      <c r="H373" s="45" t="s">
        <v>755</v>
      </c>
    </row>
    <row r="374" spans="2:8" ht="218.25" customHeight="1" x14ac:dyDescent="0.2">
      <c r="B374" s="90"/>
      <c r="C374" s="45" t="s">
        <v>244</v>
      </c>
      <c r="D374" s="45" t="s">
        <v>253</v>
      </c>
      <c r="E374" s="47">
        <v>90</v>
      </c>
      <c r="F374" s="47">
        <v>79.099999999999994</v>
      </c>
      <c r="G374" s="50">
        <f t="shared" si="41"/>
        <v>0.87888888888888883</v>
      </c>
      <c r="H374" s="45" t="s">
        <v>842</v>
      </c>
    </row>
    <row r="375" spans="2:8" ht="159.75" customHeight="1" x14ac:dyDescent="0.2">
      <c r="B375" s="90"/>
      <c r="C375" s="45" t="s">
        <v>245</v>
      </c>
      <c r="D375" s="45" t="s">
        <v>254</v>
      </c>
      <c r="E375" s="47">
        <v>13</v>
      </c>
      <c r="F375" s="47">
        <v>13</v>
      </c>
      <c r="G375" s="50">
        <f t="shared" si="41"/>
        <v>1</v>
      </c>
      <c r="H375" s="45" t="s">
        <v>756</v>
      </c>
    </row>
    <row r="376" spans="2:8" ht="254.25" customHeight="1" x14ac:dyDescent="0.2">
      <c r="B376" s="90"/>
      <c r="C376" s="45" t="s">
        <v>246</v>
      </c>
      <c r="D376" s="45" t="s">
        <v>255</v>
      </c>
      <c r="E376" s="47">
        <v>3</v>
      </c>
      <c r="F376" s="47">
        <v>3</v>
      </c>
      <c r="G376" s="50">
        <f t="shared" si="41"/>
        <v>1</v>
      </c>
      <c r="H376" s="45" t="s">
        <v>843</v>
      </c>
    </row>
    <row r="377" spans="2:8" ht="137.25" customHeight="1" x14ac:dyDescent="0.2">
      <c r="B377" s="90"/>
      <c r="C377" s="45" t="s">
        <v>247</v>
      </c>
      <c r="D377" s="45" t="s">
        <v>757</v>
      </c>
      <c r="E377" s="47">
        <v>3</v>
      </c>
      <c r="F377" s="47">
        <v>3</v>
      </c>
      <c r="G377" s="50">
        <f t="shared" si="41"/>
        <v>1</v>
      </c>
      <c r="H377" s="45" t="s">
        <v>419</v>
      </c>
    </row>
    <row r="378" spans="2:8" ht="171" customHeight="1" x14ac:dyDescent="0.2">
      <c r="B378" s="90"/>
      <c r="C378" s="45" t="s">
        <v>248</v>
      </c>
      <c r="D378" s="45" t="s">
        <v>758</v>
      </c>
      <c r="E378" s="47">
        <v>3</v>
      </c>
      <c r="F378" s="47">
        <v>3</v>
      </c>
      <c r="G378" s="50">
        <f t="shared" si="41"/>
        <v>1</v>
      </c>
      <c r="H378" s="45" t="s">
        <v>759</v>
      </c>
    </row>
    <row r="379" spans="2:8" ht="88.5" customHeight="1" x14ac:dyDescent="0.2">
      <c r="B379" s="90"/>
      <c r="C379" s="45" t="s">
        <v>760</v>
      </c>
      <c r="D379" s="45" t="s">
        <v>761</v>
      </c>
      <c r="E379" s="47">
        <v>2</v>
      </c>
      <c r="F379" s="47">
        <v>2</v>
      </c>
      <c r="G379" s="50">
        <f t="shared" si="41"/>
        <v>1</v>
      </c>
      <c r="H379" s="45" t="s">
        <v>844</v>
      </c>
    </row>
    <row r="380" spans="2:8" ht="150.75" customHeight="1" x14ac:dyDescent="0.2">
      <c r="B380" s="90"/>
      <c r="C380" s="45" t="s">
        <v>249</v>
      </c>
      <c r="D380" s="45" t="s">
        <v>256</v>
      </c>
      <c r="E380" s="47">
        <v>1</v>
      </c>
      <c r="F380" s="47">
        <v>1</v>
      </c>
      <c r="G380" s="50">
        <f t="shared" si="41"/>
        <v>1</v>
      </c>
      <c r="H380" s="45" t="s">
        <v>845</v>
      </c>
    </row>
    <row r="381" spans="2:8" ht="107.25" customHeight="1" x14ac:dyDescent="0.2">
      <c r="B381" s="90"/>
      <c r="C381" s="45" t="s">
        <v>762</v>
      </c>
      <c r="D381" s="45" t="s">
        <v>763</v>
      </c>
      <c r="E381" s="47">
        <v>100</v>
      </c>
      <c r="F381" s="47">
        <v>100</v>
      </c>
      <c r="G381" s="50">
        <f t="shared" si="41"/>
        <v>1</v>
      </c>
      <c r="H381" s="45" t="s">
        <v>764</v>
      </c>
    </row>
    <row r="382" spans="2:8" ht="140.25" customHeight="1" x14ac:dyDescent="0.2">
      <c r="B382" s="90"/>
      <c r="C382" s="45" t="s">
        <v>199</v>
      </c>
      <c r="D382" s="45" t="s">
        <v>257</v>
      </c>
      <c r="E382" s="47">
        <v>3</v>
      </c>
      <c r="F382" s="47">
        <v>3</v>
      </c>
      <c r="G382" s="50">
        <f t="shared" si="41"/>
        <v>1</v>
      </c>
      <c r="H382" s="45" t="s">
        <v>765</v>
      </c>
    </row>
    <row r="383" spans="2:8" ht="99.75" customHeight="1" x14ac:dyDescent="0.2">
      <c r="B383" s="90"/>
      <c r="C383" s="45" t="s">
        <v>250</v>
      </c>
      <c r="D383" s="45" t="s">
        <v>258</v>
      </c>
      <c r="E383" s="47">
        <v>3</v>
      </c>
      <c r="F383" s="47">
        <v>3</v>
      </c>
      <c r="G383" s="50">
        <f t="shared" si="41"/>
        <v>1</v>
      </c>
      <c r="H383" s="45" t="s">
        <v>766</v>
      </c>
    </row>
    <row r="384" spans="2:8" ht="174.75" customHeight="1" x14ac:dyDescent="0.2">
      <c r="B384" s="90"/>
      <c r="C384" s="45" t="s">
        <v>251</v>
      </c>
      <c r="D384" s="45" t="s">
        <v>259</v>
      </c>
      <c r="E384" s="47">
        <v>61</v>
      </c>
      <c r="F384" s="47">
        <v>61</v>
      </c>
      <c r="G384" s="50">
        <f t="shared" si="41"/>
        <v>1</v>
      </c>
      <c r="H384" s="45" t="s">
        <v>767</v>
      </c>
    </row>
    <row r="385" spans="2:8" ht="384.75" x14ac:dyDescent="0.2">
      <c r="B385" s="90"/>
      <c r="C385" s="45" t="s">
        <v>768</v>
      </c>
      <c r="D385" s="45" t="s">
        <v>769</v>
      </c>
      <c r="E385" s="47">
        <v>1</v>
      </c>
      <c r="F385" s="47">
        <v>1</v>
      </c>
      <c r="G385" s="50">
        <f t="shared" si="41"/>
        <v>1</v>
      </c>
      <c r="H385" s="45" t="s">
        <v>846</v>
      </c>
    </row>
    <row r="386" spans="2:8" ht="147.75" customHeight="1" x14ac:dyDescent="0.2">
      <c r="B386" s="90"/>
      <c r="C386" s="45" t="s">
        <v>252</v>
      </c>
      <c r="D386" s="45" t="s">
        <v>260</v>
      </c>
      <c r="E386" s="47">
        <v>3</v>
      </c>
      <c r="F386" s="47">
        <v>3</v>
      </c>
      <c r="G386" s="50">
        <f t="shared" si="41"/>
        <v>1</v>
      </c>
      <c r="H386" s="45" t="s">
        <v>770</v>
      </c>
    </row>
    <row r="387" spans="2:8" ht="154.5" customHeight="1" x14ac:dyDescent="0.2">
      <c r="B387" s="90"/>
      <c r="C387" s="45" t="s">
        <v>771</v>
      </c>
      <c r="D387" s="45" t="s">
        <v>772</v>
      </c>
      <c r="E387" s="47">
        <v>100</v>
      </c>
      <c r="F387" s="47">
        <v>100</v>
      </c>
      <c r="G387" s="50">
        <f t="shared" si="41"/>
        <v>1</v>
      </c>
      <c r="H387" s="45" t="s">
        <v>773</v>
      </c>
    </row>
    <row r="388" spans="2:8" ht="288" customHeight="1" x14ac:dyDescent="0.2">
      <c r="B388" s="90"/>
      <c r="C388" s="45" t="s">
        <v>774</v>
      </c>
      <c r="D388" s="45" t="s">
        <v>775</v>
      </c>
      <c r="E388" s="47">
        <v>1</v>
      </c>
      <c r="F388" s="47">
        <v>1</v>
      </c>
      <c r="G388" s="50">
        <f t="shared" ref="G388:G395" si="42">F388/E388</f>
        <v>1</v>
      </c>
      <c r="H388" s="45" t="s">
        <v>847</v>
      </c>
    </row>
    <row r="389" spans="2:8" ht="370.5" x14ac:dyDescent="0.2">
      <c r="B389" s="90"/>
      <c r="C389" s="45" t="s">
        <v>776</v>
      </c>
      <c r="D389" s="45" t="s">
        <v>777</v>
      </c>
      <c r="E389" s="47">
        <v>1</v>
      </c>
      <c r="F389" s="47">
        <v>1</v>
      </c>
      <c r="G389" s="50">
        <f t="shared" si="42"/>
        <v>1</v>
      </c>
      <c r="H389" s="45" t="s">
        <v>848</v>
      </c>
    </row>
    <row r="390" spans="2:8" ht="67.5" customHeight="1" x14ac:dyDescent="0.2">
      <c r="B390" s="90"/>
      <c r="C390" s="45" t="s">
        <v>778</v>
      </c>
      <c r="D390" s="45" t="s">
        <v>779</v>
      </c>
      <c r="E390" s="47">
        <v>100</v>
      </c>
      <c r="F390" s="47">
        <v>100</v>
      </c>
      <c r="G390" s="50">
        <f t="shared" si="42"/>
        <v>1</v>
      </c>
      <c r="H390" s="45" t="s">
        <v>780</v>
      </c>
    </row>
    <row r="391" spans="2:8" ht="77.25" customHeight="1" x14ac:dyDescent="0.2">
      <c r="B391" s="90"/>
      <c r="C391" s="45" t="s">
        <v>781</v>
      </c>
      <c r="D391" s="45" t="s">
        <v>782</v>
      </c>
      <c r="E391" s="47">
        <v>100</v>
      </c>
      <c r="F391" s="47">
        <v>100</v>
      </c>
      <c r="G391" s="50">
        <f t="shared" si="42"/>
        <v>1</v>
      </c>
      <c r="H391" s="45" t="s">
        <v>783</v>
      </c>
    </row>
    <row r="392" spans="2:8" ht="103.5" customHeight="1" x14ac:dyDescent="0.2">
      <c r="B392" s="90"/>
      <c r="C392" s="45" t="s">
        <v>784</v>
      </c>
      <c r="D392" s="45" t="s">
        <v>785</v>
      </c>
      <c r="E392" s="47">
        <v>3</v>
      </c>
      <c r="F392" s="47">
        <v>3</v>
      </c>
      <c r="G392" s="50">
        <f t="shared" si="42"/>
        <v>1</v>
      </c>
      <c r="H392" s="45" t="s">
        <v>849</v>
      </c>
    </row>
    <row r="393" spans="2:8" ht="192.75" customHeight="1" x14ac:dyDescent="0.2">
      <c r="B393" s="90"/>
      <c r="C393" s="45" t="s">
        <v>786</v>
      </c>
      <c r="D393" s="45" t="s">
        <v>787</v>
      </c>
      <c r="E393" s="47">
        <v>1</v>
      </c>
      <c r="F393" s="47">
        <v>1</v>
      </c>
      <c r="G393" s="50">
        <f t="shared" si="42"/>
        <v>1</v>
      </c>
      <c r="H393" s="45" t="s">
        <v>850</v>
      </c>
    </row>
    <row r="394" spans="2:8" ht="225.75" customHeight="1" x14ac:dyDescent="0.2">
      <c r="B394" s="90"/>
      <c r="C394" s="45" t="s">
        <v>200</v>
      </c>
      <c r="D394" s="45" t="s">
        <v>20</v>
      </c>
      <c r="E394" s="47">
        <v>13</v>
      </c>
      <c r="F394" s="47">
        <v>13</v>
      </c>
      <c r="G394" s="50">
        <f t="shared" si="42"/>
        <v>1</v>
      </c>
      <c r="H394" s="45" t="s">
        <v>851</v>
      </c>
    </row>
    <row r="395" spans="2:8" ht="297" customHeight="1" x14ac:dyDescent="0.2">
      <c r="B395" s="90"/>
      <c r="C395" s="45" t="s">
        <v>788</v>
      </c>
      <c r="D395" s="45" t="s">
        <v>789</v>
      </c>
      <c r="E395" s="47">
        <v>100</v>
      </c>
      <c r="F395" s="47">
        <v>100</v>
      </c>
      <c r="G395" s="50">
        <f t="shared" si="42"/>
        <v>1</v>
      </c>
      <c r="H395" s="45" t="s">
        <v>790</v>
      </c>
    </row>
    <row r="396" spans="2:8" ht="4.5" customHeight="1" x14ac:dyDescent="0.2"/>
    <row r="397" spans="2:8" ht="98.25" customHeight="1" x14ac:dyDescent="0.2">
      <c r="B397" s="90" t="s">
        <v>201</v>
      </c>
      <c r="C397" s="45" t="s">
        <v>318</v>
      </c>
      <c r="D397" s="45" t="s">
        <v>202</v>
      </c>
      <c r="E397" s="47">
        <v>95</v>
      </c>
      <c r="F397" s="47">
        <v>95</v>
      </c>
      <c r="G397" s="50">
        <f>F397/E397</f>
        <v>1</v>
      </c>
      <c r="H397" s="45" t="s">
        <v>791</v>
      </c>
    </row>
    <row r="398" spans="2:8" ht="82.5" customHeight="1" x14ac:dyDescent="0.2">
      <c r="B398" s="90"/>
      <c r="C398" s="45" t="s">
        <v>203</v>
      </c>
      <c r="D398" s="45" t="s">
        <v>204</v>
      </c>
      <c r="E398" s="47">
        <v>95</v>
      </c>
      <c r="F398" s="47">
        <v>117</v>
      </c>
      <c r="G398" s="50">
        <v>1</v>
      </c>
      <c r="H398" s="45" t="s">
        <v>792</v>
      </c>
    </row>
    <row r="399" spans="2:8" ht="86.25" customHeight="1" x14ac:dyDescent="0.2">
      <c r="B399" s="90"/>
      <c r="C399" s="45" t="s">
        <v>205</v>
      </c>
      <c r="D399" s="45" t="s">
        <v>206</v>
      </c>
      <c r="E399" s="47">
        <v>14</v>
      </c>
      <c r="F399" s="47">
        <v>14</v>
      </c>
      <c r="G399" s="50">
        <f>F399/E399</f>
        <v>1</v>
      </c>
      <c r="H399" s="45" t="s">
        <v>793</v>
      </c>
    </row>
    <row r="400" spans="2:8" ht="70.5" customHeight="1" x14ac:dyDescent="0.2">
      <c r="B400" s="90"/>
      <c r="C400" s="45" t="s">
        <v>207</v>
      </c>
      <c r="D400" s="45" t="s">
        <v>208</v>
      </c>
      <c r="E400" s="47">
        <v>100</v>
      </c>
      <c r="F400" s="47">
        <v>95.65</v>
      </c>
      <c r="G400" s="50">
        <f>F400/E400</f>
        <v>0.95650000000000002</v>
      </c>
      <c r="H400" s="45" t="s">
        <v>794</v>
      </c>
    </row>
    <row r="401" spans="2:8" ht="79.5" customHeight="1" x14ac:dyDescent="0.2">
      <c r="B401" s="90"/>
      <c r="C401" s="45" t="s">
        <v>795</v>
      </c>
      <c r="D401" s="45" t="s">
        <v>796</v>
      </c>
      <c r="E401" s="47">
        <v>100</v>
      </c>
      <c r="F401" s="47">
        <v>100</v>
      </c>
      <c r="G401" s="50">
        <f>F401/E401</f>
        <v>1</v>
      </c>
      <c r="H401" s="45" t="s">
        <v>797</v>
      </c>
    </row>
    <row r="402" spans="2:8" ht="114" customHeight="1" x14ac:dyDescent="0.2">
      <c r="B402" s="90"/>
      <c r="C402" s="45" t="s">
        <v>852</v>
      </c>
      <c r="D402" s="45" t="s">
        <v>853</v>
      </c>
      <c r="E402" s="47">
        <v>95</v>
      </c>
      <c r="F402" s="47">
        <v>84</v>
      </c>
      <c r="G402" s="50">
        <f t="shared" ref="G402:G403" si="43">+F402/E402</f>
        <v>0.88421052631578945</v>
      </c>
      <c r="H402" s="45" t="s">
        <v>798</v>
      </c>
    </row>
    <row r="403" spans="2:8" ht="105.75" customHeight="1" x14ac:dyDescent="0.2">
      <c r="B403" s="90"/>
      <c r="C403" s="45" t="s">
        <v>209</v>
      </c>
      <c r="D403" s="45" t="s">
        <v>210</v>
      </c>
      <c r="E403" s="47">
        <v>95</v>
      </c>
      <c r="F403" s="47">
        <v>90</v>
      </c>
      <c r="G403" s="50">
        <f t="shared" si="43"/>
        <v>0.94736842105263153</v>
      </c>
      <c r="H403" s="45" t="s">
        <v>799</v>
      </c>
    </row>
    <row r="404" spans="2:8" ht="4.5" customHeight="1" x14ac:dyDescent="0.2"/>
    <row r="405" spans="2:8" ht="18" x14ac:dyDescent="0.2">
      <c r="B405" s="89" t="s">
        <v>355</v>
      </c>
      <c r="C405" s="89"/>
      <c r="D405" s="89"/>
      <c r="E405" s="89"/>
      <c r="F405" s="89"/>
      <c r="G405" s="89"/>
      <c r="H405" s="87">
        <f>+AVERAGE(G408:G410,G412:G414)</f>
        <v>0.85501381308537161</v>
      </c>
    </row>
    <row r="406" spans="2:8" x14ac:dyDescent="0.2">
      <c r="B406" s="8"/>
      <c r="C406" s="13"/>
      <c r="D406" s="13"/>
      <c r="E406" s="9"/>
      <c r="F406" s="9"/>
      <c r="G406" s="10"/>
      <c r="H406" s="11" t="s">
        <v>1</v>
      </c>
    </row>
    <row r="407" spans="2:8" x14ac:dyDescent="0.2">
      <c r="B407" s="21" t="s">
        <v>2</v>
      </c>
      <c r="C407" s="25" t="s">
        <v>3</v>
      </c>
      <c r="D407" s="25" t="s">
        <v>4</v>
      </c>
      <c r="E407" s="25" t="s">
        <v>5</v>
      </c>
      <c r="F407" s="25" t="s">
        <v>6</v>
      </c>
      <c r="G407" s="26" t="s">
        <v>7</v>
      </c>
      <c r="H407" s="25" t="s">
        <v>8</v>
      </c>
    </row>
    <row r="408" spans="2:8" ht="90" customHeight="1" x14ac:dyDescent="0.2">
      <c r="B408" s="90" t="s">
        <v>356</v>
      </c>
      <c r="C408" s="109" t="s">
        <v>359</v>
      </c>
      <c r="D408" s="45" t="s">
        <v>357</v>
      </c>
      <c r="E408" s="47">
        <v>75</v>
      </c>
      <c r="F408" s="47">
        <v>81</v>
      </c>
      <c r="G408" s="50">
        <v>1</v>
      </c>
      <c r="H408" s="45" t="s">
        <v>801</v>
      </c>
    </row>
    <row r="409" spans="2:8" ht="77.25" customHeight="1" x14ac:dyDescent="0.2">
      <c r="B409" s="90"/>
      <c r="C409" s="110"/>
      <c r="D409" s="45" t="s">
        <v>800</v>
      </c>
      <c r="E409" s="47">
        <v>3</v>
      </c>
      <c r="F409" s="47">
        <v>1</v>
      </c>
      <c r="G409" s="50">
        <f>F409/E409</f>
        <v>0.33333333333333331</v>
      </c>
      <c r="H409" s="45" t="s">
        <v>802</v>
      </c>
    </row>
    <row r="410" spans="2:8" ht="78.75" customHeight="1" x14ac:dyDescent="0.2">
      <c r="B410" s="90"/>
      <c r="C410" s="111"/>
      <c r="D410" s="45" t="s">
        <v>358</v>
      </c>
      <c r="E410" s="47">
        <v>100</v>
      </c>
      <c r="F410" s="47">
        <v>96</v>
      </c>
      <c r="G410" s="50">
        <f>F410/E410</f>
        <v>0.96</v>
      </c>
      <c r="H410" s="45" t="s">
        <v>803</v>
      </c>
    </row>
    <row r="411" spans="2:8" ht="73.5" customHeight="1" x14ac:dyDescent="0.2">
      <c r="B411" s="90"/>
      <c r="C411" s="69" t="s">
        <v>360</v>
      </c>
      <c r="D411" s="45" t="s">
        <v>804</v>
      </c>
      <c r="E411" s="47">
        <v>100</v>
      </c>
      <c r="F411" s="47">
        <v>0</v>
      </c>
      <c r="G411" s="50">
        <f>+F411/E411</f>
        <v>0</v>
      </c>
      <c r="H411" s="45" t="s">
        <v>805</v>
      </c>
    </row>
    <row r="412" spans="2:8" ht="48.75" customHeight="1" x14ac:dyDescent="0.2">
      <c r="B412" s="90"/>
      <c r="C412" s="109" t="s">
        <v>361</v>
      </c>
      <c r="D412" s="45" t="s">
        <v>362</v>
      </c>
      <c r="E412" s="47">
        <v>85</v>
      </c>
      <c r="F412" s="47">
        <v>72</v>
      </c>
      <c r="G412" s="50">
        <f>+F412/E412</f>
        <v>0.84705882352941175</v>
      </c>
      <c r="H412" s="45" t="s">
        <v>807</v>
      </c>
    </row>
    <row r="413" spans="2:8" ht="45" customHeight="1" x14ac:dyDescent="0.2">
      <c r="B413" s="90"/>
      <c r="C413" s="110"/>
      <c r="D413" s="45" t="s">
        <v>806</v>
      </c>
      <c r="E413" s="47">
        <v>97</v>
      </c>
      <c r="F413" s="47">
        <v>96</v>
      </c>
      <c r="G413" s="50">
        <f>+F413/E413</f>
        <v>0.98969072164948457</v>
      </c>
      <c r="H413" s="45" t="s">
        <v>803</v>
      </c>
    </row>
    <row r="414" spans="2:8" ht="59.25" customHeight="1" x14ac:dyDescent="0.2">
      <c r="B414" s="90"/>
      <c r="C414" s="111"/>
      <c r="D414" s="45" t="s">
        <v>363</v>
      </c>
      <c r="E414" s="47">
        <v>85</v>
      </c>
      <c r="F414" s="47">
        <v>93</v>
      </c>
      <c r="G414" s="50">
        <v>1</v>
      </c>
      <c r="H414" s="45" t="s">
        <v>808</v>
      </c>
    </row>
  </sheetData>
  <sheetProtection algorithmName="SHA-512" hashValue="KmR8TZcI0ieeV7qGFM1IeLtqRj5qwX2IkxGhXmGMqCD7H6NVcpOzeBGHewfweh5TncUXccwTUZuzu1CUU7QjWg==" saltValue="j1sqzKHXgNFdIWNKrkKCpQ==" spinCount="100000" sheet="1" objects="1" scenarios="1"/>
  <mergeCells count="136">
    <mergeCell ref="B66:B70"/>
    <mergeCell ref="C68:C70"/>
    <mergeCell ref="C84:C85"/>
    <mergeCell ref="C87:C88"/>
    <mergeCell ref="B83:B85"/>
    <mergeCell ref="B50:B64"/>
    <mergeCell ref="C63:C64"/>
    <mergeCell ref="C278:C279"/>
    <mergeCell ref="C284:C286"/>
    <mergeCell ref="C197:C198"/>
    <mergeCell ref="C215:C217"/>
    <mergeCell ref="B229:B232"/>
    <mergeCell ref="B267:B271"/>
    <mergeCell ref="B272:H272"/>
    <mergeCell ref="C109:C110"/>
    <mergeCell ref="C119:C120"/>
    <mergeCell ref="B122:B127"/>
    <mergeCell ref="C132:C133"/>
    <mergeCell ref="C136:C137"/>
    <mergeCell ref="C138:C140"/>
    <mergeCell ref="C176:C177"/>
    <mergeCell ref="C186:C187"/>
    <mergeCell ref="B255:H255"/>
    <mergeCell ref="B256:G256"/>
    <mergeCell ref="B305:H305"/>
    <mergeCell ref="B276:B280"/>
    <mergeCell ref="B273:B274"/>
    <mergeCell ref="H219:H224"/>
    <mergeCell ref="H238:H240"/>
    <mergeCell ref="H316:H320"/>
    <mergeCell ref="H282:H283"/>
    <mergeCell ref="B233:H233"/>
    <mergeCell ref="B219:B224"/>
    <mergeCell ref="B208:B212"/>
    <mergeCell ref="B214:B217"/>
    <mergeCell ref="B228:H228"/>
    <mergeCell ref="B186:B195"/>
    <mergeCell ref="C179:C180"/>
    <mergeCell ref="B142:B148"/>
    <mergeCell ref="B310:H310"/>
    <mergeCell ref="B248:B251"/>
    <mergeCell ref="B252:H252"/>
    <mergeCell ref="C260:C264"/>
    <mergeCell ref="B213:H213"/>
    <mergeCell ref="B253:B254"/>
    <mergeCell ref="B234:G234"/>
    <mergeCell ref="B237:B240"/>
    <mergeCell ref="B259:B265"/>
    <mergeCell ref="B266:H266"/>
    <mergeCell ref="B241:H241"/>
    <mergeCell ref="B242:B244"/>
    <mergeCell ref="B245:H245"/>
    <mergeCell ref="B218:H218"/>
    <mergeCell ref="B226:B227"/>
    <mergeCell ref="B225:H225"/>
    <mergeCell ref="B158:B159"/>
    <mergeCell ref="B204:H204"/>
    <mergeCell ref="B205:G205"/>
    <mergeCell ref="B173:G173"/>
    <mergeCell ref="B176:B184"/>
    <mergeCell ref="B185:H185"/>
    <mergeCell ref="B197:B203"/>
    <mergeCell ref="C199:C202"/>
    <mergeCell ref="B161:B164"/>
    <mergeCell ref="B165:H165"/>
    <mergeCell ref="B166:G166"/>
    <mergeCell ref="E167:G167"/>
    <mergeCell ref="B169:B171"/>
    <mergeCell ref="B172:H172"/>
    <mergeCell ref="B99:B102"/>
    <mergeCell ref="B150:G150"/>
    <mergeCell ref="B153:B156"/>
    <mergeCell ref="B129:B140"/>
    <mergeCell ref="C142:C144"/>
    <mergeCell ref="C147:C148"/>
    <mergeCell ref="C273:C274"/>
    <mergeCell ref="C282:C283"/>
    <mergeCell ref="B405:G405"/>
    <mergeCell ref="B282:B297"/>
    <mergeCell ref="C111:C114"/>
    <mergeCell ref="B104:B116"/>
    <mergeCell ref="B118:B120"/>
    <mergeCell ref="B281:H281"/>
    <mergeCell ref="B314:H314"/>
    <mergeCell ref="B322:G322"/>
    <mergeCell ref="E324:G324"/>
    <mergeCell ref="B303:B304"/>
    <mergeCell ref="B311:B313"/>
    <mergeCell ref="B315:B320"/>
    <mergeCell ref="B298:H298"/>
    <mergeCell ref="B299:G299"/>
    <mergeCell ref="E301:G301"/>
    <mergeCell ref="B306:B309"/>
    <mergeCell ref="B408:B414"/>
    <mergeCell ref="C408:C410"/>
    <mergeCell ref="C412:C414"/>
    <mergeCell ref="B397:B403"/>
    <mergeCell ref="B326:B330"/>
    <mergeCell ref="B331:H331"/>
    <mergeCell ref="B332:B339"/>
    <mergeCell ref="B341:B345"/>
    <mergeCell ref="B347:B348"/>
    <mergeCell ref="B350:B360"/>
    <mergeCell ref="B362:G362"/>
    <mergeCell ref="B365:B369"/>
    <mergeCell ref="D340:E340"/>
    <mergeCell ref="D355:D359"/>
    <mergeCell ref="B370:H370"/>
    <mergeCell ref="B371:B395"/>
    <mergeCell ref="D343:D344"/>
    <mergeCell ref="H355:H359"/>
    <mergeCell ref="D351:D353"/>
    <mergeCell ref="B4:H4"/>
    <mergeCell ref="B5:H5"/>
    <mergeCell ref="B10:G10"/>
    <mergeCell ref="B7:G7"/>
    <mergeCell ref="B75:B78"/>
    <mergeCell ref="B80:G80"/>
    <mergeCell ref="B87:B90"/>
    <mergeCell ref="B92:B94"/>
    <mergeCell ref="B96:G96"/>
    <mergeCell ref="B71:H71"/>
    <mergeCell ref="B72:G72"/>
    <mergeCell ref="B47:G47"/>
    <mergeCell ref="B13:B24"/>
    <mergeCell ref="B40:B44"/>
    <mergeCell ref="B25:H25"/>
    <mergeCell ref="B26:B34"/>
    <mergeCell ref="B35:H35"/>
    <mergeCell ref="C66:C67"/>
    <mergeCell ref="C33:C34"/>
    <mergeCell ref="C21:C23"/>
    <mergeCell ref="B36:B38"/>
    <mergeCell ref="C41:C42"/>
    <mergeCell ref="C51:C53"/>
    <mergeCell ref="C56:C57"/>
  </mergeCells>
  <phoneticPr fontId="15" type="noConversion"/>
  <printOptions horizontalCentered="1" verticalCentered="1"/>
  <pageMargins left="0.59055118110236227" right="0.39370078740157483" top="0.31496062992125984" bottom="1.4566929133858268" header="0.98425196850393704" footer="0.98425196850393704"/>
  <pageSetup scale="42" fitToHeight="0" orientation="portrait" r:id="rId1"/>
  <headerFooter alignWithMargins="0">
    <oddFooter xml:space="preserve">&amp;R&amp;P/&amp;N
</oddFooter>
  </headerFooter>
  <rowBreaks count="16" manualBreakCount="16">
    <brk id="34" min="1" max="7" man="1"/>
    <brk id="44" min="1" max="7" man="1"/>
    <brk id="70" min="1" max="7" man="1"/>
    <brk id="95" min="1" max="7" man="1"/>
    <brk id="116" min="1" max="7" man="1"/>
    <brk id="141" min="1" max="7" man="1"/>
    <brk id="148" min="1" max="7" man="1"/>
    <brk id="172" min="1" max="7" man="1"/>
    <brk id="185" min="1" max="7" man="1"/>
    <brk id="204" max="16383" man="1"/>
    <brk id="233" min="1" max="7" man="1"/>
    <brk id="254" min="1" max="7" man="1"/>
    <brk id="280" min="1" max="7" man="1"/>
    <brk id="298" min="1" max="7" man="1"/>
    <brk id="321" min="1" max="7" man="1"/>
    <brk id="339" min="1" max="7" man="1"/>
  </rowBreaks>
  <ignoredErrors>
    <ignoredError sqref="F141 E128:F128 E91:F9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A22A2-3F5E-49B8-822F-107AD0221871}">
  <dimension ref="I3:L18"/>
  <sheetViews>
    <sheetView workbookViewId="0">
      <selection activeCell="I19" sqref="I19"/>
    </sheetView>
  </sheetViews>
  <sheetFormatPr baseColWidth="10" defaultColWidth="15" defaultRowHeight="24.75" customHeight="1" x14ac:dyDescent="0.25"/>
  <cols>
    <col min="9" max="9" width="15" style="43"/>
  </cols>
  <sheetData>
    <row r="3" spans="9:12" ht="24.75" customHeight="1" x14ac:dyDescent="0.25">
      <c r="I3" s="72">
        <v>0.93799999999999994</v>
      </c>
    </row>
    <row r="4" spans="9:12" ht="24.75" customHeight="1" x14ac:dyDescent="0.25">
      <c r="I4" s="72">
        <v>0.91</v>
      </c>
    </row>
    <row r="5" spans="9:12" ht="24.75" customHeight="1" x14ac:dyDescent="0.25">
      <c r="I5" s="72">
        <v>1</v>
      </c>
    </row>
    <row r="6" spans="9:12" ht="24.75" customHeight="1" x14ac:dyDescent="0.25">
      <c r="I6" s="72">
        <v>1</v>
      </c>
    </row>
    <row r="7" spans="9:12" ht="24.75" customHeight="1" x14ac:dyDescent="0.25">
      <c r="I7" s="72">
        <v>0.9032</v>
      </c>
    </row>
    <row r="8" spans="9:12" ht="24.75" customHeight="1" x14ac:dyDescent="0.25">
      <c r="I8" s="72">
        <v>0.98</v>
      </c>
    </row>
    <row r="9" spans="9:12" ht="24.75" customHeight="1" x14ac:dyDescent="0.25">
      <c r="I9" s="72">
        <v>0.67</v>
      </c>
    </row>
    <row r="10" spans="9:12" ht="24.75" customHeight="1" x14ac:dyDescent="0.25">
      <c r="I10" s="72">
        <v>0.9</v>
      </c>
    </row>
    <row r="11" spans="9:12" ht="24.75" customHeight="1" x14ac:dyDescent="0.25">
      <c r="I11" s="72">
        <v>0.76</v>
      </c>
    </row>
    <row r="12" spans="9:12" ht="24.75" customHeight="1" x14ac:dyDescent="0.25">
      <c r="I12" s="72">
        <v>0.87</v>
      </c>
    </row>
    <row r="13" spans="9:12" ht="24.75" customHeight="1" x14ac:dyDescent="0.25">
      <c r="I13" s="72">
        <v>0.96</v>
      </c>
    </row>
    <row r="14" spans="9:12" ht="24.75" customHeight="1" x14ac:dyDescent="0.25">
      <c r="I14" s="72">
        <v>0.998</v>
      </c>
    </row>
    <row r="15" spans="9:12" ht="24.75" customHeight="1" x14ac:dyDescent="0.25">
      <c r="I15" s="43">
        <v>0.71</v>
      </c>
      <c r="L15" s="43"/>
    </row>
    <row r="16" spans="9:12" ht="24.75" customHeight="1" x14ac:dyDescent="0.25">
      <c r="I16" s="43">
        <v>0.997</v>
      </c>
    </row>
    <row r="17" spans="9:9" ht="24.75" customHeight="1" x14ac:dyDescent="0.25">
      <c r="I17" s="43">
        <v>0.76100000000000001</v>
      </c>
    </row>
    <row r="18" spans="9:9" ht="24.75" customHeight="1" x14ac:dyDescent="0.25">
      <c r="I18" s="43">
        <f>+AVERAGE(I3:I17)</f>
        <v>0.89047999999999972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B742-4468-4F17-B09C-00B4B214D3DA}">
  <dimension ref="A1:G24"/>
  <sheetViews>
    <sheetView topLeftCell="A7" workbookViewId="0">
      <selection activeCell="L4" sqref="L4"/>
    </sheetView>
  </sheetViews>
  <sheetFormatPr baseColWidth="10" defaultRowHeight="15" x14ac:dyDescent="0.25"/>
  <cols>
    <col min="4" max="4" width="13.140625" customWidth="1"/>
  </cols>
  <sheetData>
    <row r="1" spans="1:7" ht="26.25" customHeight="1" x14ac:dyDescent="0.25">
      <c r="A1" s="89" t="s">
        <v>22</v>
      </c>
      <c r="B1" s="89"/>
      <c r="C1" s="89"/>
      <c r="D1" s="89"/>
      <c r="E1" s="89"/>
      <c r="F1" s="89"/>
      <c r="G1" s="83">
        <v>0.95</v>
      </c>
    </row>
    <row r="2" spans="1:7" x14ac:dyDescent="0.25">
      <c r="A2" s="8"/>
      <c r="B2" s="13"/>
      <c r="C2" s="13"/>
      <c r="D2" s="9"/>
      <c r="E2" s="9"/>
      <c r="F2" s="10"/>
      <c r="G2" s="11" t="s">
        <v>1</v>
      </c>
    </row>
    <row r="3" spans="1:7" ht="25.5" x14ac:dyDescent="0.25">
      <c r="A3" s="21" t="s">
        <v>2</v>
      </c>
      <c r="B3" s="25" t="s">
        <v>3</v>
      </c>
      <c r="C3" s="25" t="s">
        <v>4</v>
      </c>
      <c r="D3" s="25" t="s">
        <v>5</v>
      </c>
      <c r="E3" s="25" t="s">
        <v>6</v>
      </c>
      <c r="F3" s="26" t="s">
        <v>7</v>
      </c>
      <c r="G3" s="25" t="s">
        <v>8</v>
      </c>
    </row>
    <row r="4" spans="1:7" ht="99.75" x14ac:dyDescent="0.25">
      <c r="A4" s="90" t="s">
        <v>23</v>
      </c>
      <c r="B4" s="45" t="s">
        <v>24</v>
      </c>
      <c r="C4" s="45" t="s">
        <v>238</v>
      </c>
      <c r="D4" s="47">
        <v>1</v>
      </c>
      <c r="E4" s="47">
        <v>1</v>
      </c>
      <c r="F4" s="46">
        <v>1</v>
      </c>
      <c r="G4" s="45" t="s">
        <v>420</v>
      </c>
    </row>
    <row r="5" spans="1:7" ht="256.5" x14ac:dyDescent="0.25">
      <c r="A5" s="90"/>
      <c r="B5" s="91" t="s">
        <v>25</v>
      </c>
      <c r="C5" s="45" t="s">
        <v>239</v>
      </c>
      <c r="D5" s="47">
        <v>1</v>
      </c>
      <c r="E5" s="47">
        <v>1</v>
      </c>
      <c r="F5" s="46">
        <v>1</v>
      </c>
      <c r="G5" s="45" t="s">
        <v>492</v>
      </c>
    </row>
    <row r="6" spans="1:7" ht="171" x14ac:dyDescent="0.25">
      <c r="A6" s="90"/>
      <c r="B6" s="92"/>
      <c r="C6" s="45" t="s">
        <v>493</v>
      </c>
      <c r="D6" s="47">
        <v>2</v>
      </c>
      <c r="E6" s="47">
        <v>2</v>
      </c>
      <c r="F6" s="46">
        <v>1</v>
      </c>
      <c r="G6" s="45" t="s">
        <v>494</v>
      </c>
    </row>
    <row r="7" spans="1:7" ht="142.5" x14ac:dyDescent="0.25">
      <c r="A7" s="90"/>
      <c r="B7" s="93"/>
      <c r="C7" s="45" t="s">
        <v>495</v>
      </c>
      <c r="D7" s="47">
        <v>2</v>
      </c>
      <c r="E7" s="47">
        <v>2</v>
      </c>
      <c r="F7" s="46">
        <v>1</v>
      </c>
      <c r="G7" s="45" t="s">
        <v>496</v>
      </c>
    </row>
    <row r="8" spans="1:7" ht="142.5" x14ac:dyDescent="0.25">
      <c r="A8" s="90"/>
      <c r="B8" s="45" t="s">
        <v>497</v>
      </c>
      <c r="C8" s="45" t="s">
        <v>498</v>
      </c>
      <c r="D8" s="47">
        <v>1</v>
      </c>
      <c r="E8" s="47">
        <v>1</v>
      </c>
      <c r="F8" s="46">
        <v>1</v>
      </c>
      <c r="G8" s="45" t="s">
        <v>499</v>
      </c>
    </row>
    <row r="9" spans="1:7" ht="299.25" x14ac:dyDescent="0.25">
      <c r="A9" s="90"/>
      <c r="B9" s="70" t="s">
        <v>500</v>
      </c>
      <c r="C9" s="45" t="s">
        <v>501</v>
      </c>
      <c r="D9" s="47">
        <v>1</v>
      </c>
      <c r="E9" s="47">
        <v>1</v>
      </c>
      <c r="F9" s="46">
        <v>1</v>
      </c>
      <c r="G9" s="45" t="s">
        <v>824</v>
      </c>
    </row>
    <row r="10" spans="1:7" ht="185.25" x14ac:dyDescent="0.25">
      <c r="A10" s="90"/>
      <c r="B10" s="91" t="s">
        <v>237</v>
      </c>
      <c r="C10" s="45" t="s">
        <v>369</v>
      </c>
      <c r="D10" s="47">
        <v>1</v>
      </c>
      <c r="E10" s="47">
        <v>1</v>
      </c>
      <c r="F10" s="46">
        <v>1</v>
      </c>
      <c r="G10" s="45" t="s">
        <v>421</v>
      </c>
    </row>
    <row r="11" spans="1:7" ht="185.25" x14ac:dyDescent="0.25">
      <c r="A11" s="90"/>
      <c r="B11" s="93"/>
      <c r="C11" s="45" t="s">
        <v>502</v>
      </c>
      <c r="D11" s="47">
        <v>1</v>
      </c>
      <c r="E11" s="47">
        <v>1</v>
      </c>
      <c r="F11" s="46">
        <v>1</v>
      </c>
      <c r="G11" s="45" t="s">
        <v>503</v>
      </c>
    </row>
    <row r="12" spans="1:7" ht="242.25" x14ac:dyDescent="0.25">
      <c r="A12" s="90"/>
      <c r="B12" s="45" t="s">
        <v>234</v>
      </c>
      <c r="C12" s="45" t="s">
        <v>240</v>
      </c>
      <c r="D12" s="47">
        <v>1</v>
      </c>
      <c r="E12" s="47">
        <v>1</v>
      </c>
      <c r="F12" s="46">
        <v>1</v>
      </c>
      <c r="G12" s="45" t="s">
        <v>504</v>
      </c>
    </row>
    <row r="13" spans="1:7" ht="185.25" x14ac:dyDescent="0.25">
      <c r="A13" s="90"/>
      <c r="B13" s="45" t="s">
        <v>235</v>
      </c>
      <c r="C13" s="45" t="s">
        <v>370</v>
      </c>
      <c r="D13" s="47">
        <v>3</v>
      </c>
      <c r="E13" s="47">
        <v>3</v>
      </c>
      <c r="F13" s="46">
        <v>1</v>
      </c>
      <c r="G13" s="45"/>
    </row>
    <row r="14" spans="1:7" ht="228" x14ac:dyDescent="0.25">
      <c r="A14" s="90"/>
      <c r="B14" s="45" t="s">
        <v>368</v>
      </c>
      <c r="C14" s="45" t="s">
        <v>371</v>
      </c>
      <c r="D14" s="47">
        <v>1</v>
      </c>
      <c r="E14" s="47">
        <v>1</v>
      </c>
      <c r="F14" s="46">
        <v>1</v>
      </c>
      <c r="G14" s="45" t="s">
        <v>505</v>
      </c>
    </row>
    <row r="15" spans="1:7" ht="171" x14ac:dyDescent="0.25">
      <c r="A15" s="90"/>
      <c r="B15" s="45" t="s">
        <v>236</v>
      </c>
      <c r="C15" s="45" t="s">
        <v>241</v>
      </c>
      <c r="D15" s="47">
        <v>1</v>
      </c>
      <c r="E15" s="47">
        <v>1</v>
      </c>
      <c r="F15" s="46">
        <v>1</v>
      </c>
      <c r="G15" s="45" t="s">
        <v>422</v>
      </c>
    </row>
    <row r="16" spans="1:7" ht="171" x14ac:dyDescent="0.25">
      <c r="A16" s="90"/>
      <c r="B16" s="67" t="s">
        <v>506</v>
      </c>
      <c r="C16" s="45" t="s">
        <v>507</v>
      </c>
      <c r="D16" s="47">
        <v>1</v>
      </c>
      <c r="E16" s="47">
        <v>0</v>
      </c>
      <c r="F16" s="46">
        <v>0</v>
      </c>
      <c r="G16" s="45"/>
    </row>
    <row r="17" spans="1:7" ht="99.75" x14ac:dyDescent="0.25">
      <c r="A17" s="90"/>
      <c r="B17" s="94" t="s">
        <v>26</v>
      </c>
      <c r="C17" s="45" t="s">
        <v>27</v>
      </c>
      <c r="D17" s="47">
        <v>1</v>
      </c>
      <c r="E17" s="47">
        <v>1</v>
      </c>
      <c r="F17" s="46">
        <v>1</v>
      </c>
      <c r="G17" s="45" t="s">
        <v>424</v>
      </c>
    </row>
    <row r="18" spans="1:7" ht="114" x14ac:dyDescent="0.25">
      <c r="A18" s="90"/>
      <c r="B18" s="95"/>
      <c r="C18" s="45" t="s">
        <v>139</v>
      </c>
      <c r="D18" s="47">
        <v>1</v>
      </c>
      <c r="E18" s="47">
        <v>1</v>
      </c>
      <c r="F18" s="46">
        <v>1</v>
      </c>
      <c r="G18" s="45" t="s">
        <v>423</v>
      </c>
    </row>
    <row r="19" spans="1:7" x14ac:dyDescent="0.25">
      <c r="A19" s="20"/>
      <c r="B19" s="48"/>
      <c r="C19" s="37"/>
      <c r="D19" s="49"/>
      <c r="E19" s="49"/>
      <c r="F19" s="19"/>
      <c r="G19" s="37"/>
    </row>
    <row r="20" spans="1:7" ht="409.5" x14ac:dyDescent="0.25">
      <c r="A20" s="96" t="s">
        <v>140</v>
      </c>
      <c r="B20" s="99" t="s">
        <v>508</v>
      </c>
      <c r="C20" s="45" t="s">
        <v>509</v>
      </c>
      <c r="D20" s="47">
        <v>78</v>
      </c>
      <c r="E20" s="47">
        <v>78</v>
      </c>
      <c r="F20" s="46">
        <v>1</v>
      </c>
      <c r="G20" s="45" t="s">
        <v>511</v>
      </c>
    </row>
    <row r="21" spans="1:7" ht="99.75" x14ac:dyDescent="0.25">
      <c r="A21" s="97"/>
      <c r="B21" s="99"/>
      <c r="C21" s="45" t="s">
        <v>510</v>
      </c>
      <c r="D21" s="47">
        <v>1</v>
      </c>
      <c r="E21" s="47">
        <v>1</v>
      </c>
      <c r="F21" s="46">
        <v>1</v>
      </c>
      <c r="G21" s="45" t="s">
        <v>512</v>
      </c>
    </row>
    <row r="22" spans="1:7" ht="285" x14ac:dyDescent="0.25">
      <c r="A22" s="97"/>
      <c r="B22" s="91" t="s">
        <v>425</v>
      </c>
      <c r="C22" s="45" t="s">
        <v>513</v>
      </c>
      <c r="D22" s="47">
        <v>100</v>
      </c>
      <c r="E22" s="47">
        <v>100</v>
      </c>
      <c r="F22" s="46">
        <v>1</v>
      </c>
      <c r="G22" s="45" t="s">
        <v>514</v>
      </c>
    </row>
    <row r="23" spans="1:7" ht="242.25" x14ac:dyDescent="0.25">
      <c r="A23" s="97"/>
      <c r="B23" s="92"/>
      <c r="C23" s="45" t="s">
        <v>426</v>
      </c>
      <c r="D23" s="47">
        <v>60</v>
      </c>
      <c r="E23" s="47">
        <v>60</v>
      </c>
      <c r="F23" s="46">
        <v>1</v>
      </c>
      <c r="G23" s="45" t="s">
        <v>515</v>
      </c>
    </row>
    <row r="24" spans="1:7" ht="199.5" x14ac:dyDescent="0.25">
      <c r="A24" s="98"/>
      <c r="B24" s="93"/>
      <c r="C24" s="45" t="s">
        <v>825</v>
      </c>
      <c r="D24" s="47">
        <v>1</v>
      </c>
      <c r="E24" s="47">
        <v>1</v>
      </c>
      <c r="F24" s="46">
        <v>1</v>
      </c>
      <c r="G24" s="45" t="s">
        <v>826</v>
      </c>
    </row>
  </sheetData>
  <mergeCells count="8">
    <mergeCell ref="A20:A24"/>
    <mergeCell ref="B20:B21"/>
    <mergeCell ref="B22:B24"/>
    <mergeCell ref="A1:F1"/>
    <mergeCell ref="A4:A18"/>
    <mergeCell ref="B5:B7"/>
    <mergeCell ref="B10:B11"/>
    <mergeCell ref="B17:B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F8381-EEC0-412E-B92A-55F78A959138}">
  <dimension ref="A1"/>
  <sheetViews>
    <sheetView workbookViewId="0">
      <selection activeCell="E30" sqref="E30"/>
    </sheetView>
  </sheetViews>
  <sheetFormatPr baseColWidth="10" defaultRowHeight="15" x14ac:dyDescent="0.25"/>
  <sheetData>
    <row r="1" spans="1:1" x14ac:dyDescent="0.25">
      <c r="A1" t="s">
        <v>226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163CF6DBD3254EB9EFF0224734D7E7" ma:contentTypeVersion="4" ma:contentTypeDescription="Create a new document." ma:contentTypeScope="" ma:versionID="81cc46be164e4604d6940f7dcb9d57c6">
  <xsd:schema xmlns:xsd="http://www.w3.org/2001/XMLSchema" xmlns:xs="http://www.w3.org/2001/XMLSchema" xmlns:p="http://schemas.microsoft.com/office/2006/metadata/properties" xmlns:ns3="8e08452e-ad3d-4f44-81ee-786ef9e7f591" targetNamespace="http://schemas.microsoft.com/office/2006/metadata/properties" ma:root="true" ma:fieldsID="a1bf3058833d22704a08539be3b1b889" ns3:_="">
    <xsd:import namespace="8e08452e-ad3d-4f44-81ee-786ef9e7f59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08452e-ad3d-4f44-81ee-786ef9e7f59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084C7E-7E65-4E10-920C-2F402C1130BA}">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8e08452e-ad3d-4f44-81ee-786ef9e7f591"/>
    <ds:schemaRef ds:uri="http://purl.org/dc/dcmitype/"/>
    <ds:schemaRef ds:uri="http://purl.org/dc/elements/1.1/"/>
  </ds:schemaRefs>
</ds:datastoreItem>
</file>

<file path=customXml/itemProps2.xml><?xml version="1.0" encoding="utf-8"?>
<ds:datastoreItem xmlns:ds="http://schemas.openxmlformats.org/officeDocument/2006/customXml" ds:itemID="{96285A7C-CF82-4E80-B111-D3B770616129}">
  <ds:schemaRefs>
    <ds:schemaRef ds:uri="http://schemas.microsoft.com/sharepoint/v3/contenttype/forms"/>
  </ds:schemaRefs>
</ds:datastoreItem>
</file>

<file path=customXml/itemProps3.xml><?xml version="1.0" encoding="utf-8"?>
<ds:datastoreItem xmlns:ds="http://schemas.openxmlformats.org/officeDocument/2006/customXml" ds:itemID="{9BD4D2F4-8207-4355-AE04-438873D3C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08452e-ad3d-4f44-81ee-786ef9e7f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Seguimiento indicadores POA </vt:lpstr>
      <vt:lpstr>Hoja2</vt:lpstr>
      <vt:lpstr>Hoja3</vt:lpstr>
      <vt:lpstr>Hoja1</vt:lpstr>
      <vt:lpstr>'Seguimiento indicadores POA '!Área_de_impresión</vt:lpstr>
      <vt:lpstr>'Seguimiento indicadores POA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Maria Lora Maldonado</dc:creator>
  <cp:lastModifiedBy>Rosa Maria Lora Maldonado</cp:lastModifiedBy>
  <cp:lastPrinted>2026-01-29T16:53:28Z</cp:lastPrinted>
  <dcterms:created xsi:type="dcterms:W3CDTF">2024-06-06T20:25:48Z</dcterms:created>
  <dcterms:modified xsi:type="dcterms:W3CDTF">2026-02-02T12:57:10Z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0x0101006F163CF6DBD3254EB9EFF0224734D7E7</vt:lpwstr>
  </property>
</Properties>
</file>