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acienda365-my.sharepoint.com/personal/rlora_hacienda_gov_do/Documents/Documentos/FMEPP 2026/Monitoreo 2026/"/>
    </mc:Choice>
  </mc:AlternateContent>
  <xr:revisionPtr revIDLastSave="199" documentId="8_{3E564FD6-3B35-45D6-9C12-CC6A46FA3048}" xr6:coauthVersionLast="47" xr6:coauthVersionMax="47" xr10:uidLastSave="{33920ED1-E2DA-4B4B-BD30-A61E09ED64CE}"/>
  <bookViews>
    <workbookView xWindow="-120" yWindow="-120" windowWidth="29040" windowHeight="15720" xr2:uid="{7728B51F-989F-48AA-B380-1C456330816F}"/>
  </bookViews>
  <sheets>
    <sheet name="Abril-Junio (2)" sheetId="1" r:id="rId1"/>
  </sheets>
  <definedNames>
    <definedName name="_xlnm.Print_Area" localSheetId="0">'Abril-Junio (2)'!$B$2:$H$427</definedName>
    <definedName name="_xlnm.Print_Titles" localSheetId="0">'Abril-Junio (2)'!$2:$7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27" i="1" l="1"/>
  <c r="G426" i="1"/>
  <c r="G425" i="1"/>
  <c r="G424" i="1"/>
  <c r="G422" i="1"/>
  <c r="G421" i="1"/>
  <c r="G420" i="1"/>
  <c r="G419" i="1"/>
  <c r="G411" i="1"/>
  <c r="G410" i="1"/>
  <c r="G409" i="1"/>
  <c r="G408" i="1"/>
  <c r="G406" i="1"/>
  <c r="G405" i="1"/>
  <c r="G404" i="1"/>
  <c r="G399" i="1"/>
  <c r="G398" i="1"/>
  <c r="G397" i="1"/>
  <c r="G396" i="1"/>
  <c r="G395" i="1"/>
  <c r="G393" i="1"/>
  <c r="G392" i="1"/>
  <c r="G391" i="1"/>
  <c r="G390" i="1"/>
  <c r="G389" i="1"/>
  <c r="G388" i="1"/>
  <c r="G387" i="1"/>
  <c r="G386" i="1"/>
  <c r="G384" i="1"/>
  <c r="G383" i="1"/>
  <c r="G382" i="1"/>
  <c r="G381" i="1"/>
  <c r="G380" i="1"/>
  <c r="G379" i="1"/>
  <c r="G378" i="1"/>
  <c r="G371" i="1"/>
  <c r="G370" i="1"/>
  <c r="G369" i="1"/>
  <c r="G368" i="1"/>
  <c r="G367" i="1"/>
  <c r="G366" i="1"/>
  <c r="G365" i="1"/>
  <c r="G364" i="1"/>
  <c r="G362" i="1"/>
  <c r="G360" i="1"/>
  <c r="G359" i="1"/>
  <c r="G358" i="1"/>
  <c r="G352" i="1"/>
  <c r="G351" i="1"/>
  <c r="G350" i="1"/>
  <c r="G348" i="1"/>
  <c r="G346" i="1"/>
  <c r="G345" i="1"/>
  <c r="G344" i="1"/>
  <c r="G343" i="1"/>
  <c r="G342" i="1"/>
  <c r="G341" i="1"/>
  <c r="G340" i="1"/>
  <c r="G339" i="1"/>
  <c r="G338" i="1"/>
  <c r="G337" i="1"/>
  <c r="G336" i="1"/>
  <c r="G335" i="1"/>
  <c r="G333" i="1"/>
  <c r="G332" i="1"/>
  <c r="G331" i="1"/>
  <c r="G330" i="1"/>
  <c r="G329" i="1"/>
  <c r="G328" i="1"/>
  <c r="G327" i="1"/>
  <c r="G326" i="1"/>
  <c r="G325" i="1"/>
  <c r="G324" i="1"/>
  <c r="G323" i="1"/>
  <c r="G322" i="1"/>
  <c r="G320" i="1"/>
  <c r="G319" i="1"/>
  <c r="G314" i="1"/>
  <c r="G313" i="1"/>
  <c r="G312" i="1"/>
  <c r="G311" i="1"/>
  <c r="G310" i="1"/>
  <c r="G309" i="1"/>
  <c r="G308" i="1"/>
  <c r="G306" i="1"/>
  <c r="G305" i="1"/>
  <c r="G303" i="1"/>
  <c r="G302" i="1"/>
  <c r="G301" i="1"/>
  <c r="G300" i="1"/>
  <c r="G299" i="1"/>
  <c r="G298" i="1"/>
  <c r="G297" i="1"/>
  <c r="G296" i="1"/>
  <c r="G295" i="1"/>
  <c r="G294" i="1"/>
  <c r="G291" i="1"/>
  <c r="G290" i="1"/>
  <c r="G289" i="1"/>
  <c r="G288" i="1"/>
  <c r="G287" i="1"/>
  <c r="G286" i="1"/>
  <c r="G285" i="1"/>
  <c r="G282" i="1"/>
  <c r="G281" i="1"/>
  <c r="G280" i="1"/>
  <c r="G279" i="1"/>
  <c r="G278" i="1"/>
  <c r="G272" i="1"/>
  <c r="G271" i="1"/>
  <c r="G270" i="1"/>
  <c r="G269" i="1"/>
  <c r="G268" i="1"/>
  <c r="G267" i="1"/>
  <c r="G265" i="1"/>
  <c r="G264" i="1"/>
  <c r="G262" i="1"/>
  <c r="G261" i="1"/>
  <c r="G260" i="1"/>
  <c r="G259" i="1"/>
  <c r="G257" i="1"/>
  <c r="G256" i="1"/>
  <c r="G250" i="1"/>
  <c r="G249" i="1"/>
  <c r="G248" i="1"/>
  <c r="G247" i="1"/>
  <c r="G246" i="1"/>
  <c r="G243" i="1"/>
  <c r="G242" i="1"/>
  <c r="G241" i="1"/>
  <c r="G240" i="1"/>
  <c r="G239" i="1"/>
  <c r="G238" i="1"/>
  <c r="G236" i="1"/>
  <c r="G235" i="1"/>
  <c r="G234" i="1"/>
  <c r="G233" i="1"/>
  <c r="G228" i="1"/>
  <c r="G227" i="1"/>
  <c r="G226" i="1"/>
  <c r="G224" i="1"/>
  <c r="G223" i="1"/>
  <c r="G222" i="1"/>
  <c r="G221" i="1"/>
  <c r="G220" i="1"/>
  <c r="G219" i="1"/>
  <c r="G218" i="1"/>
  <c r="G212" i="1"/>
  <c r="G211" i="1"/>
  <c r="G203" i="1"/>
  <c r="G201" i="1"/>
  <c r="G200" i="1"/>
  <c r="G198" i="1"/>
  <c r="G194" i="1"/>
  <c r="G192" i="1"/>
  <c r="G187" i="1"/>
  <c r="G186" i="1"/>
  <c r="G184" i="1"/>
  <c r="G183" i="1"/>
  <c r="G181" i="1"/>
  <c r="G180" i="1"/>
  <c r="G179" i="1"/>
  <c r="G178" i="1"/>
  <c r="G177" i="1"/>
  <c r="G176" i="1"/>
  <c r="G172" i="1"/>
  <c r="G171" i="1"/>
  <c r="G170" i="1"/>
  <c r="G169" i="1"/>
  <c r="G164" i="1"/>
  <c r="G163" i="1"/>
  <c r="G162" i="1"/>
  <c r="G161" i="1"/>
  <c r="G160" i="1"/>
  <c r="G158" i="1"/>
  <c r="G157" i="1"/>
  <c r="G156" i="1"/>
  <c r="G155" i="1"/>
  <c r="G154" i="1"/>
  <c r="G150" i="1"/>
  <c r="G149" i="1"/>
  <c r="G148" i="1"/>
  <c r="G147" i="1"/>
  <c r="G146" i="1"/>
  <c r="H140" i="1" s="1"/>
  <c r="G145" i="1"/>
  <c r="G138" i="1"/>
  <c r="G137" i="1"/>
  <c r="G136" i="1"/>
  <c r="G131" i="1"/>
  <c r="G130" i="1"/>
  <c r="G129" i="1"/>
  <c r="G127" i="1"/>
  <c r="G126" i="1"/>
  <c r="G124" i="1"/>
  <c r="G123" i="1"/>
  <c r="G122" i="1"/>
  <c r="G117" i="1"/>
  <c r="G116" i="1"/>
  <c r="G115" i="1"/>
  <c r="G114" i="1"/>
  <c r="G112" i="1"/>
  <c r="G111" i="1"/>
  <c r="G110" i="1"/>
  <c r="G109" i="1"/>
  <c r="G107" i="1"/>
  <c r="G105" i="1"/>
  <c r="G104" i="1"/>
  <c r="G103" i="1"/>
  <c r="G102" i="1"/>
  <c r="G99" i="1"/>
  <c r="G98" i="1"/>
  <c r="G97" i="1"/>
  <c r="G96" i="1"/>
  <c r="G94" i="1"/>
  <c r="G93" i="1"/>
  <c r="G91" i="1"/>
  <c r="G90" i="1"/>
  <c r="G89" i="1"/>
  <c r="G88" i="1"/>
  <c r="G83" i="1"/>
  <c r="G82" i="1"/>
  <c r="G81" i="1"/>
  <c r="G79" i="1"/>
  <c r="G78" i="1"/>
  <c r="G77" i="1"/>
  <c r="G75" i="1"/>
  <c r="G74" i="1"/>
  <c r="G69" i="1"/>
  <c r="G68" i="1"/>
  <c r="G67" i="1"/>
  <c r="G66" i="1"/>
  <c r="G60" i="1"/>
  <c r="G59" i="1"/>
  <c r="G58" i="1"/>
  <c r="G57" i="1"/>
  <c r="G56" i="1"/>
  <c r="G55" i="1"/>
  <c r="G54" i="1"/>
  <c r="G53" i="1"/>
  <c r="G51" i="1"/>
  <c r="G50" i="1"/>
  <c r="G49" i="1"/>
  <c r="G48" i="1"/>
  <c r="G47" i="1"/>
  <c r="G46" i="1"/>
  <c r="G45" i="1"/>
  <c r="G44" i="1"/>
  <c r="G43" i="1"/>
  <c r="G42" i="1"/>
  <c r="G41" i="1"/>
  <c r="G40" i="1"/>
  <c r="G39" i="1"/>
  <c r="G38" i="1"/>
  <c r="G32" i="1"/>
  <c r="G31" i="1"/>
  <c r="G29" i="1"/>
  <c r="G27" i="1"/>
  <c r="G26" i="1"/>
  <c r="G25" i="1"/>
  <c r="G24" i="1"/>
  <c r="G23" i="1"/>
  <c r="G22" i="1"/>
  <c r="G21" i="1"/>
  <c r="G20" i="1"/>
  <c r="G19" i="1"/>
  <c r="G18" i="1"/>
  <c r="G16" i="1"/>
  <c r="G15" i="1"/>
  <c r="G14" i="1"/>
  <c r="G13" i="1"/>
  <c r="H133" i="1" l="1"/>
  <c r="H10" i="1"/>
  <c r="H215" i="1"/>
  <c r="H316" i="1"/>
  <c r="H401" i="1"/>
  <c r="H119" i="1"/>
  <c r="H355" i="1"/>
  <c r="H274" i="1"/>
  <c r="H35" i="1"/>
  <c r="H85" i="1"/>
  <c r="H252" i="1"/>
  <c r="H63" i="1"/>
  <c r="H71" i="1"/>
  <c r="H166" i="1"/>
  <c r="H189" i="1"/>
  <c r="H375" i="1"/>
  <c r="H7" i="1" l="1"/>
</calcChain>
</file>

<file path=xl/sharedStrings.xml><?xml version="1.0" encoding="utf-8"?>
<sst xmlns="http://schemas.openxmlformats.org/spreadsheetml/2006/main" count="1028" uniqueCount="879">
  <si>
    <t xml:space="preserve">Seguimiento cumplimiento indicadores planes operativos </t>
  </si>
  <si>
    <t>Abril-junio 2026</t>
  </si>
  <si>
    <t xml:space="preserve">                                                         Ministerio de Hacienda y Economía 2026</t>
  </si>
  <si>
    <t xml:space="preserve">                                                   Dirección General de Crédito Público</t>
  </si>
  <si>
    <t/>
  </si>
  <si>
    <t>Unidad</t>
  </si>
  <si>
    <t>Producto</t>
  </si>
  <si>
    <t>Indicador</t>
  </si>
  <si>
    <t>Programado</t>
  </si>
  <si>
    <t>Logrado</t>
  </si>
  <si>
    <t>Avance</t>
  </si>
  <si>
    <t>Comentario</t>
  </si>
  <si>
    <t>Dirección de  Información, Análisis Financiero y Control de Riesgo.</t>
  </si>
  <si>
    <t>Elaboración de las Proyecciones de Desembolso de fondos externos.</t>
  </si>
  <si>
    <t>Cantidad de informes elaborados.</t>
  </si>
  <si>
    <t>Programación de Desembolsos abril-junio 2026.</t>
  </si>
  <si>
    <t>Elaboración de los reportes de indicadores de portafolio.</t>
  </si>
  <si>
    <t xml:space="preserve">Cantidad de reportes enviados.	</t>
  </si>
  <si>
    <t>Gestión de cumplimiento de condiciones previas.</t>
  </si>
  <si>
    <t>Cantidad de financiamientos con condiciones previas cumplidas.</t>
  </si>
  <si>
    <t>Informe Trimestral sobre Situación y Evolución de la Deuda Pública.</t>
  </si>
  <si>
    <t>Cantidad de Informes enviados al Congreso Nacional.</t>
  </si>
  <si>
    <t>Dirección de  Administración de la Deuda</t>
  </si>
  <si>
    <t>Calidad de la Información garantizada y Estadísticas de deuda ajustadas a los actuales estándares internacionales.</t>
  </si>
  <si>
    <t>Cantidad de reportes enviados a organismos internacionales bajo programa de armonización de datos.</t>
  </si>
  <si>
    <t>Conciliación de fuentes financieras externas SIGADE vs SIGEF.</t>
  </si>
  <si>
    <t>Cantidad de reportes remitidos.</t>
  </si>
  <si>
    <t>Conciliación de los registros de balances adeudados con los acreedores.</t>
  </si>
  <si>
    <t>Informe de conciliación elaborado.</t>
  </si>
  <si>
    <t>En este período fue realizado la conciliación de los registros de balances adeudados con los acreedores del sector público no financiero (SPNF) y sector privado (SPG).</t>
  </si>
  <si>
    <t>Coordinación e intercambio de información con la TN para lograr una eficiente administración de los flujos de efectivo.</t>
  </si>
  <si>
    <t>Cantidad de reportes de programación servicio de deuda y desembolsos remitidos.</t>
  </si>
  <si>
    <t>En este período fueron remitidos la programación de servicio de deuda y los desembolsos con recursos externos.</t>
  </si>
  <si>
    <t>Ejecución del Presupuesto para Servicio de Deuda Pública y Activos Financieros.</t>
  </si>
  <si>
    <t>Ejecución del servicio de la deuda pública y activos financieros.</t>
  </si>
  <si>
    <t>Fue elaborado el reporte de ejecución del Servicio de la Deuda Pública y Activos Financieros para el 2do trimestre 2026.</t>
  </si>
  <si>
    <t>Ejecución del registro de nuevas operaciones de deuda pública en SIGADE.</t>
  </si>
  <si>
    <t>Porcentaje de financiamientos registrados en SIGADE.</t>
  </si>
  <si>
    <t>Se adjunta formularios y fichas de los registros de los nuevos financiamientos.</t>
  </si>
  <si>
    <t>Elaboración de las proyecciones del Servicio de la Deuda Pública.</t>
  </si>
  <si>
    <t>Cantidad de proyecciones del servicio de la deuda elaboradas.</t>
  </si>
  <si>
    <t>En este período fue elaborada la estimación del servicio de la deuda del SPNF 2026-2030.</t>
  </si>
  <si>
    <t>Elaboración de los Informes con Situación, Evolución y Ejecución de la Deuda del SPNF.</t>
  </si>
  <si>
    <t>Cantidad de informe con situación y ejecución de la deuda pública y activos financieros.</t>
  </si>
  <si>
    <t xml:space="preserve">Informe trimestral acumulado sobre la situación y ejecución de la deuda pública y activos financieros, correspondiente al período enero–marzo de 2026, elaborado en abril de 2026.  </t>
  </si>
  <si>
    <t>Elaboración de los reportes estadísticos de evolución de la deuda pública del SPNF.</t>
  </si>
  <si>
    <t>Cantidad de reportes trimestrales publicados en página web.</t>
  </si>
  <si>
    <t>Cantidad de reportes de índice de deuda del SPNF enviados a la plataforma financiera Bloomberg.</t>
  </si>
  <si>
    <t>Dirección de  Negociaciones Crediticias</t>
  </si>
  <si>
    <t>Elaboración del borrador de insumos para el Presupuesto General del Estado del año correspondiente.</t>
  </si>
  <si>
    <t>Cantidad de borradores elaborados.</t>
  </si>
  <si>
    <t>Dirección de Relaciones con Inversionistas</t>
  </si>
  <si>
    <t>Realización de la clasificación actualizada de los participantes en el Programa de Creadores de Mercado.</t>
  </si>
  <si>
    <t>Cantidad de publicaciones del ranking de Creadores de Mercado (mensual y anual).</t>
  </si>
  <si>
    <t>Realización de Subastas Públicas para la Colocación de Títulos Valores de Deuda Pública.</t>
  </si>
  <si>
    <t>Cantidad de emisiones realizadas.</t>
  </si>
  <si>
    <t>Dirección General de Análisis y Política Fiscal</t>
  </si>
  <si>
    <t>Dirección de  Estadísticas Fiscales</t>
  </si>
  <si>
    <t>Actualización del Panel de visualización de Estadísticas Fiscales.</t>
  </si>
  <si>
    <t>Cantidad de dashboard actualizados al trimestre.</t>
  </si>
  <si>
    <t>Actualización del panel de visualización.</t>
  </si>
  <si>
    <t>COFOG: Clasificación Funcional de la Erogaciones según MEFP 2014.</t>
  </si>
  <si>
    <t>Cantidad de reportes de COFOG de Gobierno Central Presupuestario publicados.</t>
  </si>
  <si>
    <t>COFOG de Gobierno Central Presupuestario publicados.</t>
  </si>
  <si>
    <t>Elaboración del documento de offering memorándum.</t>
  </si>
  <si>
    <t>Número de documentos de Offering Memorándum elaborados.</t>
  </si>
  <si>
    <t>Offering Memorándum.</t>
  </si>
  <si>
    <t>Elaboración del Informe de coyuntura fiscal.</t>
  </si>
  <si>
    <t xml:space="preserve">Cantidad de Informes de coyuntura fiscal  para el subsector Gobierno Central Presupuestario publicados. </t>
  </si>
  <si>
    <t>Informe de Coyuntura Fiscal Gobierno Central Presupuestario.</t>
  </si>
  <si>
    <t>Cantidad de Informes de coyuntura fiscal  para el subsector Gobierno General Consolidado publicados.</t>
  </si>
  <si>
    <t>Elaboración del Informe de coyuntura Gobierno General Consolidado.</t>
  </si>
  <si>
    <t>Elaboración del reporte del Estado de Fuentes y Usos de Efectivo  para el Gobierno Central Presupuestario, según el MEFP 2014, elaborado.</t>
  </si>
  <si>
    <t>Cantidad de Estados de Fuentes y Usos de Efectivo para el Gobierno Central Presupuestario, según el MEFP 2014 elaborado.</t>
  </si>
  <si>
    <t>Estado de Fuentes y Usos de efectivo.</t>
  </si>
  <si>
    <t>Elaboración del Reporte del Estado de Operaciones publicado en la web del Ministerio de Hacienda.</t>
  </si>
  <si>
    <t>Cantidad de Estados de Operaciones de Gobierno General consolidado y publicado.</t>
  </si>
  <si>
    <t>Estado de operaciones Gobierno General Consolidado.</t>
  </si>
  <si>
    <t>Cantidad de estados de operaciones del sector público no financiero elaborado.</t>
  </si>
  <si>
    <t>Estados de operaciones del sector público no financiero.</t>
  </si>
  <si>
    <t xml:space="preserve">Cantidad de Estados de Operaciones de Gobierno Central Presupuestario publicados. </t>
  </si>
  <si>
    <t>Estado de operaciones Gobierno Central Presupuestario.</t>
  </si>
  <si>
    <t>Elaboración del reporte de Hoja de Balance para el Gobierno Central Presupuestario, según MEFP 2014 elaborado.</t>
  </si>
  <si>
    <t>Cantidad de Reportes de Hojas de Balance  para el Gobierno Central Presupuestario, según el MEFP 2014 elaborados.</t>
  </si>
  <si>
    <t>Reporte de hoja de balance para el Gobierno Central Presupuestario.</t>
  </si>
  <si>
    <t>Realización del monitoreo a la ejecución del flujo de caja del Gobierno en moneda local.</t>
  </si>
  <si>
    <t>Cantidad de reportes de flujo de caja del gobierno realizados.</t>
  </si>
  <si>
    <t>Reportes de flujo de caja.</t>
  </si>
  <si>
    <t>Soporte en el proceso de evaluación y mejoras del modelo de datos (BI).</t>
  </si>
  <si>
    <t>Cantidad de los modelos de datos BI evaluados.</t>
  </si>
  <si>
    <t>Seguimiento al Presupuesto General del Estado.</t>
  </si>
  <si>
    <t>Cantidad de presentaciones del seguimiento al PGE realizadas.</t>
  </si>
  <si>
    <t>Presentación de seguimiento presupuestario.</t>
  </si>
  <si>
    <t>Cantidad de Reportes de seguimiento presupuestario.</t>
  </si>
  <si>
    <t>Seguimiento Presupuestario.</t>
  </si>
  <si>
    <t>Dirección de  Política y Estudios Fiscales</t>
  </si>
  <si>
    <t>Análisis de coyuntura y seguimiento del desarrollo de la política fiscal.</t>
  </si>
  <si>
    <t>Presentación de Coyuntura.</t>
  </si>
  <si>
    <t>Cantidad de reportes sobre postura e incidencia de la política fiscal.</t>
  </si>
  <si>
    <t>Reportes sobre postura e incidencia de la política fiscal.</t>
  </si>
  <si>
    <t>Cantidad de reportes de política salarial.</t>
  </si>
  <si>
    <t>Reporte de política salarial.</t>
  </si>
  <si>
    <t>Asistencia técnica para iniciativas estratégicas en materia fiscal.</t>
  </si>
  <si>
    <t>Cantidad de asistencias técnicas provistas para iniciativas estratégicas en materia fiscal.</t>
  </si>
  <si>
    <t>Asistencias técnicas provistas para iniciativas estratégicas en materia fiscal.</t>
  </si>
  <si>
    <t>Elaboración del informe anual de riesgos fiscales.</t>
  </si>
  <si>
    <t>Cantidad de reportes recurrentes de riesgos fiscales.</t>
  </si>
  <si>
    <t>Borrador informe trimestral de Riesgos Fiscales.</t>
  </si>
  <si>
    <t>Elaboración del Informe de proyecciones macroeconómicas de mediano plazo.</t>
  </si>
  <si>
    <t>Cantidad de publicaciones del marco fiscal de mediano plazo.</t>
  </si>
  <si>
    <t>Marco Fiscal de Mediano Plazo.</t>
  </si>
  <si>
    <t>Cantidad de publicaciones de la política presupuestaria anual y plurianual.</t>
  </si>
  <si>
    <t>Carta de remisión de la política presupuestaria 2027.</t>
  </si>
  <si>
    <t>Repositorio técnico y de investigación en política fiscal.</t>
  </si>
  <si>
    <t>Porcentaje de avance en la estructuración de la agenda institucional de investigación.</t>
  </si>
  <si>
    <t>Dirección de Reconocimiento de Deuda Administrativa</t>
  </si>
  <si>
    <t xml:space="preserve"> Dirección de  Reconocimiento de Deuda Administrativa</t>
  </si>
  <si>
    <t>Control y custodia de expedientes de deuda administrativa.</t>
  </si>
  <si>
    <t>Cantidad de inventarios expedientes de deuda administrativa realizados.</t>
  </si>
  <si>
    <t>Recepción y registro de expedientes de deuda administrativa.</t>
  </si>
  <si>
    <t>Porcentaje de expedientes de deuda administrativa recibidos y registrados.</t>
  </si>
  <si>
    <t>Expedientes de deuda recibidos durante el trimestre.</t>
  </si>
  <si>
    <t>Solicitudes de expedientes de deuda administrativa.</t>
  </si>
  <si>
    <t>Porcentaje de expedientes solicitados por el MH.</t>
  </si>
  <si>
    <t>Solicitudes de expedientes de deuda administrativa durante segundo trimestre.</t>
  </si>
  <si>
    <t>Tramitación de las orden de pago de deuda administrativa.</t>
  </si>
  <si>
    <t>Porcentaje de expedientes de deuda administrativa pagados.</t>
  </si>
  <si>
    <t>Dirección de Coordinación del Despacho</t>
  </si>
  <si>
    <t>Dirección de Coordinación de Despacho</t>
  </si>
  <si>
    <t>Gestión de la atención de llamadas telefónicas acorde a los lineamientos protocolares o al procedimiento de atención al usuario establecido.</t>
  </si>
  <si>
    <t xml:space="preserve">Porcentaje de llamadas atendidas con respuestas en menos de 25 segundos. </t>
  </si>
  <si>
    <t>Ejecutoria del T2 2026 porcentaje de llamada atendidas en menos de 25 segundos fue un 91%.</t>
  </si>
  <si>
    <t xml:space="preserve">Porcentaje de llamadas no atendidas menor o igual al 10%.  </t>
  </si>
  <si>
    <t>Departamento de Mesa de Entrada</t>
  </si>
  <si>
    <t>Elaboración memoria e informe ejecutivo.</t>
  </si>
  <si>
    <t>Cantidad de informes trimestrales elaborados.</t>
  </si>
  <si>
    <t xml:space="preserve">Para este período se elaboró el informe trimestral correspondiente a los meses de abril-junio con un total de 29,461 actividades registrables. </t>
  </si>
  <si>
    <t>Gestionar la correspondencia institucional externa del MH.</t>
  </si>
  <si>
    <t>Porcentaje de correspondencia externa procesada y tramitada oportunamente.</t>
  </si>
  <si>
    <t>Durante el período abril-junio se recibieron y se procesaron unas 6,747 correspondencias externas, las mismas se registraron y fueron canalizadas a las áreas correspondientes del MHE.</t>
  </si>
  <si>
    <t>Identificación y clasificación de la información de los archivos físicos del MH.</t>
  </si>
  <si>
    <t>Porcentaje de expedientes internos trabajados y archivados.</t>
  </si>
  <si>
    <t>Durante el período abril-junio se identificaron y realizaron unas 22,443 actividades de identificación y clasificación de información en nuestros archivos físicos del MHE.</t>
  </si>
  <si>
    <t>Departamento de Protocolo y Eventos</t>
  </si>
  <si>
    <t>Atención protocolar a funcionarios que visiten la institución.</t>
  </si>
  <si>
    <t>Porcentaje de las solicitudes de atención protocolar respondidas.</t>
  </si>
  <si>
    <t>En el segundo trimestre del 2026 el departamento de Protocolo y Eventos logró satisfactoriamente coordinar la atención protocolar a funcionarios que visiten la institución.</t>
  </si>
  <si>
    <t>Elaboración de la memoria anual e informe ejecutivo del DPE.</t>
  </si>
  <si>
    <t>Cantidad de memorias de PE realizadas.</t>
  </si>
  <si>
    <t>Durante el primer semestre del año 2026, el Departamento de Protocolo y Eventos cumplió satisfactoriamente con las metas propuestas, alcanzando los objetivos establecidos para dicho período.</t>
  </si>
  <si>
    <t>Planificación, coordinación y supervisión de los actos conmemorativos y protocolares, así como los eventos  y reuniones de la institución.</t>
  </si>
  <si>
    <t>Porcentaje de solicitudes de planificación, coordinación y supervisión de actos institucionales completadas.</t>
  </si>
  <si>
    <t>En el segundo trimestre del 2026 el departamento de Protocolo y Eventos logró satisfactoriamente planificar, coordinar y supervisar actos conmemorativos y protocolares, así como los eventos y reuniones de la institución.</t>
  </si>
  <si>
    <t>Dirección de Planificación y Desarrollo</t>
  </si>
  <si>
    <t xml:space="preserve"> Dirección de  Planificación y Desarrollo</t>
  </si>
  <si>
    <t>Ejecución de la debida diligencia ampliada (interna y externa).</t>
  </si>
  <si>
    <t>Porcentaje de debida diligencia ampliada realizadas.</t>
  </si>
  <si>
    <t>Reporte de debida diligencia.</t>
  </si>
  <si>
    <t>Ejecución del programa de la auditoría interna (ISO-37301 / ISO-37001).</t>
  </si>
  <si>
    <t xml:space="preserve">Cantidad de auditorías realizadas. </t>
  </si>
  <si>
    <t>Informe de auditoría interna.</t>
  </si>
  <si>
    <t>Seguimiento a la gestión y trámite de las denuncias (antisoborno y cumplimiento).</t>
  </si>
  <si>
    <t>Porcentaje de denuncias tramitadas conforme a la política.</t>
  </si>
  <si>
    <t>No se recibieron denuncias.</t>
  </si>
  <si>
    <t>Sensibilización al personal en las normas de Antisoborno y Cumplimiento  (ISO-37301 / ISO-37001).</t>
  </si>
  <si>
    <t>Porcentaje de colaboradores sensibilizados.</t>
  </si>
  <si>
    <t>Departamento de Formulación, Evaluación Monitoreo y Evaluación de PPP</t>
  </si>
  <si>
    <t>Actualización de la matriz de riesgos consolidada: Estratégicos, operativos, soborno y cumplimiento.</t>
  </si>
  <si>
    <t xml:space="preserve">Cantidad de matrices de riesgos actualizadas. </t>
  </si>
  <si>
    <t>Coordinación y realización de la reunión de revisión por la dirección.</t>
  </si>
  <si>
    <t>Cantidad reuniones realizadas oportunamente.</t>
  </si>
  <si>
    <t>Por instrucciones de las autoridades será pospuesta para el mes de agosto de los corrientes.</t>
  </si>
  <si>
    <t>Definición del presupuesto físico-financiero de los programas de AC-MHE.</t>
  </si>
  <si>
    <t>IGP promedio.</t>
  </si>
  <si>
    <t>Los programas 18 y 01 obtuvieron un 98  y 86 porciento en sus respectivas evaluaciones del IGP en el primer trimestre del 2026, por el cual el promedio corresponde al 92 %.</t>
  </si>
  <si>
    <t>Elaboración y revisión de los Informes Trimestrales  de Monitoreo  de PEI'S y POAS.</t>
  </si>
  <si>
    <t>Cantidad de informes de monitoreos realizados.</t>
  </si>
  <si>
    <t>Se realizó el seguimiento al cumplimiento de los indicadores del T-I 2026 concluyendo en la elaboración de la matriz de monitoreo correspondiente. Para el período enero-marzo 2026, se alcanzó 80.5 %</t>
  </si>
  <si>
    <t>Cantidad de informes para transparencia publicados.</t>
  </si>
  <si>
    <t>Publicada en el portal de transparencia la matriz de seguimiento correspondiente al período enero-marzo 2026.</t>
  </si>
  <si>
    <t>Elaborar y revisar versiones preliminares Poas 2027.</t>
  </si>
  <si>
    <t>Número de planes operativos aprobados.</t>
  </si>
  <si>
    <t>Completada la planificación operativa 2027.</t>
  </si>
  <si>
    <t>Monitoreo y seguimiento de los planes, programas y proyectos del MHE y sus dependencias.</t>
  </si>
  <si>
    <t>Porcentaje de dependencias con cumplimiento de los plazos de registros de ejecución.</t>
  </si>
  <si>
    <t>Durante el período abril-junio 2026, las dependencias incorporadas alcanzaron un promedio de avance de 33.94 %. Es importante, destacar que por el momento están registrando 3 de 6 direcciones.</t>
  </si>
  <si>
    <t>Departamento de Proyectos</t>
  </si>
  <si>
    <t>Asegurar la implementación al 100% del plan 2026 del proyecto de automatización de servicios del MHE.</t>
  </si>
  <si>
    <t>Cantidad de Informes de avances del proyecto.</t>
  </si>
  <si>
    <t>Se anexa informe de seguimiento de proyecto correspondiente al periodo Abril- Junio.</t>
  </si>
  <si>
    <t>Creación repositorio y dashboard de proyectos del MHE.</t>
  </si>
  <si>
    <t>Cantidad de Repositorios y dashboards creados.</t>
  </si>
  <si>
    <t>Se incorpora el informe que documenta las evidencias de las actividades desarrolladas en el marco del cumplimiento del producto.</t>
  </si>
  <si>
    <t>Elaboración de manual para el manejo de proyectos en el MHE.</t>
  </si>
  <si>
    <t>Número de manuales elaborados para el manejo de proyectos en el MHE.</t>
  </si>
  <si>
    <t>Se comparte el borrador final del Manual, el cual fue remitido al Departamento de Desarrollo Institucional para gestionar las firmas correspondientes y su carga en CEERTOL.</t>
  </si>
  <si>
    <t>Seguimiento al Proyecto de digitalización de procesos internos del MHE.</t>
  </si>
  <si>
    <t>Se completó el informe de avance del proyecto, correspondiente al trimestre Abril- Junio.</t>
  </si>
  <si>
    <t>Departamento de Desarrollo Institucional</t>
  </si>
  <si>
    <t>Elaboración y/o actualización de la documentación funcional (según requerimiento y prioridades).</t>
  </si>
  <si>
    <t>Porcentaje de documentos elaborados y/o actualizados.</t>
  </si>
  <si>
    <t>Actualización de procedimiento.</t>
  </si>
  <si>
    <t>Departamento de Calidad en la Gestión</t>
  </si>
  <si>
    <t>Actualización y fusión catálogo de servicios MH y MEPYD.</t>
  </si>
  <si>
    <t>Porcentaje de avance del catálogo de servicios MEPyD y MH fusionado.</t>
  </si>
  <si>
    <t>Se completó la actualización de los Servicios de MEPYD.</t>
  </si>
  <si>
    <t>Autoevaluación CAF 2026.</t>
  </si>
  <si>
    <t>Cantidad de informes de resultado CAF.</t>
  </si>
  <si>
    <t>Informe de evaluación CAF 2026.</t>
  </si>
  <si>
    <t>Monitorear, registrar y evaluar buzones de quejas y sugerencia del ciudadano.</t>
  </si>
  <si>
    <t>Cantidad de informes de registro de quejas y sugerencias.</t>
  </si>
  <si>
    <t>Informe buzón queja y sugerencias segundo trimestre 2026.</t>
  </si>
  <si>
    <t>Seguimiento al cumplimiento de las evaluaciones de desempeño institucional.</t>
  </si>
  <si>
    <t>Porcentaje de cumplimiento evaluación ICI.</t>
  </si>
  <si>
    <t>Alcanzamos un 96.46 % para el primer trimestre 2026.</t>
  </si>
  <si>
    <t>Unidad de Igualdad de Género</t>
  </si>
  <si>
    <t>Concientizar al personal en igualdad de género.</t>
  </si>
  <si>
    <t xml:space="preserve">Cantidad de sensibilizaciones realizadas al año. </t>
  </si>
  <si>
    <t xml:space="preserve">Porcentaje de colaboradores que asistieron a la actividad. </t>
  </si>
  <si>
    <t xml:space="preserve">Porcentaje de colaboradores de nuevo ingreso sensibilizados. </t>
  </si>
  <si>
    <t>Listado de los colaboradores de nuevo ingreso.</t>
  </si>
  <si>
    <t>Gestión de la capacitación al personal del Ministerio en Corresponsabilidad Familiar.</t>
  </si>
  <si>
    <t xml:space="preserve">Cantidad de certificaciones emitidas por el Mmujer. </t>
  </si>
  <si>
    <t>Listado de colaboradores inscritos.</t>
  </si>
  <si>
    <t>Dirección Jurídica</t>
  </si>
  <si>
    <t>Departamento de Litigios</t>
  </si>
  <si>
    <t>Dar respuestas a intimidaciones o notificaciones mediante Actos de Alguacil.</t>
  </si>
  <si>
    <t>Porcentaje de respuestas a intimidaciones o notificaciones mediante Actos de Alguacil trabajadas.</t>
  </si>
  <si>
    <t>Dar respuestas a intimaciones o notificaciones mediante Actos de Alguacil. Requerido: 62. Ejecutado: 44. (29 corresponden al trimestre enero-marzo/ 50 se encuentran en curso, a la espera de la recepción de las informaciones correspondientes por parte de las áreas involucradas, a fin de concluir el proceso).</t>
  </si>
  <si>
    <t>Elaboración de la resolución que conoce y  da respuesta al Recurso Jerárquico o de Reconsideración ante el Ministerio de Hacienda y Economía.</t>
  </si>
  <si>
    <t>Porcentaje de Recursos Jerárquicos y de Reconsideración trabajados.</t>
  </si>
  <si>
    <t>Elaboración de la resolución que conoce y da respuesta al Recurso Jerárquico o de Reconsideración ante el Ministerio de Hacienda. Requerido: 7. Ejecutado: 7.</t>
  </si>
  <si>
    <t>Representaciones legales en audiencias, entre otras representaciones.</t>
  </si>
  <si>
    <t>Porcentaje de representaciones legales asistidas en audiencias y otras representaciones legales.</t>
  </si>
  <si>
    <t>Representaciones legales en audiencias. Requerido: 46. Ejecutado: 46.</t>
  </si>
  <si>
    <t>Departamento de Verificación de Normas y Cumplimiento Legal</t>
  </si>
  <si>
    <t>Tramitación de solicitudes de expedición de exequatur del área económica y financiera.</t>
  </si>
  <si>
    <t>Porcentaje de solicitudes de expedición de exequatur del área económica y financiera tramitadas.</t>
  </si>
  <si>
    <t>Tramitación de solicitudes de expedición de exequatur del área económica y financiera. Requerido: 623. Ejecutado: 621. ( 2 no fueron tramitadas por solicitudes incompletas).</t>
  </si>
  <si>
    <t>Verificación y elaboración de normas y cumplimiento legal. (leyes, resoluciones, reglamentos, normas).</t>
  </si>
  <si>
    <t xml:space="preserve">Porcentaje de documentos legales elaborados.  </t>
  </si>
  <si>
    <t>Verificación y elaboración de normas y cumplimiento legal. Requerido: 12. Ejecutado: 9.</t>
  </si>
  <si>
    <t>Departamento de Elaboración de Documentos Legales</t>
  </si>
  <si>
    <t>Asesorías y elaboración de opiniones legales.</t>
  </si>
  <si>
    <t xml:space="preserve">Porcentaje asesorías y opiniones legales emitidas. </t>
  </si>
  <si>
    <t>Elaboración o revisión de documentos legales. (Acuerdos, Convenios y Contratos).</t>
  </si>
  <si>
    <t>Porcentaje de documentos legales trabajados.</t>
  </si>
  <si>
    <t>Tramitación de solicitudes a la Consultoría Jurídica del Poder Ejecutivo.</t>
  </si>
  <si>
    <t>Porcentaje de solicitudes tramitadas.</t>
  </si>
  <si>
    <t xml:space="preserve">Oficina de Acceso a la Información </t>
  </si>
  <si>
    <t>Actualización del Portal de Transparencia Institucional.</t>
  </si>
  <si>
    <t xml:space="preserve">Cantidad de actualizaciones del Portal Transparencia. </t>
  </si>
  <si>
    <t>Evaluación correspondiente al mes de marzo y abril 2026.</t>
  </si>
  <si>
    <t>Dar asistencia y tramitar a requerimiento del ciudadano las solicitudes de información amparadas en la Ley Núm. 200-04.</t>
  </si>
  <si>
    <t>Elaboración de los informes de memoria.</t>
  </si>
  <si>
    <t>Cantidad de memoria e informe ejecutivo anual, elaborado.</t>
  </si>
  <si>
    <t>Dirección de Comunicaciones</t>
  </si>
  <si>
    <t>Departamento de Prensa y Publicaciones</t>
  </si>
  <si>
    <t>Ejecución de la estrategia de vinculación institucional y de la máxima autoridad con la opinión pública.</t>
  </si>
  <si>
    <t>Cantidad de actividades y acercamientos a periodistas.</t>
  </si>
  <si>
    <t>Cantidad de líderes de opinión pública impactados semestralmente.</t>
  </si>
  <si>
    <t>Durante el primer semestre del 2026 (enero-junio), a través de las actividades, acercamientos y convocatorias coordinadas, se logró impactar un grupo ascendente a 58 profesionales de la información.</t>
  </si>
  <si>
    <t>Elaboración de discursos a solicitud de las autoridades del ministerio.</t>
  </si>
  <si>
    <t xml:space="preserve">Porcentaje de solicitudes de discursos respondidos. </t>
  </si>
  <si>
    <t>En el segundo trimestre (abril-junio) del 2026 a solicitud de las autoridades del Ministerio de Hacienda y Economía se elaboraron cuatro discursos, a los fines de dar a conocer los logros e iniciativas de la institución.</t>
  </si>
  <si>
    <t>Elaboración del análisis de la opinión pública sobre el quehacer institucional mediante el monitoreo de informaciones y comentarios.</t>
  </si>
  <si>
    <t>Cantidad de reuniones realizadas para análisis y toma de decisiones.</t>
  </si>
  <si>
    <t>Durante el segundo trimestre (abril-junio) del 2026 se realizaron diversas interacciones para el análisis y toma de decisiones para la comunicación de avances e iniciativas institucionales.</t>
  </si>
  <si>
    <t>Cantidad de informes de monitoreo de informaciones y comentarios elaborados.</t>
  </si>
  <si>
    <t>Durante el segundo trimestre (abril-junio) del 2026, se monitorearon las noticias y/o artículos de opinión publicados en los medios de comunicación que estuvieron relacionados con el quehacer del MHE.</t>
  </si>
  <si>
    <t>Elaboración y gestión de publicación en los diferentes medios de comunicación: comunicados, avisos, anuncios pagados.</t>
  </si>
  <si>
    <t>Porcentaje de solicitudes atendidas y publicada.</t>
  </si>
  <si>
    <t>En el segundo trimestre del 2026 (abril-junio) se recibieron cuatro requerimientos para la gestión de dieciséis publicaciones en espacios pagados, solicitudes que fueron atendidas en su totalidad.</t>
  </si>
  <si>
    <t>Elaboración y publicación de notas de prensa del MHE.</t>
  </si>
  <si>
    <t>Durante el segundo trimestre del 2026 (abril-junio) se elaboraron 38 notas de prensa, de las cuales 10 fueron enviadas a los medios de comunicación masiva. Asimismo, se realizaron 37 notas para comunicación interna.</t>
  </si>
  <si>
    <t>Realización de la cobertura de eventos (internos y externos) solicitadas por las unidades organizativas del MHE.</t>
  </si>
  <si>
    <t>Porcentaje de solicitudes de cobertura de eventos atendidas.</t>
  </si>
  <si>
    <t>Durante el segundo trimestre del 2026 (abril-junio), se realizó un total de 35 coberturas de actividades internas y externas, organizadas por distintas áreas del MHE, según requerimientos.</t>
  </si>
  <si>
    <t>Realización del informe para al equipo directivo del MHE sobre las noticias relacionadas al quehacer institucional mediante síntesis diaria e informes periodísticos.</t>
  </si>
  <si>
    <t>Cantidad de síntesis difundidas.</t>
  </si>
  <si>
    <t>Durante el segundo trimestre del 2026 (abril-junio), la Dirección de Comunicaciones envió un total de 60 síntesis de prensa, correspondientes a los días laborables que hubo en cada mes 19 en abril, 20 en mayo y 21 en junio.</t>
  </si>
  <si>
    <t>Departamento de Relaciones Públicas</t>
  </si>
  <si>
    <t>Actualización de los canales institucionales.</t>
  </si>
  <si>
    <t>Cantidad de actualizaciones trimestrales de los canales institucionales.</t>
  </si>
  <si>
    <t>Actualizaciones de canales institucionales realizadas durante el trimestre abril-junio de 2026.</t>
  </si>
  <si>
    <t>Creación de recursos audiovisuales para la orientación e información de los colaboradores.</t>
  </si>
  <si>
    <t>Porcentaje de producciones y adaptaciones.</t>
  </si>
  <si>
    <t>Creación de recursos audiovisuales para la orientación e información de los colaboradores. Producciones y adaptaciones realizadas, según informe adjunto.</t>
  </si>
  <si>
    <t>Desarrollo de maestrías de ceremonia.</t>
  </si>
  <si>
    <t>Desarrollo del Programa de capacitación y sensibilización dirigido a jóvenes estudiantes universitarios y áreas técnicas.</t>
  </si>
  <si>
    <t>Cantidad de estudiantes capacitados y sensibilizados.</t>
  </si>
  <si>
    <t>Desarrollo del programa de capacitación y sensibilización de los programas dirigidos a jóvenes estudiantes y áreas técnicas 2026.</t>
  </si>
  <si>
    <t>Elaboración de materiales gráficos para orientar e informar a los colaboradores.</t>
  </si>
  <si>
    <t>Porcentaje de solicitudes realizadas.</t>
  </si>
  <si>
    <t>Cantidad de elaboración de materiales gráficos para orientar e informar a los colaboradores, según requerimientos.</t>
  </si>
  <si>
    <t>Elaboración y distribución de materiales POP para promover la identidad visual del MHE.</t>
  </si>
  <si>
    <t>Departamento de Comunicación Digital</t>
  </si>
  <si>
    <t xml:space="preserve">Guía de contenido digital mensual sobre el rol y el impacto del MHE.  </t>
  </si>
  <si>
    <t>Cantidad de impresiones e interacciones del contenido.</t>
  </si>
  <si>
    <t>Métricas de impresiones e interacciones de abril a junio 2026.</t>
  </si>
  <si>
    <t>Porcentaje de guías producidas.</t>
  </si>
  <si>
    <t>Durante el segundo trimestre del año (abril a junio) se llevaron a cabo un total de tres guías de contenido, una guía de contenido por mes. Este valor es un dato informativo de referencia, el cual representa el 100 % de lo ejecutado.</t>
  </si>
  <si>
    <t>Porcentaje de correos informativos abiertos enviados.</t>
  </si>
  <si>
    <t>Durante el segundo trimestre del año se enviaron 9 correos informativos. Este valor es un dato informativo de referencia, el cual representa el 100 % de lo ejecutado.</t>
  </si>
  <si>
    <t>Porcentaje de reportes enviados de escucha activa de las plataformas digitales.</t>
  </si>
  <si>
    <t>Durante el segundo trimestre se llevaron a cabo 61 social listenings (escucha activa) de las plataformas digitales. Este valor es un dato informativo de referencia, el cual representa el 100 % de lo ejecutado.</t>
  </si>
  <si>
    <t>Producciones de coberturas de evento.</t>
  </si>
  <si>
    <t>Porcentaje de coberturas realizadas.</t>
  </si>
  <si>
    <t>Durante el segundo trimestre se llevaron a cabo 24 coberturas de eventos. Este valor es un dato informativo de referencia, el cual representa el 100 % de lo ejecutado.</t>
  </si>
  <si>
    <t>Dirección Administrativa</t>
  </si>
  <si>
    <t>Ejecución de plan de acción para el cumplimiento de las políticas de ahorro y eficiencia energética (Decreto 158-23).</t>
  </si>
  <si>
    <t>Porcentaje implementación del plan de ahorro y eficiencia energética.</t>
  </si>
  <si>
    <t>Ejecución de plan de acción para el uso eficiente del agua.</t>
  </si>
  <si>
    <t>Ejecución del Plan de Acción para el uso eficiente del agua.</t>
  </si>
  <si>
    <t>Elaboración del plan de acción para la reducción de la huella de carbono.</t>
  </si>
  <si>
    <t>Cantidad de informes entregados oportunamente.</t>
  </si>
  <si>
    <t>Gestión de los materiales y artículos para fines de reciclar.</t>
  </si>
  <si>
    <t>Índice ejecución de plan de reciclaje.</t>
  </si>
  <si>
    <t>Departamento de Compras y Contrataciones</t>
  </si>
  <si>
    <t>Tramitación de las compras de bienes y contratación de servicios con apropiación presupuestaria.</t>
  </si>
  <si>
    <t>Índice de SISCOMPRAS</t>
  </si>
  <si>
    <t>Departamento de Servicios Generales</t>
  </si>
  <si>
    <t>Realización del mantenimiento correctivo de la flota vehicular del MHE.</t>
  </si>
  <si>
    <t>Índice de mantenimiento a la flota vehicular.</t>
  </si>
  <si>
    <t>Realización del mantenimiento de la infraestructura física.</t>
  </si>
  <si>
    <t>Porcentaje de mantenimiento realizado vs programado.</t>
  </si>
  <si>
    <t>Reporte de accidentes de la flotilla vehicular del MHE.</t>
  </si>
  <si>
    <t>Porcentaje de reportes de accidentes.</t>
  </si>
  <si>
    <t>Reporte de consumo de combustible en la flotilla vehicular.</t>
  </si>
  <si>
    <t>Cantidad de reporte de consumo de combustible.</t>
  </si>
  <si>
    <t>Servicios de limpieza en las distintas áreas de las Unidades Organizativas.</t>
  </si>
  <si>
    <t>Porcentaje de limpiezas ejecutadas.</t>
  </si>
  <si>
    <t>Transportación para las Unidades Organizativas e Instituciones del MHE.</t>
  </si>
  <si>
    <t xml:space="preserve">Porcentaje de servicios de transporte realizados. </t>
  </si>
  <si>
    <t>Departamento de Almacén y Suministro</t>
  </si>
  <si>
    <t>Custodia de los artículos de uso continuo.</t>
  </si>
  <si>
    <t>Cantidad de inventarios realizados.</t>
  </si>
  <si>
    <t>Recepción y entrega de los artículos de uso continuo (almacén y suministros).</t>
  </si>
  <si>
    <t>Porcentaje de solicitudes despachadas.</t>
  </si>
  <si>
    <t>Departamento de Administración de Bienes</t>
  </si>
  <si>
    <t>Apertura de máquinas tragamonedas ilegales.</t>
  </si>
  <si>
    <t>Porcentaje de apertura de tragamonedas ilegales realizadas.</t>
  </si>
  <si>
    <t>Se ejecutaron 5 aperturas de MT en el período abril - junio, conforme a lo programado, por lo que se cumplió con el 100% de lo planificado.</t>
  </si>
  <si>
    <t>Ejecución y entrega del inventario de activos por departamentos.</t>
  </si>
  <si>
    <t>Porcentaje de inventarios realizados.</t>
  </si>
  <si>
    <t>Se realizó el levantamiento del inventario de los activos del Ministerio de Hacienda y Economía, al 30 de junio como se plasmó en el POA, por lo que podemos afirmar que hemos completado al 100% la tarea programada.</t>
  </si>
  <si>
    <t>Dirección de Tecnologías de la Información y Comunicación</t>
  </si>
  <si>
    <t>Dirección de Tecnología de la Información y Comunicación</t>
  </si>
  <si>
    <t>Actualización de la Estrategia de Continuidad y Recuperación TIC.</t>
  </si>
  <si>
    <t>Porcentaje de actualización de la Estrategia de Continuidad y Recuperación TIC.</t>
  </si>
  <si>
    <t>Departamento de Seguridad y Monitoreo TIC</t>
  </si>
  <si>
    <t>Ampliación de la cobertura del servicio de Centro de Operaciones de Seguridad (SOC) por dos años.</t>
  </si>
  <si>
    <t>Porcentaje de avance en la ampliación de la cobertura del SOC.</t>
  </si>
  <si>
    <t>El proyecto presenta un avance acumulado de 20% en este período.</t>
  </si>
  <si>
    <t>Continuación del Centro de Operaciones de Seguridad (SOC) para monitoreo y análisis y mitigación de eventos de seguridad (2da Fase).</t>
  </si>
  <si>
    <t>Porcentaje de avance de ejecución del Centro de Operaciones de Seguridad (SOC).</t>
  </si>
  <si>
    <t>El proyecto fue completado satisfactoriamente.</t>
  </si>
  <si>
    <t>Cooperación con el Centro Nacional de Ciberseguridad (CNCS) para fortalecer la capacidad de respuestas a incidentes.</t>
  </si>
  <si>
    <t>Porcentaje de avance de cooperación con el CNCS.</t>
  </si>
  <si>
    <t>El proyecto presenta un avance acumulado de 49% en este período.</t>
  </si>
  <si>
    <t>Implementación de soluciones y/o mejoras de ciberseguridad para garantizar la confiabilidad, integridad y disponibilidad de los activos de información.</t>
  </si>
  <si>
    <t>Porcentaje de avance en la implementación de las soluciones de seguridad.</t>
  </si>
  <si>
    <t>Modernización de las plataformas tecnológicas de seguridad física (videovigilancia, control de acceso, entre otros).</t>
  </si>
  <si>
    <t>Porcentaje de avance en la modernización de las plataformas de seguridad física.</t>
  </si>
  <si>
    <t>Departamento de Administración del Servicio TIC</t>
  </si>
  <si>
    <t>Implementación de Solución de Mesa Ayuda TIC.</t>
  </si>
  <si>
    <t>Porcentaje de avance de implementación de solución de mesa de ayuda TIC.</t>
  </si>
  <si>
    <t>El proyecto presenta un avance acumulado de 21% a la fecha.</t>
  </si>
  <si>
    <t>Reemplazo de equipos obsoletos o defectuosos de las áreas del Ministerio, según corresponda.</t>
  </si>
  <si>
    <t>Cantidad de equipos reemplazados.</t>
  </si>
  <si>
    <t>Departamento de Desarrollo e Implementación de Sistemas</t>
  </si>
  <si>
    <t>Diseño, desarrollo y rediseño de sistemas institucionales de uso administrativo. (Fase 2).</t>
  </si>
  <si>
    <t>Porcentaje de avance en la implementación del servicio de desarrollo de sistemas institucionales.</t>
  </si>
  <si>
    <t>El proyecto presenta un avance acumulado de 25% a la fecha.</t>
  </si>
  <si>
    <t>Modernización de la Plataforma de Publicación de Servicios y Portales Web.</t>
  </si>
  <si>
    <t>Porcentaje de avance en modernización de plataforma de publicación de servicios y portales.</t>
  </si>
  <si>
    <t>El proyecto presenta un avance acumulado de 33% a la fecha.</t>
  </si>
  <si>
    <t>Departamento de Operaciones TIC</t>
  </si>
  <si>
    <t>Aseguramiento de la continuidad operativa de la infraestructura y servicios de tecnología.</t>
  </si>
  <si>
    <t>Porcentaje de avance en la renovación de licencias y contratos de soporte.</t>
  </si>
  <si>
    <t>El proyecto presenta un avance acumulado de 81%.</t>
  </si>
  <si>
    <t>Consolidación de las plataformas de procesamiento de datos, sitio alterno y recuperación ante desastres.</t>
  </si>
  <si>
    <t>Porcentaje de avance en consolidación de plataformas de procesamiento de datos y soluciones de continuidad operativa</t>
  </si>
  <si>
    <t>El producto alcanzó un avance acumulado de 71%. Por decisión gerencial, el alcance restante será incorporado a un producto diferente en el POA 2027.</t>
  </si>
  <si>
    <t>Expansión de dispositivos de colaboración y comunicaciones para usuarios.</t>
  </si>
  <si>
    <t>Porcentaje de avance en implementación de la expansión.</t>
  </si>
  <si>
    <t>El proyecto presenta un avance acumulado de 27% a la fecha.</t>
  </si>
  <si>
    <t>Expansión del Clúster de Hiperconvergencia de Producción.</t>
  </si>
  <si>
    <t>Porcentaje de avance en la expansión del clúster de hiperconvergencia de producción.</t>
  </si>
  <si>
    <t>Expansión del Clúster de Hiperconvergencia del Site Alterno Acorde al BIA.</t>
  </si>
  <si>
    <t>Porcentaje de avance en la expansión del clúster de hiperconvergencia.</t>
  </si>
  <si>
    <t>Reestructuración del Centro de Datos (DTC) y del Centro de Monitoreo (NOC).</t>
  </si>
  <si>
    <t>Renovación del Acuerdo de Licenciamiento (ULA) con Oracle.</t>
  </si>
  <si>
    <t>Porcentaje de avance en el proceso de renovación del acuerdo ULA con Oracle.</t>
  </si>
  <si>
    <t>El proyecto fue completado satisfactoriamente dentro del plazo programado.</t>
  </si>
  <si>
    <t>Dirección de Recursos Humanos</t>
  </si>
  <si>
    <t>Departamento de Evaluación del Desempeño y Capacitación</t>
  </si>
  <si>
    <t>Desarrollo e implementación del programa de desarrollo de  liderazgo.</t>
  </si>
  <si>
    <t xml:space="preserve">Porcentaje de directivos y  supervisores capacitados.     </t>
  </si>
  <si>
    <t>Directivos y supervisores capacitados en Liderazgo 2026.</t>
  </si>
  <si>
    <t>Gestión y ejecución de las actividades de capacitación.</t>
  </si>
  <si>
    <t>Porcentaje de capacitaciones ejecutadas  de acuerdo al perfil del puesto.</t>
  </si>
  <si>
    <t>Capacitaciones ejecutadas Periodo Abril - Junio 2026.</t>
  </si>
  <si>
    <t>Porcentaje de capacitaciones cruzadas ejecutadas.</t>
  </si>
  <si>
    <t>Muestra Porcentaje de Capacitaciones Cruzadas 2do trimestre 2026.</t>
  </si>
  <si>
    <t>Porcentaje de capacitación que se le mide el impacto.</t>
  </si>
  <si>
    <t>Muestra del impacto de la capacitación.</t>
  </si>
  <si>
    <t>Porcentaje de satisfacción con la capacitación recibida.</t>
  </si>
  <si>
    <t>Muestra Porcentaje de satisfacción de la capacitación recibida.</t>
  </si>
  <si>
    <t xml:space="preserve">Porcentaje de cumplimiento del Plan de Capacitación en Normas de Antisoborno y Cumplimiento Normativo. </t>
  </si>
  <si>
    <t>Capacitaciones ejecutadas Normas ISO.</t>
  </si>
  <si>
    <t>Gestión y ejecución de las Pasantías para estudiantes universitarios y bachilleres de diversos de centros de estudios.</t>
  </si>
  <si>
    <t>Porcentaje de pasantías ejecutadas.</t>
  </si>
  <si>
    <t>Departamento de Organización del Trabajo y Compensación</t>
  </si>
  <si>
    <t>Actualización de la matriz plazas vacantes y ocupadas.</t>
  </si>
  <si>
    <t>Cantidad de matrices de plazas vacantes y ocupadas actualizadas.</t>
  </si>
  <si>
    <t>Matriz de plazas vacantes y ocupadas segundo trimestre.</t>
  </si>
  <si>
    <t>Administración de beneficios del personal.</t>
  </si>
  <si>
    <t>Cantidad de colaboradores beneficiados.</t>
  </si>
  <si>
    <t>Reporte segundo trimestre.</t>
  </si>
  <si>
    <t>Gestión de movimientos de personal (cambios de designaciones, reajustes salariales y creación de requisiciones, cargos).</t>
  </si>
  <si>
    <t>Porcentaje de colaboradores beneficiados.</t>
  </si>
  <si>
    <t>Gestión de movimientos de personal segundo trimestre.</t>
  </si>
  <si>
    <t>Departamento de Registro, Control y Nómina</t>
  </si>
  <si>
    <t>Flexibilidad laboral.</t>
  </si>
  <si>
    <t>Cantidad de Índice de satisfacción del empleado.</t>
  </si>
  <si>
    <t>Se analiza un nivel de satisfacción del 83% entre Muy Satisfecho y  Satisfecho. A pesar de que algunos participantes seleccionaron 'Muy insatisfecho', aunque simultáneamente reportaron alta productividad, mejora del equilibrio vida-trabajo, cumplimiento de expectativas y deseo de continuar teletrabajando.</t>
  </si>
  <si>
    <t>Índice de satisfacción del supervisor.</t>
  </si>
  <si>
    <t xml:space="preserve">El nivel de satisfacción de los supervisores entre Muy Satisfecho y Satisfecho es de 84.38. Un porcentaje 9.38% indicó  muy insatisfecho. Lo cual se considera una posible selección errónea, si comparamos el resto de los resultados. </t>
  </si>
  <si>
    <t>Departamento de Reclutamiento y Selección</t>
  </si>
  <si>
    <t>Evaluación del riesgo de soborno a través de la aplicación de la Debida Diligencia en el proceso de Contratación de personal.</t>
  </si>
  <si>
    <t xml:space="preserve">Porcentaje de Debida Diligencia completada. </t>
  </si>
  <si>
    <t>Se ha logrado el 100% de este producto</t>
  </si>
  <si>
    <t>Implementación del Programa de Onboarding.</t>
  </si>
  <si>
    <t xml:space="preserve">Porcentaje de colaboradores que hayan realizado onboarding.   </t>
  </si>
  <si>
    <t xml:space="preserve">Porcentaje de satisfacción con el onboarding. </t>
  </si>
  <si>
    <t>Reclutamiento y selección por competencias.</t>
  </si>
  <si>
    <t>Porcentaje de colaboradores contratados por competencias.</t>
  </si>
  <si>
    <t>Departamento de Relaciones Laborales y Sociales</t>
  </si>
  <si>
    <t>Desarrollo e implementación de iniciativas del Programa de Reconocimiento y Reforzamiento Positivo  ¨SoMHos Valiosos¨.</t>
  </si>
  <si>
    <t xml:space="preserve">Porcentaje de colaboradores reconocidos. </t>
  </si>
  <si>
    <t>4 colaboradores fueron reconocidos por Logros Académicos alcanzados en el periodo abril a junio 2026.</t>
  </si>
  <si>
    <t>Cantidad de iniciativas desarrolladas RLS.</t>
  </si>
  <si>
    <t>Reconocimiento Servidor Estrella.</t>
  </si>
  <si>
    <t>Gestión de cumplimiento del Régimen Ético y Disciplinario Ley 41-08.</t>
  </si>
  <si>
    <t>Porcentaje de acciones disciplinarias ejecutadas.</t>
  </si>
  <si>
    <t>Informe Trimestral Gestión de Régimen Ético y Disciplinario abril-junio 2026.</t>
  </si>
  <si>
    <t>Gestión de la Pensión y Jubilación del Personal.</t>
  </si>
  <si>
    <t>Porcentaje de expedientes de colaboradores tramitados.</t>
  </si>
  <si>
    <t>Gestión de Pensiones y Jubilaciones del período abril-junio 2026.</t>
  </si>
  <si>
    <t>Gestión del Programa de promoción de Arte y Cultura (Club  y Rincón de Lectura).</t>
  </si>
  <si>
    <t>Cantidad de actividades desarrolladas.</t>
  </si>
  <si>
    <t>Se ejecutaron 3 actividades, las 3 reuniones mensuales ordinarias del Club de Lectura.</t>
  </si>
  <si>
    <t>Implementación de acciones sobre Seguridad y Salud Ocupacional y Riesgos Laborales.</t>
  </si>
  <si>
    <t xml:space="preserve">Porcentaje de acciones desarrolladas sobre Salud Ocupacional.  </t>
  </si>
  <si>
    <t xml:space="preserve">Porcentaje de satisfacción de servicios del Consultorio Médico Institucional. </t>
  </si>
  <si>
    <t>Encuesta realizada en mayo 2026, porcentaje de satisfacción 93%.</t>
  </si>
  <si>
    <t xml:space="preserve">Porcentaje de satisfacción de servicios sala de lactancia. </t>
  </si>
  <si>
    <t>Encuesta realizada en junio 2026, porcentaje de satisfacción 100%.</t>
  </si>
  <si>
    <t xml:space="preserve">Porcentaje de satisfacción de servicios del Consultorio de Bienestar Emocional. </t>
  </si>
  <si>
    <t>Encuesta realizada en mayo 2026, porcentaje de satisfacción 90%.</t>
  </si>
  <si>
    <t>Implementación del Programa de Inducción al Retiro para el personal a ser Jubilado.</t>
  </si>
  <si>
    <t>Cantidad de actividades realizadas.</t>
  </si>
  <si>
    <t>Dentro del Marco del Programa de Inducción al Retiro se efectuó en febrero “Uso positivo del tiempo vital veranillo de la longevidad”; en mayo “Tercera y cuarta edad: cris y reinvención”.</t>
  </si>
  <si>
    <t xml:space="preserve">Realización de actividades de integración y bienestar con los colaboradores. </t>
  </si>
  <si>
    <t xml:space="preserve">Cantidad de actividades realizadas. </t>
  </si>
  <si>
    <t>Se realizaron 2 actividades: Dia de las secretarias, entrega de vales canjeables. Dia de las madres, entrega de vales canjeables y 1 día libre.</t>
  </si>
  <si>
    <t>Registro de Licencias médicas en el sistema EIKON y sistema de la Tesorería de la Seguridad Social (TSS).</t>
  </si>
  <si>
    <t>Porcentaje de registros realizados.</t>
  </si>
  <si>
    <t>Reportes de registro de las licencias abril-junio 2026 en un 100%.</t>
  </si>
  <si>
    <t>Reporte de los Accidentes Laborales de los Empleados Accidentados dentro y fuera de la Institución.</t>
  </si>
  <si>
    <t>Porcentaje de accidentes reportados.</t>
  </si>
  <si>
    <t>Registro de accidentes reportados abril-junio 2026 en un 100%.</t>
  </si>
  <si>
    <t>Dirección Financiera</t>
  </si>
  <si>
    <t>Elaboración de reportes para publicación en la página web del MHE según requerimiento de la DIGEIG (además para subir a los sistema de KRISTHAL e ICI).</t>
  </si>
  <si>
    <t>Cantidad de reportes publicados.</t>
  </si>
  <si>
    <t>Reportes publicados abril- junio 2026.</t>
  </si>
  <si>
    <t>Elaboración del informe de memoria de la dirección Financiera.</t>
  </si>
  <si>
    <t>Cantidad de memorias  realizadas.</t>
  </si>
  <si>
    <t>Memoria enero - junio 2026.</t>
  </si>
  <si>
    <t>Departamento de Presupuesto</t>
  </si>
  <si>
    <t>Elaboración del reporte de ejecución presupuestaria para su publicación en el Portal Web del MHE.</t>
  </si>
  <si>
    <t>Cantidad de reportes para publicar en el Portal Web para seguimiento de la DIGEIG.</t>
  </si>
  <si>
    <t>Ejecución presupuestaria meses de abril, mayo y junio  2026. MHE, CP.</t>
  </si>
  <si>
    <t>Programación de la ejecución presupuestaria.</t>
  </si>
  <si>
    <t>Cantidad de programaciones realizadas.</t>
  </si>
  <si>
    <t>Programación cuota de gastos- segundo trimestre-2026.</t>
  </si>
  <si>
    <t>Realización de las modificaciones presupuestaria validadas.</t>
  </si>
  <si>
    <t>Modificaciones presupuestarias aprobadas (DGPLT/CP).</t>
  </si>
  <si>
    <t>Modificaciones Presupuestarias Aprobadas MHE y CP segundo trimestre 2026.</t>
  </si>
  <si>
    <t>Reprogramación de la ejecución presupuestaria.</t>
  </si>
  <si>
    <t>Reprogramaciones de cuotas realizadas dentro del plazo establecido por el marco normativo del presupuesto de la Actividad Central (MH/DGPLT/CP).</t>
  </si>
  <si>
    <t>Reprogramaciones de cuota compromiso segundo trimestre 2026, MH, VPF, CP.</t>
  </si>
  <si>
    <t>Departamento de Contabilidad</t>
  </si>
  <si>
    <t>Análisis de los expedientes de pago de las Unidades Organizativas e Instituciones del MHE.</t>
  </si>
  <si>
    <t>Porcentaje de expedientes analizados.</t>
  </si>
  <si>
    <t>Análisis de Expedientes MHE y dependencias, abril, mayo y junio 2026.</t>
  </si>
  <si>
    <t>Realización del inventario físico de almacén.</t>
  </si>
  <si>
    <t>Cantidad de inventarios de almacén realizados.</t>
  </si>
  <si>
    <t>Inventario Bienes de Consumo Junio 2026.</t>
  </si>
  <si>
    <t xml:space="preserve"> Departamento de Tesorería</t>
  </si>
  <si>
    <t>Elaboración de  Balance General de la Actividad Central del MHE, (Para ser publicado en portal del MH y sistema de KRISTHAL).</t>
  </si>
  <si>
    <t xml:space="preserve"> Cantidad de Informes del balance general de la AC-MH elaborados.</t>
  </si>
  <si>
    <t>Correspondiente a los meses octubre, noviembre y diciembre 2025.</t>
  </si>
  <si>
    <t>Elaboración del Mayor General de Ingresos y Egresos. (Para ser publicado en portal del MHE).</t>
  </si>
  <si>
    <t>Cantidad de informes mayor general de ingresos y egresos elaborados.</t>
  </si>
  <si>
    <t>Correspondiente a los meses abril, mayo y junio 2026.</t>
  </si>
  <si>
    <t>Elaboración Reporte de Ingresos por Captación Directa.</t>
  </si>
  <si>
    <t>Cantidad de Reportes de ingresos por captación directa elaborados.</t>
  </si>
  <si>
    <t>Emisión de Cheques.</t>
  </si>
  <si>
    <t>Porcentaje de cheques emitidos.</t>
  </si>
  <si>
    <t>Recepción y registro de los valores decomisados en operativos de incautación de máquinas tragamonedas que operan ilegalmente.</t>
  </si>
  <si>
    <t>Porcentaje de actos de aperturas de máquinas tragamonedas ilegales asistidos.</t>
  </si>
  <si>
    <t>Recepción y registro de pagos de los contribuyentes.</t>
  </si>
  <si>
    <t>Porcentaje de pagos recibidos y registrados.</t>
  </si>
  <si>
    <t>Dirección de Casinos y Juegos de Azar</t>
  </si>
  <si>
    <t>Creación e implementación de política de juego responsable.</t>
  </si>
  <si>
    <t>Porcentaje de políticas creadas.</t>
  </si>
  <si>
    <t>Seguimiento a los aportes técnicos sobre Juego Responsable, verificando el avance de las acciones y la coordinación interinstitucional para el cumplimiento de los objetivos programados.</t>
  </si>
  <si>
    <t xml:space="preserve">Elaboración de certificaciones relacionadas con la operación y estatus de los operadores del sector a requerimiento. </t>
  </si>
  <si>
    <t>Porcentaje de solicitudes respondidas.</t>
  </si>
  <si>
    <t xml:space="preserve">Remisión de Listado de las certificaciones recibidas y elaboradas en la DCJA. </t>
  </si>
  <si>
    <t>Modificación y/o creación de normativas relacionadas con juegos de azar.</t>
  </si>
  <si>
    <t>Porcentaje de normativas creadas y/o modificadas.</t>
  </si>
  <si>
    <t>Se efectuó el seguimiento a las iniciativas de modificación de las normativas aplicables a los juegos de azar, consolidando las propuestas de actualización y el inventario de resoluciones objeto de revisión.</t>
  </si>
  <si>
    <t>Preparación de informes de solicitud de asistencia técnica o asesoramiento al Ministro de Hacienda o Viceministerio del Tesoro a requerimiento.</t>
  </si>
  <si>
    <t>Porcentaje de informes de solicitudes respondidas.</t>
  </si>
  <si>
    <t>Realización de jornadas de capacitación interna en temas relativos a las normativas que rigen la Dirección de Casinos y Juegos de Azar, para todo el personal.</t>
  </si>
  <si>
    <t>Porcentaje de personal de la DCJA certificado en materia  a las normativas que rigen la Dirección de Casinos y Juegos de Aza.</t>
  </si>
  <si>
    <t>Departamento de Prevención de Lavado de Activos</t>
  </si>
  <si>
    <t>Capacitación a Sujetos Obligados en materia de Prevención de LA/FT/FPADM.</t>
  </si>
  <si>
    <t>Porcentaje de Sujetos Obligados capacitados que cursen capacitación.</t>
  </si>
  <si>
    <t>Difusión de listas restrictivas en materia de prevención de LA/FT/FPADM a los Sujetos Obligados del Sector.</t>
  </si>
  <si>
    <t>Cantidad de Sujetos Obligados Notificados.</t>
  </si>
  <si>
    <t>Evaluación de idoneidad de beneficiario final, controlante o persona con alta jerarquía, producto de solicitudes de licencia o cambio de titularidad de estas.</t>
  </si>
  <si>
    <t>Porcentaje de evaluaciones realizadas.</t>
  </si>
  <si>
    <t>Inspección extra situ aplicadas a Sujetos Obligados pendientes de inspección en el período 2025.</t>
  </si>
  <si>
    <t>Cantidad de inspecciones realizadas.</t>
  </si>
  <si>
    <t>Notificación de sanciones a Sujetos Obligados por incumplimientos a la Ley núm. 155-17, Reglamento de Aplicación 408-17 y Resolución núm. 204-17.</t>
  </si>
  <si>
    <t>Notificaciones de Seguimiento de inspección extra situ a Sujetos Obligados supervisados por la DCJA.</t>
  </si>
  <si>
    <t>Recomendación de desestimación de solicitudes fuera de plazo que no hayan completado la documentación requerida según el tipo de solicitud.</t>
  </si>
  <si>
    <t>Cantidad de evaluaciones con requerimientos pendientes.</t>
  </si>
  <si>
    <t>Durante el primer trimestre procuramos avanzar en el cumplimiento de las metas correspondientes tanto al primer como al segundo trimestre, considerando la posibilidad de que el volumen de solicitudes recibidas durante el segundo trimestre fuera menor. En efecto, ese escenario se materializó. En ese contexto, durante el primer trimestre se tramitaron cuatro (4) oficios mediante los cuales se sugirió la desestimación de solicitudes, aun cuando la meta establecida para ese período era de dos (2). Este avance permitió cumplir anticipadamente la meta prevista para el segundo trimestre.</t>
  </si>
  <si>
    <t>Seguimiento y cierre inspecciones Extra Situ a Sujetos Obligados supervisados por la DCJA.</t>
  </si>
  <si>
    <t>Seguimiento y monitoreo de la idoneidad de los Sujetos Obligados y/o Informes de Debida Diligencia.</t>
  </si>
  <si>
    <t>Cantidad de evaluaciones realizadas.</t>
  </si>
  <si>
    <t>Departamento de Inspección</t>
  </si>
  <si>
    <t>Actualización y mantenimiento al portal casinos.gob.do.</t>
  </si>
  <si>
    <t>Porcentaje de actualizaciones realizadas.</t>
  </si>
  <si>
    <t>Actualización y mantenimiento del portal casinos realizado ABRIL-MAYO 2026.</t>
  </si>
  <si>
    <t>Administración, gestión y actualización de la herramienta para el registro y control de ventas y/o operaciones de juegos de azar. (Loterías RD).</t>
  </si>
  <si>
    <t>Creación, diseño y/o adquisición de aplicativo tipo CRM para registros de juegos de azar regulados por la Dirección de Casinos y Juegos de Azar) (FASE1).</t>
  </si>
  <si>
    <t>Se adjunta evidencia de los avances y trabajos realizados correspondientes a la FASE 1 del proyecto de creación, diseño y/o adquisición del aplicativo tipo CRM para registros de juegos de azar.</t>
  </si>
  <si>
    <t>Elaboración de Informes Estadísticos Mensuales sobre Solicitudes de Casinos, Bancas de Loterías, Bancas de Apuestas Deportivas, Bingos, Concesionarias, Denuncias, Certificaciones, Operaciones y Recaudaciones.</t>
  </si>
  <si>
    <t>Cantidad de informes estadísticos realizados.</t>
  </si>
  <si>
    <t>Remisión de Informes estadísticos concernientes a Juegos de Azar.</t>
  </si>
  <si>
    <t>Incorporación, mantenimiento y actualización Portal de Colaboradores (SharePoint - DCJA).</t>
  </si>
  <si>
    <t>Realización de la Inspección de los equipos y valores incautados en operativos.</t>
  </si>
  <si>
    <t>Porcentaje de informes realizados.</t>
  </si>
  <si>
    <t>Remisión de informes sobre inspecciones de equipos y valores incautados.</t>
  </si>
  <si>
    <t>Realización de las inspecciones a Sorteos de Lotería Electrónica y Rifas benéficas y no benéficas.</t>
  </si>
  <si>
    <t>Realización de las inspecciones de Bancas de Apuestas Deportivas,  Bingos, Salas de Juegos, Casinos, rifas y sorteos loterías.</t>
  </si>
  <si>
    <t>Porcentaje de inspecciones realizadas.</t>
  </si>
  <si>
    <t>Remisión de informes concernientes a inspecciones realizadas a establecimientos de juegos de azar,segundo Trimestre 2026.</t>
  </si>
  <si>
    <t>Realización de las inspecciones de las solicitudes relacionadas a la importación, traslado, desguace y exportación de máquinas tragamonedas.</t>
  </si>
  <si>
    <t>Realización de los informes relacionados a solicitudes de Certificaciones y Denuncias relacionadas al sector de juegos de azar.</t>
  </si>
  <si>
    <t>Informes relacionados a solicitudes de certificaciones y Denuncias.</t>
  </si>
  <si>
    <t>Departamento de Operaciones</t>
  </si>
  <si>
    <t>Elaboración de los informes estadísticos de los Operativos ejecutados.</t>
  </si>
  <si>
    <t>Cantidad de informes estadísticos de los operativos realizados (provincias impactadas, equipos incautados, efectivo incautado y bancas clausuradas).</t>
  </si>
  <si>
    <t>Informe sobre operativos ejecutados en el trimestre abril-junio 2026.</t>
  </si>
  <si>
    <t>Realización de los operativos de clausuras e incautación de equipos, en establecimientos de Juegos de Azar ilegales, y de incautación de Máquinas Tragamonedas en establecimientos no autorizados.</t>
  </si>
  <si>
    <t>Cantidad de operativos realizados.</t>
  </si>
  <si>
    <t>Operativos realizados en el trimestre abril-junio 2026.</t>
  </si>
  <si>
    <t>Departamento de Evaluación y Estudios</t>
  </si>
  <si>
    <t>Actualización de la demanda de servicios comprometidos ante el Ministerio de Administración Pública.</t>
  </si>
  <si>
    <t>Porcentaje de servicios comprometidos con demanda actualizada.</t>
  </si>
  <si>
    <t>Se evidencia el cumplimiento de la demanda de los servicios comprometidos por la DCJA ante el MAP durante el trimestre abril-junio 2026.</t>
  </si>
  <si>
    <t>Elaboración de las estadísticas por sector de las solicitudes generadas y acciones ejecutadas  en la Dirección de Casinos y Juegos de Azar.</t>
  </si>
  <si>
    <t>Cantidad de reportes estadísticos de la DCJA elaborados.</t>
  </si>
  <si>
    <t>Remisión de las estadísticas por sectores generadas en la Dirección de Casinos y Juegos de Azar en el segundo trimestre 2026.</t>
  </si>
  <si>
    <t>Evaluación de las solicitudes de expedición de licencias para operar: Bancas de Lotería, Bancas de Apuestas Deportivas y Bingos.</t>
  </si>
  <si>
    <t>Solicitudes evaluadas en el trimestre abril junio 2026.</t>
  </si>
  <si>
    <t>Evaluación de las solicitudes de: traslados, desguaces y ceses de máquinas tragamonedas en Salas de Juegos de Azar (Casinos), Salas de Juegos de Máquinas Tragamonedas y Bancas de Apuestas Deportivas.</t>
  </si>
  <si>
    <t>Relación de solicitudes correspondientes a traslados, desguace y cese de MT (CAS), identificadas en color azul cielo.</t>
  </si>
  <si>
    <t>Evaluación de las solicitudes para la Concesión de la instalación y operación de una lotería electrónica y la   suscripción de contrato para la celebración de rifas benéficas y no benéficas.</t>
  </si>
  <si>
    <t>Relación de solicitudes evaluadas.</t>
  </si>
  <si>
    <t>Evaluación de las solicitudes para las autorizaciones sobre: cambios de nombre, propietario y traslados de Bancas de Lotería, Bancas de Apuestas Deportivas y Bingos.</t>
  </si>
  <si>
    <t xml:space="preserve">Evaluación las solicitudes para los permisos de: importación y  exportación de máquinas tragamonedas y/o partes, piezas, repuestos y equipos accesorios para ser instaladas en Salas de Juegos de Azar (Casinos) y Salas de Juegos de Máquinas Tragamonedas. </t>
  </si>
  <si>
    <t>Relación de solicitudes conocidas relativas a la importación y exportación de MT y/o partes, piezas y repuestos, identificadas en color beige.</t>
  </si>
  <si>
    <t>Dirección General de Políticas y Legislación Tributaria</t>
  </si>
  <si>
    <t xml:space="preserve"> Dirección General de Política y Legislación Tributaria </t>
  </si>
  <si>
    <t>Elaboración de respuesta a recursos administrativos contra oficios de la DGPLT.</t>
  </si>
  <si>
    <t>Porcentaje de recursos administrativos contra oficios de la DGPLT respondidos.</t>
  </si>
  <si>
    <t>Durante el trimestre se recibieron y tramitaron 19 recursos de reconsideración en contra de actos administrativos emitidos por el VPF, de los cuales 7 fueron acogidos implicando un sacrificio fiscal para el Estado de RD$56.9 millones. En cambio, 11 fueron rechazados, reflejando un ahorro de RD$515.8 millones; y 1 fue desistido por el recurrente.</t>
  </si>
  <si>
    <t>Participación en reuniones de comisiones o grupos de trabajo que tratan asuntos comerciales (CNNC, CIAG, etc.)</t>
  </si>
  <si>
    <t>Porcentaje de participación en reuniones.</t>
  </si>
  <si>
    <t>Se participó en 9 reuniones durante el trimestre.</t>
  </si>
  <si>
    <t>Dirección de  Análisis y Regulación Tributaria</t>
  </si>
  <si>
    <t>Actualización de la sección de ingresos del Offering Memorandum (OM).</t>
  </si>
  <si>
    <t>Cantidad de sección de ingresos del Offering Memorandum actualizadas.</t>
  </si>
  <si>
    <t>Se actualizó la sección de ingresos del Offering Memorandum que acompaña la emisión de bonos que realiza el Viceministerio de Crédito Público. En ese sentido, las informaciones de ingresos se incluyeron a septiembre 2025, realizando comentarios y respondiendo las solicitudes de los abogados recibidas durante el periodo enero-junio 2026.</t>
  </si>
  <si>
    <t>Elaboración de análisis costo beneficio (ACB).</t>
  </si>
  <si>
    <t>Porcentaje de análisis de costo beneficio elaborados.</t>
  </si>
  <si>
    <t>Durante el trimestre se recibieron 43 solicitudes de elaboración del análisis costo beneficio (ACB) de proyectos que buscan acogerse a una ley de incentivo, siendo este un requisito que tienen los consejos y un mandato del Ministerio, de acuerdo con el Artículo 45 de la Ley núm. 253-12. Al respecto, en el periodo, se analizaron 37 proyectos, es decir, el 86.0% del total recibido. El restante 14.0% no se evaluó en vista de que los proyectos estaban incompletos.</t>
  </si>
  <si>
    <t>Elaboración de cuadro con ingresos semanales por clasificación económica para DIGEPRES.</t>
  </si>
  <si>
    <t>Cantidades de cuadros ingresos semanales por clasificación económica para DIGEPRES.</t>
  </si>
  <si>
    <t>Semanalmente se remite a la DIGEPRES los datos de ingresos fiscales de modo que puedan ir actualizando las cifras que publican en su portal web respecto de la ejecución presupuestaria.</t>
  </si>
  <si>
    <t>Elaboración de cuadros y/o reportes mensuales de las estadísticas de comercio exterior del país.</t>
  </si>
  <si>
    <t>Cantidad de cuadros o reportes de comercio exterior elaborados.</t>
  </si>
  <si>
    <t>Elaboración de estadísticas de ingresos fiscales mensuales para publicación en la página Web del MHE  en formato Manual de Clasificador Presupuestario 2014.</t>
  </si>
  <si>
    <t>Número de cuadros enviados para publicación en la página web del MHE.</t>
  </si>
  <si>
    <t>Mensualmente el área realiza los cuadros de ingresos por principales partidas y por institución recaudadora o perceptora de ingresos bajo el Manual de Clasificador Presupuestario, poniendo dicha información a disposición del público a través del portal web del Ministerio. Tomar en consideración que por temas de cierre mensual de datos en SIGEF las cifras se publican con un mes de atraso.</t>
  </si>
  <si>
    <t>Elaboración de estadísticas de ingresos fiscales mensuales para publicación en la página Web del MHE  en formato MEFP 2014 del FMI.</t>
  </si>
  <si>
    <t xml:space="preserve">Número de cuadros elaborados con estadísticas en formato MEFP 2014 del FMI. </t>
  </si>
  <si>
    <t>Elaboración de la cuota trimestral de ingresos para remisión a DIGEPRES para el establecimiento de los topes de gastos.</t>
  </si>
  <si>
    <t>Cantidad de cuadros elaborados para remisión a la DIGEPRES.</t>
  </si>
  <si>
    <t>Trimestralmente la DIGEPRES convoca la reunión de cuota durante la cual se discuten los ingresos y gastos que se estará recibiendo y ejecutando durante el trimestre subsiguiente, con miras a asegurar que se cumpla con la meta de déficit establecida en el Presupuesto. Al respecto, el área elaboró la cuota de ingresos para el 3er trimestre del año.</t>
  </si>
  <si>
    <t>Elaboración de opinión del Ministerio de Hacienda a los Proyectos de Ley que tengan impacto tributario.</t>
  </si>
  <si>
    <t>Porcentaje de informes o comunicaciones elaborados de los proyectos de Ley que tengan impacto tributario.</t>
  </si>
  <si>
    <t>Durante el período se analizaron tres proyectos de ley de iniciativas legislativas con impacto tributario: 1) PDL para exoneración de los impuestos de importación a las cámaras digitales; 2) PDL de incentivos económicos para los médicos especialistas que ejerzan funciones en la frontera; y 3) PDL de modificación a la Ley de Mecenazgo.</t>
  </si>
  <si>
    <t>Elaboración de presentación mensual del comportamiento de los ingresos.</t>
  </si>
  <si>
    <t>Número de presentaciones del comportamiento de los ingresos realizadas.</t>
  </si>
  <si>
    <t>Mensualmente se coordina la reunión de ingresos, donde participan técnicos de DIGEPRES, DGII, DGA, TN, etc. elaborando una presentación donde se explica el comportamiento de las recaudaciones del Estado. Es importante notar que la presentación se realiza con información del mes anterior y un preliminar del mes en curso.</t>
  </si>
  <si>
    <t>Elaboración de reportes de iniciativas legislativas depositadas en el Congreso Nacional con impacto tributario.</t>
  </si>
  <si>
    <t>Cantidad de cuadros y/o reportes elaborados.</t>
  </si>
  <si>
    <t>Semanalmente el área revisa las iniciativas legislativas depositadas en el Congreso Nacional, con miras a determinar cuáles tienen impacto en las finanzas públicas y poder levantar la voz de alerta a las autoridades de la institución, así como elaborar un análisis del impacto efectivo que tendría con miras a realizar un acercamiento con el Congreso para exponer la opinión de la institución. Al respecto, durante el período abril-junio 2026, 49 iniciativas fueron depositadas en el Senado, de las cuales 13 tendrían impacto fiscal; mientras 153 fueron depositadas en la Cámara de Diputados, con 25 posiblemente teniendo impacto fiscal.</t>
  </si>
  <si>
    <t xml:space="preserve">Elaboración del informe anual sobre el Impacto Tributario del Acuerdo de Asoc. Económica entre Unión Europea y los Países del CARIFORUM (RD-EPA) en las Importaciones de la RD. </t>
  </si>
  <si>
    <t>Número de informes anuales elaborados. sobre el Impacto Tributario del Acuerdo de Asoc. Económica entre Unión Europea y los Países del CARIFORUM.</t>
  </si>
  <si>
    <t>Anualmente se realiza un informe analizando el impacto tributario del Acuerdo de Asociación Económica entre la Unión Europea y los países del CARICOM (RD-EPA), en vista de que contempla tasas arancelarias preferenciales para los países signatarios. Este informe se realiza utilizando datos del año anterior, en esta ocasión para enero-diciembre 2025.</t>
  </si>
  <si>
    <t>Elaboración del informe anual sobre el impacto tributario del DR-CAFTA en las importaciones de bienes gravables de la RD desde USA.</t>
  </si>
  <si>
    <t>Cantidad  de informes anuales elaborados.</t>
  </si>
  <si>
    <t xml:space="preserve">Anualmente se realiza un informe analizando el impacto tributario del DR-CAFTA, en vista de que contempla tasas arancelarias preferenciales en las importaciones de productos y bienes desde Estados Unidos. Este informe se realiza utilizando datos del año anterior, en esta ocasión para enero-diciembre 2025. </t>
  </si>
  <si>
    <t>Elaboración del informe diario de ingresos.</t>
  </si>
  <si>
    <t>Cantidad de informes diarios de ingresos elaborados.</t>
  </si>
  <si>
    <t>Diariamente se elabora un informe con el comportamiento de los ingresos a nivel diario, mensual y acumulado que es compartido con autoridades del MHE pero también con otras instituciones gubernamentales como TN, DIGECOG, DGII, DGA, TN, Presidencia, etc. este informe permite dar seguimiento diario de las metas de recaudación y detectar cualquier desviación del Presupuesto, en materia de ingresos. En el periodo se elaboraron 62 informes, 21 en abril, 20 en mayo y 21 en junio.</t>
  </si>
  <si>
    <t>Elaboración del informe semestral del análisis del comportamiento de las importaciones.</t>
  </si>
  <si>
    <t>Cantidad de informes semestrales elaborados. del impacto de las importaciones en los ingresos aduanales.</t>
  </si>
  <si>
    <t xml:space="preserve">Semestralmente se elabora un informe analizando el comportamiento de las importaciones y su impacto sobre las recaudaciones aduanales. En adición se evalúa los principales países desde donde se importan productos, la Tasa de Arancel Efectiva, el impacto de las disposiciones administrativas, entre otros aspectos. Dicha información se refiere al período anterior al que se elabora, en esta ocasión a enero-diciembre 2025. </t>
  </si>
  <si>
    <t>Estimación de los ingresos diarios por institución y por principales partidas.</t>
  </si>
  <si>
    <t>Cantidades de documentos cuadros con estimaciones de ingresos diarios de ingresos elaborados.</t>
  </si>
  <si>
    <t>Nota técnica semestral sobre el sector de combustible y su impacto en los ingresos fiscales.</t>
  </si>
  <si>
    <t>Cantidad de notas técnicas elaboradas.</t>
  </si>
  <si>
    <t>Semestralmente se elabora un informe sobre el mercado de los combustibles. A nivel local se analizan los precios de los combustibles, su consumo y recaudaciones. Dicho reporte se elabora con data del semestre anterior, en esta ocasión para jul-dic 2025.</t>
  </si>
  <si>
    <t>Nota técnica semestral sobre el sector minero y su impacto en los ingresos fiscales.</t>
  </si>
  <si>
    <t>Número de informes de nota técnica semestral sobre el sector minero.</t>
  </si>
  <si>
    <t>Semestralmente se realiza un informe sobre el sector minero, analizando el desempeño del mercado internacional en metales como el oro y níquel; y describiendo el desempeño económico del sector a nivel nacional en cuanto a crecimiento, exportaciones e ingresos. Dicho reporte se elabora con información del semestre anterior, en esta ocasión de jul-dic 2025.</t>
  </si>
  <si>
    <t>Número de reuniones de seguimiento del Plan Nacional de Fomento de las Exportaciones (PNFE) 2020-2030 a participar.</t>
  </si>
  <si>
    <t>Se participó en la reunión trimestral de seguimiento al PNFE el 23 de abril de 2026, donde se dió seguimiento a los avances alcanzados por las instituciones miembros en el marco de las acciones estratégicas definidas.</t>
  </si>
  <si>
    <t>Participación en las reuniones anuales del Marco Inclusivo BEPS y/o del Foro Global.</t>
  </si>
  <si>
    <t>Cantidad de reuniones del marco Inclusivo BEPS y del Foro Global.</t>
  </si>
  <si>
    <t>El 25 de junio participamos en una reunión virtual con el punto de contacto regional de las Américas y el Caribe de la OCDE, con el fin de informar a los países sobre los debates del Grupo Directivo relativo a tributación de la economía digital, movilidad global de los trabajadores, entre otros, y se actualizó sobre los planes relativos a la reunión plenaria del Marco Inclusivo BEPS reprogramada para realizarse a finales de año en Paris (esta invitación oficial aún no ha sido recibida).</t>
  </si>
  <si>
    <t>Presentación anual sobre cambio climático y aspectos de las finanzas públicas.</t>
  </si>
  <si>
    <t>Número de presentaciones anuales sobre cambio climático y aspectos de las finanzas públicas.</t>
  </si>
  <si>
    <t>Anualmente se actualiza la PPT sobre cambio climático y finanzas públicas para consulta a nivel interno y presentación a organismos internacionales. La PPT incluye detalles sobre las políticas de ingreso, gasto y financiamiento que tiene el gobierno de cara al cambio climático. Dicha información se actualiza para el último año existente, en esta ocasión a diciembre 2025.</t>
  </si>
  <si>
    <t>Presentación anual sobre el panorama fiscal y situación tributaria en ALC.</t>
  </si>
  <si>
    <t>Número de presentaciones anuales sobre el panorama fiscal y situación tributaria en ALC elaboradas.</t>
  </si>
  <si>
    <t>Actualización anual de la PPT describiendo el sistema tributario dominicano, sus principales figuras, así como su desempeño, en esta ocasión a diciembre 2025.</t>
  </si>
  <si>
    <t>Presentación anual sobre el sistema tributario dominicano.</t>
  </si>
  <si>
    <t>Cantidad de presentación anual sobre el sistema tributario dominicano elaboradas.</t>
  </si>
  <si>
    <t>Presentación semestral sobre las principales variables macroeconómicas que afectan los ingresos.</t>
  </si>
  <si>
    <t>Número de presentaciones elaboradas semestrales sobre las variables macroeconómicas.</t>
  </si>
  <si>
    <t>Actualización semestral de la PPT que contiene las principales variables económicas que impactan los ingresos, en esta ocasión a diciembre 2025.</t>
  </si>
  <si>
    <t>Reporte semanal sobre la evolución de los precios locales de los combustibles.</t>
  </si>
  <si>
    <t>Cantidad de reportes elaborados.</t>
  </si>
  <si>
    <t>Semanalmente se remite a la Viceministra un documento con el comportamiento de los precios locales de combustibles, detallando entre otros aspectos, si ha habido un cambio de precios y estimando el sacrificio fiscal que implican las medidas de estabilización de precios.</t>
  </si>
  <si>
    <t>Revisión y seguimiento de las medidas necesarias para cumplir los estándares mínimos del Marco Inclusivo BEPS.</t>
  </si>
  <si>
    <t>Porcentaje de cuestionarios de evaluación, estadísticas o documentos remitidos a la Secretaría de la OCDE.</t>
  </si>
  <si>
    <t>En el periodo se recibió la solicitud para completar las estadísticas de casos MAP lo cual fue completado y remitido con el estatus de cada caso.</t>
  </si>
  <si>
    <t xml:space="preserve">  Dirección de Concesiones y Exenciones Fiscales </t>
  </si>
  <si>
    <t>Análisis y respuesta mensuales a las solicitudes de exoneraciones de impuestos de importación, solicitudes de exoneraciones.</t>
  </si>
  <si>
    <t>Porcentaje de solicitudes de exoneraciones de impuestos de importación analizadas y respondidas.</t>
  </si>
  <si>
    <t>En este 2do trimestre, fueron solicitadas por 3,376 y se tramitaron 3,089.</t>
  </si>
  <si>
    <t>Análisis y respuesta mensuales a las solicitudes de exoneraciones de impuestos internos.</t>
  </si>
  <si>
    <t>Porcentaje de solicitudes exoneraciones de impuestos internos evaluadas y respondidas.</t>
  </si>
  <si>
    <t>En el 2do trimestre, de 6,574solicitudes de exoneraciones de impuestos internos 7,568 fueron tramitadas, debido al remanente que quedo en el trimestre anterior.</t>
  </si>
  <si>
    <t>Elaborar informes de estadísticas fiscales sobre hidrocarburos, efectos en el mercado de carburantes.</t>
  </si>
  <si>
    <t>Número de informes de estadísticas fiscales sobre hidrocarburos, efectos en el mercado de carburantes.</t>
  </si>
  <si>
    <t>En el archivo cargado como MV se encuentra el resumen/compilado del 2do trimestre 2026.</t>
  </si>
  <si>
    <t>Fiscalización de las solicitudes de exoneraciones.</t>
  </si>
  <si>
    <t>Porcentaje de fiscalizaciones de exoneraciones realizadas.</t>
  </si>
  <si>
    <t>En este 2do trimestre, se solicitaron 28 inspecciones, de las cuales se realizaron 26.</t>
  </si>
  <si>
    <t>Realización de las pre-aprobaciones y aprobaciones definitivas de las solicitudes de reembolsos de Impuestos Selectivos al Consumo (ISC) de Combustibles Fósiles y derivados de Petróleo  (Art. 19 de la Ley 253-12 y Decreto 275-16).</t>
  </si>
  <si>
    <t>Porcentaje de las pre-aprobaciones y aprobaciones definitivas de las solicitudes de reembolsos de Impuestos Selectivos al Consumo (ISC).</t>
  </si>
  <si>
    <t>Respuestas a solicitudes de exoneraciones de las instituciones del Estado y demás servicios de importación.</t>
  </si>
  <si>
    <t>Porcentaje de solicitudes de exoneraciones de las instituciones del Estado y demás servicios de importación evaluadas y respondidas.</t>
  </si>
  <si>
    <t>En el 2do trimestre, de 13 solicitudes del servicio de Impuestos de importación para las Inst. del Estado se tramitaron del 18 (debido al remanente que quedo en el trimestre anterior), mientras que de las 228 solicitudes de los demás servicios fueron tramitadas 223 placas.</t>
  </si>
  <si>
    <t>Dirección de Gestión de SIAFE</t>
  </si>
  <si>
    <t>Dirección de Gestión del SIAFE</t>
  </si>
  <si>
    <t>Diseño y desarrollo de proceso de convivencia SIGEF 2.0 y SIGEF 1.0.</t>
  </si>
  <si>
    <t>Porcentaje de avance en el Desarrollo de conversores de clasificadores de SIGEF 2.0 SIGEF 1.0.</t>
  </si>
  <si>
    <t>La meta lograda para este indicador es de un 60%. En el diseño de las tablas de conversión, se han incluido otros detalles que ha provocado la disminución de su porcentaje de avance.</t>
  </si>
  <si>
    <t>Porcentaje de avance en el Desarrollo de la convivencia de los datos de programación presupuestaria del SIGEF 2.0 a SIGEF 1.0.</t>
  </si>
  <si>
    <t>Durante este trimestre no fue posible iniciar la ejecución de este indicador, debido a que el diseño de las tablas de conversión y la definición de otros aspectos técnicos requirió un tiempo mayor al previsto.</t>
  </si>
  <si>
    <t>Diseño y desarrollo de SIGEF 2.0: Módulo de Ejecución Presupuestaria.</t>
  </si>
  <si>
    <t>Porcentaje de avance en el Desarrollo informático de la Distribución Administrativa del Presupuesto.</t>
  </si>
  <si>
    <t>La meta lograda para este indicador es de un 45%.</t>
  </si>
  <si>
    <t>Porcentaje de avance en el Desarrollo informático de las partidas presupuestarias.</t>
  </si>
  <si>
    <t>La meta lograda para este indicador es de un 58%.</t>
  </si>
  <si>
    <t>Diseño y desarrollo de SIGEF 2.0: Módulo de Programación Presupuestaria.</t>
  </si>
  <si>
    <t>Porcentaje de avance en el Desarrollo informático e implementación de la Programación Presupuestaria (Formulación Presupuestaria).</t>
  </si>
  <si>
    <t>La meta lograda para este indicador es de un 62%.</t>
  </si>
  <si>
    <t>Porcentaje de avance en la elaboración del Modelo Funcional Ejecución presupuestaria y Evaluación y seguimiento para Gobiernos Locales.</t>
  </si>
  <si>
    <t>La meta lograda para este indicador es de un 91%.</t>
  </si>
  <si>
    <t>Diseño y desarrollo del Sistema de almacenes y suministros.</t>
  </si>
  <si>
    <t>Porcentaje de avance Fase II: Gestión de Inventario.</t>
  </si>
  <si>
    <t>La meta lograda para este indicador es de un 100%.</t>
  </si>
  <si>
    <t>Porcentaje de avance Fase III: Recepción de Subproducto.</t>
  </si>
  <si>
    <t>Porcentaje de avance Fase III: Registro de factura integrado a SIGEF.</t>
  </si>
  <si>
    <t>La meta lograda para este indicador es de un 35%.</t>
  </si>
  <si>
    <t>Diseño y desarrollo del sistema de Bienes Muebles e Inmuebles.</t>
  </si>
  <si>
    <t>Porcentaje de avance Eventos Contables.</t>
  </si>
  <si>
    <t>La meta lograda para este indicador es de un 90%.</t>
  </si>
  <si>
    <t>Porcentaje de avance Registro de Revaluación.</t>
  </si>
  <si>
    <t>Firma Digital en el SIGEF.</t>
  </si>
  <si>
    <t>Porcentaje de avance en la implementación de la firma digital SIGEF.</t>
  </si>
  <si>
    <t>La meta lograda para este indicador es de un 3.4%. El proceso de implementación presenta avances lentos debido a los niveles de burocracia y gestión interna requeridos en las instituciones involucradas.</t>
  </si>
  <si>
    <t>Interfaz SNIP-SIGEF.</t>
  </si>
  <si>
    <t>Porcentaje de avance en el Desarrollo informático e implementación la interfaz SNIP-SIGEF.</t>
  </si>
  <si>
    <t>La meta lograda para este indicador es de un 25%.</t>
  </si>
  <si>
    <t>Satisfacción de usuarios SIGEF asegurada.</t>
  </si>
  <si>
    <t>Porcentaje de soluciones de incidencias y solicitudes completadas.</t>
  </si>
  <si>
    <t>La meta lograda para este indicador es de un 53%.</t>
  </si>
  <si>
    <t>Porcentaje de nivel de servicio en la atención de llamadas de usuarios del SIGEF.</t>
  </si>
  <si>
    <t>La meta lograda para este indicador es de un 94%.</t>
  </si>
  <si>
    <t>Porcentaje de Incidentes y solicitudes solucionadas en 1er. nivel de atención.</t>
  </si>
  <si>
    <t>La meta lograda para este indicador es de un 96%.</t>
  </si>
  <si>
    <t>Viceministerio de Economía</t>
  </si>
  <si>
    <t>Dirección de Análisis Social</t>
  </si>
  <si>
    <t>Asistencia técnica a los proyectos, programas e iniciativas del ministerio y del resto de las instituciones del sector público y privado.</t>
  </si>
  <si>
    <t>Porcentaje de opiniones y asistencias brindadas.</t>
  </si>
  <si>
    <t>Servicios de opinión y asistencias técnicas brindadas desde la Dirección de Análisis Social al corte del segundo  trimestre.</t>
  </si>
  <si>
    <t>Elaboración de análisis de desempeño económico y social.</t>
  </si>
  <si>
    <t>Cantidad de análisis de desempeño económico y social elaborados.</t>
  </si>
  <si>
    <t>Fue elaborado el documento que describe el comportamiento y la evolución de las principales variables macroeconómicas, el desempeño del mercado laboral y financiero, los indicadores de bienestar y condiciones de vida, la situación fiscal, el comercio internacional y la competitividad externa para un periodo de un año.</t>
  </si>
  <si>
    <t>Elaboración de Boletín trimestral de Pobreza Monetaria en República Dominicana.</t>
  </si>
  <si>
    <t>Cantidad de documentos sobre medición oficial de corte trimestral de pobreza monetaria de 2025-2026 elaborados.</t>
  </si>
  <si>
    <t>Infografía elaborada de documento de corte trimestral, este da cumplimiento al segundo trimestre con corte 2026/1, en el que se recopilan y analiza las mediciones oficiales de pobreza monetaria en la República Dominicana.</t>
  </si>
  <si>
    <t>Elaboración de Informe del mercado laboral en perspectiva.</t>
  </si>
  <si>
    <t>Cantidad de Informes con indicadores de seguimiento del mercado laboral.</t>
  </si>
  <si>
    <t>Se procedió a la elaboración del  documento, este presenta una revisión de las estadísticas relacionadas al mercado de trabajo dominicano, empresas, empleo y condiciones laborales de los ocupados.</t>
  </si>
  <si>
    <t>Elaboración de informe temático de monitoreo del gasto social por sector.</t>
  </si>
  <si>
    <t>Cantidad de Informes con indicadores del gasto social de la República Dominicana  por sector.</t>
  </si>
  <si>
    <t>Se refiere al seguimiento al desempeño de las políticas de desarrollo social de un sector específico que impactan el bienestar y las condiciones de vida de la población dominicana. El informe analiza indicadores de cobertura, calidad del gasto público, costo por beneficiario, identificación de duplicidades y brechas territoriales.</t>
  </si>
  <si>
    <t>Elaboración de Mapas de pobreza 2025.</t>
  </si>
  <si>
    <t>Cantidad de notas metodológicas.</t>
  </si>
  <si>
    <t xml:space="preserve">Documento que se refiere al informe a los mapas de pobreza de la República Dominicana actualizados al 2024/2025 con la metodología SAE a partir de los datos del Censo de Población y Vivienda 2022 y la Encuesta Nacional Continua de Fuerza de Trabajo (ENCFT). se restringió a la confidencialidad. </t>
  </si>
  <si>
    <t>Cantidad de Secciones del Sistema de Indicadores Sociales de la República Dominicana (SISDOM) revisadas.</t>
  </si>
  <si>
    <t>Este producto hace referencia al proceso de actualización anual de la base de datos de indicadores sociales de la República Dominicana. La DAS tiene bajo su responsabilidad revisar las áreas "Mercado Laboral", "Educación", "END", "Vivienda, hogar, agua potable y saneamiento", "Demografía" y "Pobreza y desigualdad de ingresos".</t>
  </si>
  <si>
    <t>Dirección de Análisis Económico</t>
  </si>
  <si>
    <t>Actualización de modelos de proyecciones realizada.</t>
  </si>
  <si>
    <t>Porcentaje de proyecciones realizadas.</t>
  </si>
  <si>
    <t>Fueron elaborados los documentos con los resultados de las proyecciones realizadas y/o actualizadas correspondiente al segundo trimestre de 2026. En estos se presentan la estimación de modelos de proyección, la evaluación de la consistencia de los resultados y la compilación de series de datos de distintas variables vinculadas a los modelos actualizados. Estos documentos son de uso exclusivamente interno.</t>
  </si>
  <si>
    <t>Actualización del contexto macroeconómico, fiscal y proyecciones plurianuales en el PNPSP.</t>
  </si>
  <si>
    <t>Cantidad de Capítulos del contexto macroeconómico y fiscal y proyecciones plurianuales actualizados.</t>
  </si>
  <si>
    <t>Fue actualizado el capítulo referido a la programación macroeconómica y fiscal de mediano plazo del Plan Nacional Plurianual del Sector Público (PNPSP),  que contiene informaciones sobre los principales indicadores macroeconómicos del sector real, laboral, precios, etc. y fueron remitidos vía correo al coordinador del PNPSP de la Dirección de Desarrollo y Planificación Sectorial del MHE.</t>
  </si>
  <si>
    <t>Brindar Asistencia técnica a proyectos, programas e iniciativas de las instituciones del sector público y privado y áreas internas del Ministerio de Hacienda y Economía (MHE).</t>
  </si>
  <si>
    <t>Porcentaje de asesorías técnicas brindadas.</t>
  </si>
  <si>
    <t>Fueron registrados los soportes de seguimiento a las solicitudes de servicios recibidas por la DAE durante el segundo trimestre de 2026, junto con sus respectivas evidencias. En este se presentan los registros de atención a solicitudes y el apoyo brindado a iniciativas del sector público y privado, así como a áreas internas del Ministerio de Hacienda y Economía (MHE).</t>
  </si>
  <si>
    <t>Elaboración de las secciones económicas del boletín de análisis del desempeño económico y social de RD.</t>
  </si>
  <si>
    <t>Cantidad de secciones económicas del boletín de análisis del desempeño económico y social de República Dominicana elaboradas.</t>
  </si>
  <si>
    <t>Elaborar secciones: "Evolución de la actividad económica real", "Situación fiscal", "Dinero y mercado financiero" y "Comercio internacional y competitividad externa" del boletín de Análisis del desempeño económico y social de República Dominicana.</t>
  </si>
  <si>
    <t>Elaborar Análisis de la Situación Macroeconómica.</t>
  </si>
  <si>
    <t>Cantidad de informes de situación macroeconómica elaborados.</t>
  </si>
  <si>
    <t>Elaborar informes de proyección del marco macroeconómico de corto y mediano plazo.</t>
  </si>
  <si>
    <t>Cantidad de Informes de proyección del marco macroeconómico de corto y mediano plazo elaborados.</t>
  </si>
  <si>
    <t>Se elaboró en junio el informe de proyección del marco macroeconómico de corto y mediano plazo para el período 2026–2030 y fue publicado en página web.</t>
  </si>
  <si>
    <t>Elaborar los indicadores de confianza de los consumidores (ICC-RD).</t>
  </si>
  <si>
    <t>Cantidad de Reportes sobre los Indicadores de Confianza de los Consumidores (ICC-RD) elaborados.</t>
  </si>
  <si>
    <t>Cantidad de Áreas "Generales y de contexto" y "END" del Sistema de Indicadores Sociales de la República Dominicana (SISDOM) revisadas.</t>
  </si>
  <si>
    <t>Se revisaron y validaron los datos sobre el Área "Generales y de contexto" del Sistema de Indicadores Sociales de la República Dominicana (SISDOM) y fueron enviados por correo electrónico con ajustes incorporados o con confirmación de revisión exitosa a la Dirección de Inteligencia de Datos.</t>
  </si>
  <si>
    <t>Dirección de Inteligencia de Datos</t>
  </si>
  <si>
    <t>Actualización de repositorio de datos en temas económicos, sociales, financieros y demográficos.</t>
  </si>
  <si>
    <t>Porcentaje de bases de datos del repositorio actualizadas.</t>
  </si>
  <si>
    <t>En el segundo trimestre fueron añadidas 8 bases de datos y fueron actualizadas 11 bases de datos.</t>
  </si>
  <si>
    <t>Actualización y revisión del Sistema de Indicadores Sociales de la República Dominicana (SISDOM) en el componente de pobreza y distribución del ingreso.</t>
  </si>
  <si>
    <t>Cantidad de áreas del Sistema de Indicadores Sociales de la República Dominicana (SISDOM) actualizadas.</t>
  </si>
  <si>
    <t>Las áreas actualizadas en el Sistema de Indicadores Sociales de la República Dominicana fueron:  - General y de Contexto - Seguridad Social - Salud - Demografía - Vivienda - Educación -Mercado de Trabajo - END.</t>
  </si>
  <si>
    <t>Automatización del proceso de actualización de bases de datos.</t>
  </si>
  <si>
    <t>Porcentaje de procesos de captura tanto internos como externos identificados.</t>
  </si>
  <si>
    <t>Dentro de las Automatizaciones realizadas se encuentran:  - Recolección y estructuración de variables que alimentan el tablero de Indicadores Económicos.  - Captura del Reporte Informativo Diario de la Coyuntura Económica, publicado en la sección de  Entorno Internacional del Banco Central. - Recolección, Estructuración, Almacenamiento para el envío del histórico semanal de precios de Hospedajes Turísticos para diversos países. - Captura de descarga de indicadores macroeconómicos monetarios y financieros, publicados en el Banco Central. - Recolección, estructuración y almacenamiento para el envío semanal de noticias del portal de  presidencia. -Recolección, estructuración y almacenamiento de la oferta de vacantes de empleos publicados en  Tu empleo RD, Aldaba y Linkedin. -Recolección, estructuración y almacenamiento para el envío del Flujo Vehicular de los peajes a  nivel nacional.</t>
  </si>
  <si>
    <t>Desarrollo de tableros dinámicos.</t>
  </si>
  <si>
    <t>Porcentaje de solicitudes de tableros desarrollados.</t>
  </si>
  <si>
    <t xml:space="preserve">Los tableros dinámicos realizados/actualizados fueron:  - Tablero de Producción, Comercio y Consumo - Tablero Dinámico de Indicadores Económicos -  Tablero Dinámico de seguimiento de productos sensibles por Irán. </t>
  </si>
  <si>
    <t>Proporcionar asistencia a instituciones y departamentos internos del MHE en procesos de análisis y visualización de datos.</t>
  </si>
  <si>
    <t>Porcentaje de solicitudes respondidas/Dirección de Inteligencia de Datos.</t>
  </si>
  <si>
    <t>Soporte interno a la Dirección de Análisis Económico (DAE) con la compilación y envío de noticias de actualidad y económicas del periódico Listín Diario desde el 2007 hasta 2026. - Soporte al Viceministerio de planificación en la preparación y envío de datos preliminares de Indicadores SISDOM 2025. - Asistencia a la Dirección de Análisis Social (DAS) con la creación de documento descriptivo del proceso de creación y tratamiento de variables georreferenciadas para el IPM. - Asistencia a la Dirección de Análisis Social (DAS) con la generación de visualización del mapa de pobreza de la provincia Santiago. - Asistencia a la Dirección de Análisis Social (DAS) con la generación de visualización del mapa de pobreza de la provincia Puerto Plata. - Solicitud de asistencia a la Dirección de Análisis Económico (DAE) de la actualización de Datos del SIMBAD - Solicitud de asistencia a la Dirección de Análisis Económico (DAE) de la actualización de Insumos para PIB regional de sectores educación y salud. - Asistencia a la Dirección de Análisis Social (DAS) con la generación del primer borrador de visualización de los mapas de pobreza monetaria 2026. - Asistencia a la Dirección de Análisis Social (DAS) con la preparación de datos georreferenciados para cálculo del Índice de Pobreza Multidimensional.</t>
  </si>
  <si>
    <t>Viceministerio de Planificación e Inversión Pública</t>
  </si>
  <si>
    <t>Dirección de Desarrollo y Planificación Sectorial</t>
  </si>
  <si>
    <t>Actualización del Plan Nacional Plurianual de Sector Público 2025-2028.</t>
  </si>
  <si>
    <t>Cantidad de documentos del PNPSP actualizados.</t>
  </si>
  <si>
    <t>Articulación de la planificación con el ciclo presupuestario.</t>
  </si>
  <si>
    <t>Cantidad de documentos de seguimiento a los programas prioritarios.</t>
  </si>
  <si>
    <t>Este informe tiene como finalidad facilitar el monitoreo  oportuno de los programas prioritarios  para la identificación de aspectos que requieran seguimiento o acciones correctivas durante los próximos trimestres, contribuyendo a fortalecer la articulación entre la planificación, la ejecución presupuestaria y la gestión orientada a resultados.</t>
  </si>
  <si>
    <t>Dar seguimiento a la implementación de las políticas públicas priorizadas, a través de los instrumentos de planificación.</t>
  </si>
  <si>
    <t>Cantidad de informes de seguimiento.</t>
  </si>
  <si>
    <t>Dirección de Inversión Pública</t>
  </si>
  <si>
    <t>Actualizar Plan Nacional Plurianual de Inversión Pública.</t>
  </si>
  <si>
    <t>Cantidad de Plan Nacional Plurianual de Inversión Pública  (PNPIP) actualizado.</t>
  </si>
  <si>
    <t>Planificación de los principales proyectos de inversión pública por sectores de actividad, programados para su ejecución por las entidades del Estado Dominicano durante los próximos cuatro años (2026-2029).</t>
  </si>
  <si>
    <t>Elaboración de informe sobre la incidencia de los gastos recurrentes de los proyectos de inversión pública.</t>
  </si>
  <si>
    <t>Cantidad de informes elaborados y entregados al Ministerio de Hacienda.</t>
  </si>
  <si>
    <t>Reporte de gastos recurrentes de proyectos que culminen en ejecución el 2026.</t>
  </si>
  <si>
    <t>Elaboración del informe consolidado de buenas prácticas en la gestión de la inversión pública.</t>
  </si>
  <si>
    <t>Cantidad de Informe elaborado.</t>
  </si>
  <si>
    <t>Informe consolidado de buenas prácticas en la gestión de la inversión pública elaborado.</t>
  </si>
  <si>
    <t>Elaborar reportes sobre Inversión Pública en RD.</t>
  </si>
  <si>
    <t>Cantidad de boletines y reportes elaborados.</t>
  </si>
  <si>
    <t>Se elaboran los boletines DATOSNIP y reportes sobre el plan de inversión pública vigente. Estos reportes incluyen informaciones del plan de inversión pública vigente, el total de los proyectos de inversión pública a nivel nacional y los que se están ejecutando al período del 2do trimestre 2026.</t>
  </si>
  <si>
    <t>Evaluación de las modificaciones presupuestarias a proyectos de inversión pública.</t>
  </si>
  <si>
    <t>Porcentaje de solicitudes de modificaciones presupuestarias por inclusión respondidas: &lt;10 días.</t>
  </si>
  <si>
    <t>Reporte trimestral con el porcentaje de cumplimiento de las solicitudes de modificaciones presupuestarias de proyectos recibidas por inclusión de nuevos proyectos, que hayan sido evaluados y opinados técnicamente, correspondiente al segundo trimestre (abril – junio 2026).</t>
  </si>
  <si>
    <t>Porcentaje de solicitudes de modificaciones presupuestarias en el SIGEF respondidas: &lt;6 días.</t>
  </si>
  <si>
    <t>Reporte trimestral con el porcentaje de cumplimiento de las solicitudes de modificaciones presupuestarias de proyectos recibidas en el SIGEF, que hayan sido evaluados y opinados técnicamente, correspondiente al segundo trimestre (abril – junio 2026).</t>
  </si>
  <si>
    <t>Evaluación de propuestas de nuevos proyectos de inversión pública.</t>
  </si>
  <si>
    <t>Porcentaje de cumplimiento del tiempo respuesta establecido en la normativa para cada emisión de dictamen a proyectos de inversión pública a nivel de perfil: &lt;10 días laborables.</t>
  </si>
  <si>
    <t>Reporte correspondiente al segundo trimestre (abril - jun 2026) con propuestas de nuevos proyectos a nivel de perfil recibidos en la dirección para ser evaluados técnicamente para su posible admisión al banco de proyectos del Sistema Nacional de Inversión Pública (SNIP).</t>
  </si>
  <si>
    <t>Porcentaje de cumplimiento del tiempo respuesta establecido en la normativa para cada emisión de dictamen a proyectos de inversión pública a nivel de previo concepto: &lt;15 días laborables.</t>
  </si>
  <si>
    <t>Reporte correspondiente al segundo trimestre (abril – junio 2026) con propuestas de nuevos proyectos a nivel de previo concepto recibidos en la dirección para ser evaluados técnicamente para su posible admisión al banco de proyectos del Sistema Nacional de Inversión Pública (SNIP).</t>
  </si>
  <si>
    <t>Realización de reevaluaciones a proyectos de inversión pública.</t>
  </si>
  <si>
    <t>Porcentaje de cumplimiento de solicitudes de reevaluaciones de proyectos de inversión pública atendidas: &lt;10 días laborables.</t>
  </si>
  <si>
    <t>Reporte trimestral con el porcentaje de cumplimiento de las solicitudes de reevaluaciones de proyectos de inversión pública, que hayan sido evaluados y opinados técnicamente, correspondiente al segundo trimestre (abril - junio 2026).</t>
  </si>
  <si>
    <t>Realizar asistencia técnica en temas relacionados a la inversión pública.</t>
  </si>
  <si>
    <t>Porcentaje de solicitudes de asistencia técnica en temas de IP atendidas. (asistencia técnica en formulación de proyectos &lt; 20 días laborables)</t>
  </si>
  <si>
    <t>Asistencias realizadas a los técnicos y funcionarios del sector público no financiero, correspondiente al segundo trimestre (abril - junio 2026), y realizadas de forma permanente, continua y flexible, en temas vinculados a la formulación y evaluación de proyectos de inversión pública.</t>
  </si>
  <si>
    <t>Porcentaje de solicitudes de información de los proyectos de inversión de las instituciones del sector público y privado brindadas respecto a las recibidas.</t>
  </si>
  <si>
    <t>Reporte con cantidad de servicios de información técnica brindados, correspondiente al segundo trimestre (abril – junio 2026), por solicitud de las instituciones del sector público y privado, en materia de formulación, programación, ejecución y seguimiento de los proyectos de inversión que se encuentran en el Sistema Nacional de Inversión Pública (SNIP).</t>
  </si>
  <si>
    <t>Realizar el monitoreo y control de proyectos priorizados.</t>
  </si>
  <si>
    <t>Cantidad de reporte de monitoreo a proyectos prioritarios.</t>
  </si>
  <si>
    <t xml:space="preserve">Informe de seguimiento de Proyectos de Inversión Pública con reporte de visitas, realizadas en el 2T a los proyectos de inversión pública. </t>
  </si>
  <si>
    <t>Realizar la programación física y financiera de los proyectos de inversión pública.</t>
  </si>
  <si>
    <t>Cantidad de programaciones físicas y financieras de proyectos de inversión pública realizadas.</t>
  </si>
  <si>
    <t>Programación trimestral de los proyectos de inversión pública, que permiten el seguimiento para la asignación de cuotas.</t>
  </si>
  <si>
    <t>Revisar documentos de políticas, estrategias, planificación, evaluación y financiamiento de la inversión pública.</t>
  </si>
  <si>
    <t>Porcentaje de solicitudes de revisión de informes atendidas.</t>
  </si>
  <si>
    <t>Reporte con 32 solicitudes de revisión, evaluación y/o asesorías a documentos relacionados a temas vinculados a políticas, estrategias, planificación, evaluación y financiamiento de la inversión pública, recibidas y procesadas.</t>
  </si>
  <si>
    <t>Revisar y evaluar documentos técnicos y legales de los proyectos sometidos mediante alianzas público privada.</t>
  </si>
  <si>
    <t>Porcentaje de documentos técnicos y legales de proyectos bajo la modalidad de Alianza Público-Privada (APP) revisados y evaluados.</t>
  </si>
  <si>
    <t>Reporte con 03 solicitudes de revisión y/o evaluación con comentarios a documentos de iniciativas de proyectos bajo la modalidad Alianza Público-Privadas, recibidas y procesadas.</t>
  </si>
  <si>
    <t>Dirección de Desarrollo y Planificación Territorial</t>
  </si>
  <si>
    <t>Articulación con la planificación sectorial de la Estrategia MiFronteraRD.</t>
  </si>
  <si>
    <t>Cantidad de reportes de resultados de la articulación con la planificación sectorial de la estrategia MiFronteraRD elaborados.</t>
  </si>
  <si>
    <t>Implementación de la regionalización dispuesta en la Ley 345-22 de regiones únicas de planificación.</t>
  </si>
  <si>
    <t>Cantidad de procesos o mecanismos de la implementación de la regionalización dispuesta en la Ley 345-22 de regiones únicas de planificación desarrollados.</t>
  </si>
  <si>
    <t>Operativización de los espacios de gobernanza y consulta local para el desarrollo territorial.</t>
  </si>
  <si>
    <t>Cantidad de reportes de la operativización de los espacios de gobernanza y consulta local para el desarrollo territorial elaborados.</t>
  </si>
  <si>
    <t>Informe de avances Operativización de los Espacios de Gobernanza y consulta local para el desarrollo territorial.</t>
  </si>
  <si>
    <t>Realización del informe de análisis de la situación socioeconómica regional.</t>
  </si>
  <si>
    <t>Cantidad de informes de análisis de la situación socioeconómica regional elaborados.</t>
  </si>
  <si>
    <t>Monitores de la Frontera e Informe de la situación socioeconómica elaborados.</t>
  </si>
  <si>
    <t>Comunicación de Cumplimiento de Condiciones Previas al 1er Desembolso.</t>
  </si>
  <si>
    <t>Cantidad de reportes internos realizados sobre coyunturas y perspectivas (proyecciones) macrofiscales.</t>
  </si>
  <si>
    <t>Avances en la agenda de investigación.</t>
  </si>
  <si>
    <t>Incluye todos los expedientes recibidos que componen el pasivo contingente a la fecha.</t>
  </si>
  <si>
    <t>En el segundo trimestre del 2026 (abril-junio), se realizaron diversas actividades como rueda de prensa, encuentro con directores y editores, entre otras actividades que contribuyeron al acercamiento del MHE con los medios y periodistas del ámbito de las finanzas y Economía.</t>
  </si>
  <si>
    <t>Actividades realizadas satisfactoriamente.</t>
  </si>
  <si>
    <t>Informe de Pasantías Ejecutadas Abril- Junio 2026.</t>
  </si>
  <si>
    <t>Se realizaron 9 actividades.</t>
  </si>
  <si>
    <t>Remisión de preparación de informes en relación de asistencia técnica al Ministro de Hacienda y Economía, abril-junio 2026.</t>
  </si>
  <si>
    <t>Gestión y Actualizaciones realizadas en la herramienta Loterías Abril-Mayo 2026.</t>
  </si>
  <si>
    <t>Mantenimiento y actualizaciones en el portal de colaboradores Sharepoint, desde abril-Junio 2026, anexamos Captura de imagen donde presenta fecha del día 8 del mes de junio 2026.</t>
  </si>
  <si>
    <t>Remisión de relación de las inspecciones concernientes a movimientos de máquinas tragamonedas.</t>
  </si>
  <si>
    <t>Mensualmente el área realiza un resumen de las principales estadísticas del comercio del país, siendo éstas las principales variables que afectan los ingresos recaudados por la DGA; éstas se reportan con un mes de atraso.</t>
  </si>
  <si>
    <t>Mensualmente se elaboran los cuadros de ingresos por principales partidas bajo el Manual de Estadísticas de Finanzas Públicas 2014 del FMI, que luego se remite a la DGAPF ya que les sirve de insumo para la elaboración del Estados de Operaciones que se publica en el portal del MH. Es preciso notar que la información que se comparte tiene un mes de atraso ya que es la fecha en la cual están disponible los ingresos en SIGEF, fuente oficial de éstos.</t>
  </si>
  <si>
    <t>Se elabora una estimación de los ingresos diarios que estarían recaudando y percibiendo tanto la DGII como la TN. Esta información se comparte mensualmente con dichas instituciones ya que sirve de insumo para los reportes internos que deben realizar; y se utilizan en los informes diarios de comportamiento de los ingresos que elabora el área.</t>
  </si>
  <si>
    <t>Revisión del sistema de indicadores sociales de la República Dominicana (SISDOM).</t>
  </si>
  <si>
    <t>Se elaboró el informe de Coyuntura Macro-fiscal enero-marzo 2026, elaborado en conjunto con el Viceministerio de Política fiscal que recoge los principales indicadores macroeconómicos y fiscales a nivel internacional y nacional, y fue publicado en página web en junio 2026.</t>
  </si>
  <si>
    <t>Revisar sistema de indicadores sociales de la República Dominicana (SISDOM).</t>
  </si>
  <si>
    <t>Informe actualizado PNPSP 2026, correspondiente al periodo del 2do. Trimestre.</t>
  </si>
  <si>
    <t>Informe de las Políticas Publicas priorizadas correspondiente al 2do. Trimestre 2026.</t>
  </si>
  <si>
    <t>Informe Trimestral Avance MiFronteraRD y Boletín Abril-junio.</t>
  </si>
  <si>
    <t>Informe Territorialización de las políticas públicas correspondiente al segundo trimestre.</t>
  </si>
  <si>
    <t>Modelos de datos BI evaluados.</t>
  </si>
  <si>
    <t>No se realizaron jornadas de sensibilización al personal.</t>
  </si>
  <si>
    <t>La actualización de las matrices de riesgos serán realizadas en el mes de agosto a fin de completar el proceso de planificación operativa 2027.</t>
  </si>
  <si>
    <t>Sensibilización al personal de la Oficina Regional Norte (ORN).</t>
  </si>
  <si>
    <t>Este indicador de cumplimiento de compras se logró satisfactoriamente en el segundo trimestre del año 2026.</t>
  </si>
  <si>
    <t>Relación de entradas y salidas de abril - junio 2026.</t>
  </si>
  <si>
    <t>Relación de Inventario abril -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</si>
</sst>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rgb="FF000000"/>
      <name val="Aptos Narrow"/>
      <family val="2"/>
      <scheme val="minor"/>
    </font>
    <font>
      <sz val="11"/>
      <color rgb="FF000000"/>
      <name val="Aptos Narrow"/>
      <family val="2"/>
      <scheme val="minor"/>
    </font>
    <font>
      <sz val="11"/>
      <color rgb="FF002060"/>
      <name val="Tahoma"/>
      <family val="2"/>
    </font>
    <font>
      <b/>
      <sz val="16"/>
      <color rgb="FF002060"/>
      <name val="Tahoma"/>
      <family val="2"/>
    </font>
    <font>
      <b/>
      <sz val="14"/>
      <color rgb="FF002060"/>
      <name val="Tahoma"/>
      <family val="2"/>
    </font>
    <font>
      <b/>
      <sz val="11"/>
      <color rgb="FF002060"/>
      <name val="Tahoma"/>
      <family val="2"/>
    </font>
    <font>
      <b/>
      <sz val="12"/>
      <color theme="0"/>
      <name val="Tahoma"/>
      <family val="2"/>
    </font>
    <font>
      <sz val="12"/>
      <color theme="0"/>
      <name val="Tahoma"/>
      <family val="2"/>
    </font>
    <font>
      <b/>
      <sz val="10"/>
      <color theme="0"/>
      <name val="Tahoma"/>
      <family val="2"/>
    </font>
    <font>
      <b/>
      <sz val="11"/>
      <color theme="0"/>
      <name val="Tahoma"/>
      <family val="2"/>
    </font>
    <font>
      <sz val="10"/>
      <color theme="0"/>
      <name val="Tahoma"/>
      <family val="2"/>
    </font>
    <font>
      <sz val="11"/>
      <color theme="0"/>
      <name val="Tahoma"/>
      <family val="2"/>
    </font>
    <font>
      <sz val="11"/>
      <color rgb="FF002060"/>
      <name val="Arial"/>
      <family val="2"/>
    </font>
    <font>
      <sz val="10.5"/>
      <color rgb="FF002060"/>
      <name val="Tahoma"/>
      <family val="2"/>
    </font>
  </fonts>
  <fills count="4">
    <fill>
      <patternFill patternType="none"/>
    </fill>
    <fill>
      <patternFill patternType="gray125"/>
    </fill>
    <fill>
      <patternFill patternType="solid">
        <fgColor theme="7" tint="0.79998168889431442"/>
        <bgColor indexed="64"/>
      </patternFill>
    </fill>
    <fill>
      <patternFill patternType="solid">
        <fgColor rgb="FF002060"/>
        <bgColor rgb="FF002060"/>
      </patternFill>
    </fill>
  </fills>
  <borders count="26">
    <border>
      <left/>
      <right/>
      <top/>
      <bottom/>
      <diagonal/>
    </border>
    <border>
      <left/>
      <right/>
      <top/>
      <bottom style="medium">
        <color rgb="FFC00000"/>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right style="thin">
        <color rgb="FF002060"/>
      </right>
      <top/>
      <bottom/>
      <diagonal/>
    </border>
    <border>
      <left style="thin">
        <color rgb="FF002060"/>
      </left>
      <right style="thin">
        <color rgb="FF002060"/>
      </right>
      <top/>
      <bottom/>
      <diagonal/>
    </border>
    <border>
      <left style="thin">
        <color indexed="64"/>
      </left>
      <right style="thin">
        <color indexed="64"/>
      </right>
      <top style="thin">
        <color indexed="64"/>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2060"/>
      </top>
      <bottom style="thin">
        <color rgb="FF002060"/>
      </bottom>
      <diagonal/>
    </border>
    <border>
      <left/>
      <right style="thin">
        <color indexed="64"/>
      </right>
      <top style="thin">
        <color rgb="FF002060"/>
      </top>
      <bottom style="thin">
        <color rgb="FF002060"/>
      </bottom>
      <diagonal/>
    </border>
    <border>
      <left style="thin">
        <color rgb="FF002060"/>
      </left>
      <right style="thin">
        <color rgb="FF000000"/>
      </right>
      <top style="thin">
        <color rgb="FF002060"/>
      </top>
      <bottom style="thin">
        <color rgb="FF002060"/>
      </bottom>
      <diagonal/>
    </border>
    <border>
      <left/>
      <right/>
      <top style="thin">
        <color rgb="FF002060"/>
      </top>
      <bottom/>
      <diagonal/>
    </border>
    <border>
      <left/>
      <right style="thin">
        <color indexed="64"/>
      </right>
      <top style="thin">
        <color indexed="64"/>
      </top>
      <bottom style="thin">
        <color indexed="64"/>
      </bottom>
      <diagonal/>
    </border>
    <border>
      <left/>
      <right style="thin">
        <color rgb="FF002060"/>
      </right>
      <top/>
      <bottom style="thin">
        <color rgb="FF002060"/>
      </bottom>
      <diagonal/>
    </border>
    <border>
      <left/>
      <right style="thin">
        <color rgb="FF002060"/>
      </right>
      <top style="thin">
        <color rgb="FF002060"/>
      </top>
      <bottom/>
      <diagonal/>
    </border>
    <border>
      <left style="thin">
        <color indexed="64"/>
      </left>
      <right style="thin">
        <color indexed="64"/>
      </right>
      <top/>
      <bottom/>
      <diagonal/>
    </border>
    <border>
      <left style="thin">
        <color indexed="64"/>
      </left>
      <right style="thin">
        <color rgb="FF002060"/>
      </right>
      <top style="thin">
        <color rgb="FF002060"/>
      </top>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style="thin">
        <color rgb="FF000000"/>
      </right>
      <top/>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vertical="center"/>
    </xf>
    <xf numFmtId="164" fontId="5" fillId="2" borderId="0"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xf>
    <xf numFmtId="9" fontId="5" fillId="0" borderId="0" xfId="1" applyFont="1" applyFill="1" applyBorder="1" applyAlignment="1">
      <alignment horizontal="justify" vertical="center"/>
    </xf>
    <xf numFmtId="9" fontId="5" fillId="2" borderId="0" xfId="1" applyFont="1" applyFill="1" applyAlignment="1">
      <alignment horizontal="center" vertical="center"/>
    </xf>
    <xf numFmtId="9" fontId="2" fillId="0" borderId="0" xfId="0" applyNumberFormat="1" applyFont="1"/>
    <xf numFmtId="164" fontId="2" fillId="0" borderId="0" xfId="0" applyNumberFormat="1" applyFont="1"/>
    <xf numFmtId="0" fontId="6" fillId="3" borderId="3" xfId="0" applyFont="1" applyFill="1" applyBorder="1" applyAlignment="1">
      <alignment vertical="center" wrapText="1" readingOrder="1"/>
    </xf>
    <xf numFmtId="0" fontId="6" fillId="3" borderId="3" xfId="0" applyFont="1" applyFill="1" applyBorder="1" applyAlignment="1">
      <alignment horizontal="justify" vertical="center" wrapText="1" readingOrder="1"/>
    </xf>
    <xf numFmtId="0" fontId="6" fillId="3" borderId="4" xfId="0" applyFont="1" applyFill="1" applyBorder="1" applyAlignment="1">
      <alignment vertical="center" wrapText="1" readingOrder="1"/>
    </xf>
    <xf numFmtId="0" fontId="7" fillId="3" borderId="3" xfId="0" applyFont="1" applyFill="1" applyBorder="1" applyAlignment="1">
      <alignment horizontal="justify" vertical="center" wrapText="1" readingOrder="1"/>
    </xf>
    <xf numFmtId="0" fontId="2" fillId="0" borderId="0" xfId="0" applyFont="1" applyAlignment="1">
      <alignment horizontal="center"/>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2" fillId="0" borderId="7" xfId="0" applyFont="1" applyBorder="1"/>
    <xf numFmtId="0" fontId="2" fillId="0" borderId="3" xfId="0" applyFont="1" applyBorder="1" applyAlignment="1">
      <alignment horizontal="justify" vertical="center" wrapText="1" readingOrder="1"/>
    </xf>
    <xf numFmtId="2" fontId="2" fillId="0" borderId="3" xfId="0" applyNumberFormat="1" applyFont="1" applyBorder="1" applyAlignment="1">
      <alignment horizontal="center" vertical="center" wrapText="1" readingOrder="1"/>
    </xf>
    <xf numFmtId="9" fontId="2" fillId="0" borderId="3" xfId="0" applyNumberFormat="1"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2" fillId="0" borderId="9" xfId="0" applyFont="1" applyBorder="1" applyAlignment="1">
      <alignment horizontal="justify" vertical="center" wrapText="1" readingOrder="1"/>
    </xf>
    <xf numFmtId="2" fontId="2" fillId="0" borderId="9" xfId="0" applyNumberFormat="1" applyFont="1" applyBorder="1" applyAlignment="1">
      <alignment horizontal="center" vertical="center" wrapText="1" readingOrder="1"/>
    </xf>
    <xf numFmtId="9" fontId="2" fillId="0" borderId="9" xfId="0" applyNumberFormat="1" applyFont="1" applyBorder="1" applyAlignment="1">
      <alignment horizontal="center" vertical="center" wrapText="1" readingOrder="1"/>
    </xf>
    <xf numFmtId="0" fontId="2" fillId="0" borderId="9" xfId="0" applyFont="1" applyBorder="1" applyAlignment="1">
      <alignment vertical="center" readingOrder="1"/>
    </xf>
    <xf numFmtId="0" fontId="2" fillId="0" borderId="9" xfId="0" applyFont="1" applyBorder="1" applyAlignment="1">
      <alignment horizontal="left" vertical="center" wrapText="1" readingOrder="1"/>
    </xf>
    <xf numFmtId="0" fontId="2" fillId="0" borderId="9" xfId="0" applyFont="1" applyBorder="1" applyAlignment="1">
      <alignment vertical="center" wrapText="1" readingOrder="1"/>
    </xf>
    <xf numFmtId="0" fontId="5" fillId="0" borderId="0" xfId="0" applyFont="1" applyAlignment="1">
      <alignment horizontal="center" vertical="center" wrapText="1" readingOrder="1"/>
    </xf>
    <xf numFmtId="0" fontId="2" fillId="0" borderId="10" xfId="0" applyFont="1" applyBorder="1" applyAlignment="1">
      <alignment horizontal="justify" vertical="center" wrapText="1" readingOrder="1"/>
    </xf>
    <xf numFmtId="0" fontId="2" fillId="0" borderId="3" xfId="0" applyFont="1" applyBorder="1" applyAlignment="1">
      <alignment vertical="center" wrapText="1" readingOrder="1"/>
    </xf>
    <xf numFmtId="0" fontId="9" fillId="3" borderId="3" xfId="0" applyFont="1" applyFill="1" applyBorder="1" applyAlignment="1">
      <alignment vertical="center" wrapText="1" readingOrder="1"/>
    </xf>
    <xf numFmtId="0" fontId="8" fillId="3" borderId="3" xfId="0" applyFont="1" applyFill="1" applyBorder="1" applyAlignment="1">
      <alignment horizontal="justify" vertical="center" wrapText="1" readingOrder="1"/>
    </xf>
    <xf numFmtId="0" fontId="8" fillId="3" borderId="3" xfId="0" applyFont="1" applyFill="1" applyBorder="1" applyAlignment="1">
      <alignment vertical="center" wrapText="1" readingOrder="1"/>
    </xf>
    <xf numFmtId="0" fontId="8" fillId="3" borderId="4" xfId="0" applyFont="1" applyFill="1" applyBorder="1" applyAlignment="1">
      <alignment vertical="center" wrapText="1" readingOrder="1"/>
    </xf>
    <xf numFmtId="0" fontId="10" fillId="3" borderId="3" xfId="0" applyFont="1" applyFill="1" applyBorder="1" applyAlignment="1">
      <alignment horizontal="justify" vertical="center" wrapText="1" readingOrder="1"/>
    </xf>
    <xf numFmtId="0" fontId="9" fillId="3" borderId="5" xfId="0" applyFont="1" applyFill="1" applyBorder="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readingOrder="1"/>
    </xf>
    <xf numFmtId="0" fontId="2" fillId="0" borderId="5"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2" fillId="0" borderId="5" xfId="0" applyFont="1" applyBorder="1" applyAlignment="1">
      <alignment horizontal="justify" vertical="center" wrapText="1" readingOrder="1"/>
    </xf>
    <xf numFmtId="0" fontId="2" fillId="0" borderId="11" xfId="0" applyFont="1" applyBorder="1" applyAlignment="1">
      <alignment horizontal="justify" vertical="center" wrapText="1" readingOrder="1"/>
    </xf>
    <xf numFmtId="0" fontId="2" fillId="0" borderId="13" xfId="0" applyFont="1" applyBorder="1" applyAlignment="1">
      <alignment horizontal="left" vertical="center" wrapText="1" readingOrder="1"/>
    </xf>
    <xf numFmtId="9" fontId="5" fillId="2" borderId="15" xfId="1" applyFont="1" applyFill="1" applyBorder="1" applyAlignment="1">
      <alignment horizontal="center" vertical="center"/>
    </xf>
    <xf numFmtId="9" fontId="2" fillId="0" borderId="3" xfId="1" applyFont="1" applyFill="1" applyBorder="1" applyAlignment="1">
      <alignment horizontal="center" vertical="center" wrapText="1" readingOrder="1"/>
    </xf>
    <xf numFmtId="0" fontId="2" fillId="0" borderId="16" xfId="0" applyFont="1" applyBorder="1" applyAlignment="1">
      <alignment horizontal="justify" vertical="center" wrapText="1" readingOrder="1"/>
    </xf>
    <xf numFmtId="10" fontId="5" fillId="2" borderId="0" xfId="1" applyNumberFormat="1" applyFont="1" applyFill="1" applyAlignment="1">
      <alignment horizontal="center" vertical="center"/>
    </xf>
    <xf numFmtId="0" fontId="9" fillId="3" borderId="3" xfId="0" applyFont="1" applyFill="1" applyBorder="1" applyAlignment="1">
      <alignment horizontal="center" vertical="center" wrapText="1"/>
    </xf>
    <xf numFmtId="0" fontId="2" fillId="0" borderId="10" xfId="0" applyFont="1" applyBorder="1" applyAlignment="1">
      <alignment horizontal="left" vertical="center" wrapText="1" readingOrder="1"/>
    </xf>
    <xf numFmtId="0" fontId="5" fillId="0" borderId="6" xfId="0" applyFont="1" applyBorder="1" applyAlignment="1">
      <alignment horizontal="center" vertical="center" wrapText="1" readingOrder="1"/>
    </xf>
    <xf numFmtId="0" fontId="5" fillId="0" borderId="17" xfId="0" applyFont="1" applyBorder="1" applyAlignment="1">
      <alignment horizontal="center" vertical="center" wrapText="1" readingOrder="1"/>
    </xf>
    <xf numFmtId="0" fontId="2" fillId="0" borderId="14" xfId="0" applyFont="1" applyBorder="1" applyAlignment="1">
      <alignment horizontal="justify" vertical="center" wrapText="1" readingOrder="1"/>
    </xf>
    <xf numFmtId="0" fontId="2" fillId="0" borderId="14" xfId="0" applyFont="1" applyBorder="1" applyAlignment="1">
      <alignment horizontal="center" vertical="center" wrapText="1" readingOrder="1"/>
    </xf>
    <xf numFmtId="9" fontId="5" fillId="2" borderId="2" xfId="1" applyFont="1" applyFill="1" applyBorder="1" applyAlignment="1">
      <alignment horizontal="center" vertical="center"/>
    </xf>
    <xf numFmtId="0" fontId="11" fillId="3" borderId="3" xfId="0" applyFont="1" applyFill="1" applyBorder="1" applyAlignment="1">
      <alignment vertical="top" wrapText="1"/>
    </xf>
    <xf numFmtId="0" fontId="2" fillId="0" borderId="16" xfId="0" applyFont="1" applyBorder="1" applyAlignment="1">
      <alignment horizontal="justify" vertical="center" wrapText="1"/>
    </xf>
    <xf numFmtId="0" fontId="2" fillId="0" borderId="4" xfId="0" applyFont="1" applyBorder="1" applyAlignment="1">
      <alignment horizontal="justify" vertical="center" wrapText="1" readingOrder="1"/>
    </xf>
    <xf numFmtId="2" fontId="2" fillId="0" borderId="10" xfId="0" applyNumberFormat="1" applyFont="1" applyBorder="1" applyAlignment="1">
      <alignment horizontal="center" vertical="center" wrapText="1" readingOrder="1"/>
    </xf>
    <xf numFmtId="0" fontId="2" fillId="0" borderId="18" xfId="0" applyFont="1" applyBorder="1" applyAlignment="1">
      <alignment vertical="center" wrapText="1" readingOrder="1"/>
    </xf>
    <xf numFmtId="0" fontId="2" fillId="0" borderId="19" xfId="0" applyFont="1" applyBorder="1" applyAlignment="1">
      <alignment horizontal="left" vertical="center" wrapText="1" readingOrder="1"/>
    </xf>
    <xf numFmtId="0" fontId="2" fillId="0" borderId="3" xfId="0" applyFont="1" applyBorder="1" applyAlignment="1">
      <alignment horizontal="justify" vertical="center" wrapText="1"/>
    </xf>
    <xf numFmtId="0" fontId="8" fillId="3" borderId="3" xfId="0" applyFont="1" applyFill="1" applyBorder="1" applyAlignment="1">
      <alignment horizontal="center" vertical="center" wrapText="1" readingOrder="1"/>
    </xf>
    <xf numFmtId="0" fontId="2" fillId="0" borderId="20" xfId="0" applyFont="1" applyBorder="1" applyAlignment="1">
      <alignment horizontal="left" vertical="center" wrapText="1" readingOrder="1"/>
    </xf>
    <xf numFmtId="9" fontId="2" fillId="0" borderId="4" xfId="1" applyFont="1" applyFill="1" applyBorder="1" applyAlignment="1">
      <alignment horizontal="center" vertical="center" wrapText="1" readingOrder="1"/>
    </xf>
    <xf numFmtId="0" fontId="2" fillId="0" borderId="10" xfId="0" applyFont="1" applyBorder="1" applyAlignment="1">
      <alignment horizontal="justify" vertical="center" wrapText="1"/>
    </xf>
    <xf numFmtId="2" fontId="2" fillId="0" borderId="14" xfId="0" applyNumberFormat="1" applyFont="1" applyBorder="1" applyAlignment="1">
      <alignment horizontal="center" vertical="center" wrapText="1" readingOrder="1"/>
    </xf>
    <xf numFmtId="9" fontId="2" fillId="0" borderId="4" xfId="0" applyNumberFormat="1" applyFont="1" applyBorder="1" applyAlignment="1">
      <alignment horizontal="center" vertical="center" wrapText="1" readingOrder="1"/>
    </xf>
    <xf numFmtId="0" fontId="2" fillId="0" borderId="9" xfId="0" applyFont="1" applyBorder="1" applyAlignment="1">
      <alignment horizontal="left" vertical="center" wrapText="1"/>
    </xf>
    <xf numFmtId="0" fontId="2" fillId="0" borderId="9" xfId="0" applyFont="1" applyBorder="1" applyAlignment="1">
      <alignment vertical="center" wrapText="1"/>
    </xf>
    <xf numFmtId="9" fontId="2" fillId="0" borderId="10" xfId="1" applyFont="1" applyFill="1" applyBorder="1" applyAlignment="1">
      <alignment horizontal="center" vertical="center" wrapText="1" readingOrder="1"/>
    </xf>
    <xf numFmtId="0" fontId="12" fillId="0" borderId="3" xfId="0" applyFont="1" applyBorder="1" applyAlignment="1">
      <alignment horizontal="justify" vertical="center" wrapText="1" readingOrder="1"/>
    </xf>
    <xf numFmtId="9" fontId="2" fillId="0" borderId="9" xfId="1" applyFont="1" applyFill="1" applyBorder="1" applyAlignment="1">
      <alignment horizontal="center" vertical="center" wrapText="1" readingOrder="1"/>
    </xf>
    <xf numFmtId="0" fontId="12" fillId="0" borderId="9" xfId="0" applyFont="1" applyBorder="1" applyAlignment="1">
      <alignment horizontal="left" vertical="center" wrapText="1" readingOrder="1"/>
    </xf>
    <xf numFmtId="2" fontId="12" fillId="0" borderId="3" xfId="0" applyNumberFormat="1" applyFont="1" applyBorder="1" applyAlignment="1">
      <alignment horizontal="center" vertical="center" wrapText="1" readingOrder="1"/>
    </xf>
    <xf numFmtId="0" fontId="2" fillId="0" borderId="9" xfId="0" applyFont="1" applyBorder="1" applyAlignment="1">
      <alignment vertical="center"/>
    </xf>
    <xf numFmtId="0" fontId="12" fillId="0" borderId="10" xfId="0" applyFont="1" applyBorder="1" applyAlignment="1">
      <alignment horizontal="justify" vertical="center" wrapText="1" readingOrder="1"/>
    </xf>
    <xf numFmtId="164" fontId="5" fillId="2" borderId="2" xfId="1" applyNumberFormat="1" applyFont="1" applyFill="1" applyBorder="1" applyAlignment="1">
      <alignment horizontal="center" vertical="center"/>
    </xf>
    <xf numFmtId="0" fontId="11" fillId="3" borderId="3" xfId="0" applyFont="1" applyFill="1" applyBorder="1" applyAlignment="1">
      <alignment vertical="center" wrapText="1"/>
    </xf>
    <xf numFmtId="0" fontId="2" fillId="0" borderId="3" xfId="0" applyFont="1" applyBorder="1" applyAlignment="1">
      <alignment horizontal="left" vertical="center" wrapText="1" readingOrder="1"/>
    </xf>
    <xf numFmtId="0" fontId="2" fillId="0" borderId="25" xfId="0" applyFont="1" applyBorder="1" applyAlignment="1">
      <alignment horizontal="justify" vertical="center" wrapText="1" readingOrder="1"/>
    </xf>
    <xf numFmtId="0" fontId="2" fillId="0" borderId="11" xfId="0" applyFont="1" applyBorder="1" applyAlignment="1">
      <alignment vertical="center" wrapText="1" readingOrder="1"/>
    </xf>
    <xf numFmtId="0" fontId="2" fillId="0" borderId="19" xfId="0" applyFont="1" applyBorder="1" applyAlignment="1">
      <alignment horizontal="justify" vertical="center" wrapText="1" readingOrder="1"/>
    </xf>
    <xf numFmtId="0" fontId="2" fillId="0" borderId="19" xfId="0" applyFont="1" applyBorder="1" applyAlignment="1">
      <alignment vertical="center" wrapText="1" readingOrder="1"/>
    </xf>
    <xf numFmtId="0" fontId="2" fillId="0" borderId="7" xfId="0" applyFont="1" applyBorder="1" applyAlignment="1">
      <alignment horizontal="justify" vertical="center" wrapText="1" readingOrder="1"/>
    </xf>
    <xf numFmtId="0" fontId="5" fillId="0" borderId="9" xfId="0" applyFont="1" applyBorder="1" applyAlignment="1">
      <alignment horizontal="center" vertical="center" wrapText="1" readingOrder="1"/>
    </xf>
    <xf numFmtId="0" fontId="2" fillId="0" borderId="9" xfId="0" applyFont="1" applyBorder="1" applyAlignment="1">
      <alignment horizontal="left" vertical="center" wrapText="1" readingOrder="1"/>
    </xf>
    <xf numFmtId="0" fontId="5" fillId="0" borderId="0" xfId="0" applyFont="1" applyAlignment="1">
      <alignment horizontal="center" vertical="center" wrapText="1" readingOrder="1"/>
    </xf>
    <xf numFmtId="0" fontId="4" fillId="2" borderId="2" xfId="0" applyFont="1" applyFill="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top"/>
    </xf>
    <xf numFmtId="0" fontId="4" fillId="2" borderId="0" xfId="0" applyFont="1" applyFill="1" applyAlignment="1">
      <alignment horizontal="center" vertical="center"/>
    </xf>
    <xf numFmtId="0" fontId="5" fillId="0" borderId="5"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4" fillId="2" borderId="4"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3" xfId="0" applyFont="1" applyBorder="1" applyAlignment="1">
      <alignment horizontal="center" vertical="center" wrapText="1" readingOrder="1"/>
    </xf>
    <xf numFmtId="0" fontId="2" fillId="0" borderId="5" xfId="0" applyFont="1" applyBorder="1" applyAlignment="1">
      <alignment horizontal="justify" vertical="center" wrapText="1" readingOrder="1"/>
    </xf>
    <xf numFmtId="0" fontId="2" fillId="0" borderId="11" xfId="0" applyFont="1" applyBorder="1" applyAlignment="1">
      <alignment horizontal="justify" vertical="center" wrapText="1" readingOrder="1"/>
    </xf>
    <xf numFmtId="0" fontId="2" fillId="0" borderId="5"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0" borderId="9" xfId="0" applyFont="1" applyBorder="1" applyAlignment="1">
      <alignment horizontal="justify" vertical="center" wrapText="1" readingOrder="1"/>
    </xf>
    <xf numFmtId="0" fontId="2" fillId="0" borderId="12" xfId="0" applyFont="1" applyBorder="1" applyAlignment="1">
      <alignment horizontal="left" vertical="center" wrapText="1" readingOrder="1"/>
    </xf>
    <xf numFmtId="0" fontId="2" fillId="0" borderId="13" xfId="0" applyFont="1" applyBorder="1" applyAlignment="1">
      <alignment horizontal="left" vertical="center" wrapText="1" readingOrder="1"/>
    </xf>
    <xf numFmtId="0" fontId="5" fillId="0" borderId="11"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2" fillId="0" borderId="8" xfId="0" applyFont="1" applyBorder="1" applyAlignment="1">
      <alignment horizontal="justify" vertical="center" wrapText="1" readingOrder="1"/>
    </xf>
    <xf numFmtId="0" fontId="8" fillId="3" borderId="4" xfId="0" applyFont="1" applyFill="1" applyBorder="1" applyAlignment="1">
      <alignment horizontal="center" vertical="center" wrapText="1" readingOrder="1"/>
    </xf>
    <xf numFmtId="0" fontId="8" fillId="3" borderId="14" xfId="0" applyFont="1" applyFill="1" applyBorder="1" applyAlignment="1">
      <alignment horizontal="center" vertical="center" wrapText="1" readingOrder="1"/>
    </xf>
    <xf numFmtId="0" fontId="8" fillId="3" borderId="10" xfId="0" applyFont="1" applyFill="1" applyBorder="1" applyAlignment="1">
      <alignment horizontal="center" vertical="center" wrapText="1" readingOrder="1"/>
    </xf>
    <xf numFmtId="0" fontId="5" fillId="0" borderId="2" xfId="0"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readingOrder="1"/>
    </xf>
    <xf numFmtId="0" fontId="2" fillId="0" borderId="7" xfId="0" applyFont="1" applyBorder="1" applyAlignment="1">
      <alignment horizontal="left" vertical="center" wrapText="1" readingOrder="1"/>
    </xf>
    <xf numFmtId="0" fontId="2" fillId="0" borderId="22" xfId="0" applyFont="1" applyBorder="1" applyAlignment="1">
      <alignment horizontal="left" vertical="center" wrapText="1" readingOrder="1"/>
    </xf>
    <xf numFmtId="0" fontId="2" fillId="0" borderId="23" xfId="0" applyFont="1" applyBorder="1" applyAlignment="1">
      <alignment horizontal="left" vertical="center" wrapText="1" readingOrder="1"/>
    </xf>
    <xf numFmtId="0" fontId="2" fillId="0" borderId="24" xfId="0" applyFont="1" applyBorder="1" applyAlignment="1">
      <alignment horizontal="left" vertical="center" wrapText="1" readingOrder="1"/>
    </xf>
    <xf numFmtId="0" fontId="2" fillId="0" borderId="21" xfId="0" applyFont="1" applyBorder="1" applyAlignment="1">
      <alignment horizontal="left" vertical="center" wrapText="1" readingOrder="1"/>
    </xf>
    <xf numFmtId="0" fontId="13" fillId="0" borderId="3" xfId="0" applyFont="1" applyBorder="1" applyAlignment="1">
      <alignment horizontal="justify"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1183821</xdr:colOff>
      <xdr:row>0</xdr:row>
      <xdr:rowOff>0</xdr:rowOff>
    </xdr:from>
    <xdr:to>
      <xdr:col>5</xdr:col>
      <xdr:colOff>217714</xdr:colOff>
      <xdr:row>3</xdr:row>
      <xdr:rowOff>367393</xdr:rowOff>
    </xdr:to>
    <xdr:pic>
      <xdr:nvPicPr>
        <xdr:cNvPr id="2" name="Picture 1">
          <a:extLst>
            <a:ext uri="{FF2B5EF4-FFF2-40B4-BE49-F238E27FC236}">
              <a16:creationId xmlns:a16="http://schemas.microsoft.com/office/drawing/2014/main" id="{AE4CDE32-EA1C-43CB-B51C-90715D8AF74C}"/>
            </a:ext>
          </a:extLst>
        </xdr:cNvPr>
        <xdr:cNvPicPr/>
      </xdr:nvPicPr>
      <xdr:blipFill>
        <a:blip xmlns:r="http://schemas.openxmlformats.org/officeDocument/2006/relationships" r:embed="rId1" cstate="print"/>
        <a:stretch>
          <a:fillRect/>
        </a:stretch>
      </xdr:blipFill>
      <xdr:spPr>
        <a:xfrm>
          <a:off x="5479596" y="0"/>
          <a:ext cx="2300968" cy="18342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104FF-3486-4C08-AFA2-4F52850328FF}">
  <dimension ref="A1:L428"/>
  <sheetViews>
    <sheetView showGridLines="0" tabSelected="1" view="pageBreakPreview" zoomScale="70" zoomScaleNormal="100" zoomScaleSheetLayoutView="70" workbookViewId="0">
      <selection activeCell="L5" sqref="L5"/>
    </sheetView>
  </sheetViews>
  <sheetFormatPr baseColWidth="10" defaultColWidth="11.42578125" defaultRowHeight="14.25" x14ac:dyDescent="0.2"/>
  <cols>
    <col min="1" max="1" width="3.85546875" style="1" customWidth="1"/>
    <col min="2" max="2" width="22.28515625" style="1" customWidth="1"/>
    <col min="3" max="3" width="38.28515625" style="2" customWidth="1"/>
    <col min="4" max="4" width="33.7109375" style="2" customWidth="1"/>
    <col min="5" max="5" width="15.28515625" style="3" customWidth="1"/>
    <col min="6" max="6" width="15.42578125" style="3" customWidth="1"/>
    <col min="7" max="7" width="13.7109375" style="3" customWidth="1"/>
    <col min="8" max="8" width="46" style="2" customWidth="1"/>
    <col min="9" max="16384" width="11.42578125" style="1"/>
  </cols>
  <sheetData>
    <row r="1" spans="1:12" ht="3" customHeight="1" x14ac:dyDescent="0.2"/>
    <row r="2" spans="1:12" ht="66" customHeight="1" x14ac:dyDescent="0.25">
      <c r="H2"/>
    </row>
    <row r="3" spans="1:12" ht="46.5" customHeight="1" x14ac:dyDescent="0.2"/>
    <row r="4" spans="1:12" ht="30.75" customHeight="1" thickBot="1" x14ac:dyDescent="0.25">
      <c r="B4" s="91" t="s">
        <v>0</v>
      </c>
      <c r="C4" s="91"/>
      <c r="D4" s="91"/>
      <c r="E4" s="91"/>
      <c r="F4" s="91"/>
      <c r="G4" s="91"/>
      <c r="H4" s="91"/>
    </row>
    <row r="5" spans="1:12" ht="21" customHeight="1" x14ac:dyDescent="0.2">
      <c r="B5" s="92" t="s">
        <v>1</v>
      </c>
      <c r="C5" s="92"/>
      <c r="D5" s="92"/>
      <c r="E5" s="92"/>
      <c r="F5" s="92"/>
      <c r="G5" s="92"/>
      <c r="H5" s="92"/>
    </row>
    <row r="6" spans="1:12" ht="12" customHeight="1" x14ac:dyDescent="0.2"/>
    <row r="7" spans="1:12" ht="29.25" customHeight="1" x14ac:dyDescent="0.2">
      <c r="B7" s="93" t="s">
        <v>2</v>
      </c>
      <c r="C7" s="93"/>
      <c r="D7" s="93"/>
      <c r="E7" s="93"/>
      <c r="F7" s="93"/>
      <c r="G7" s="93"/>
      <c r="H7" s="4">
        <f>AVERAGE(H10,H35,H63,H71,H85,H119,H133,H140,H166,H189,H215,H252,H274,H316,H355,H375,H401)</f>
        <v>0.8806801928582777</v>
      </c>
    </row>
    <row r="8" spans="1:12" ht="4.5" customHeight="1" x14ac:dyDescent="0.2">
      <c r="B8" s="5"/>
      <c r="C8" s="6"/>
      <c r="D8" s="6"/>
      <c r="E8" s="5"/>
      <c r="F8" s="5"/>
      <c r="G8" s="5"/>
      <c r="H8" s="7"/>
    </row>
    <row r="9" spans="1:12" ht="26.25" customHeight="1" x14ac:dyDescent="0.2">
      <c r="B9" s="5"/>
      <c r="C9" s="6"/>
      <c r="D9" s="6"/>
      <c r="E9" s="5"/>
      <c r="F9" s="5"/>
      <c r="G9" s="5"/>
      <c r="H9" s="7"/>
    </row>
    <row r="10" spans="1:12" ht="29.25" customHeight="1" x14ac:dyDescent="0.2">
      <c r="B10" s="90" t="s">
        <v>3</v>
      </c>
      <c r="C10" s="90"/>
      <c r="D10" s="90"/>
      <c r="E10" s="90"/>
      <c r="F10" s="90"/>
      <c r="G10" s="90"/>
      <c r="H10" s="8">
        <f>AVERAGE(G13:G16,G18:G27,G29,G31:G32)</f>
        <v>1</v>
      </c>
      <c r="J10" s="9"/>
      <c r="L10" s="10"/>
    </row>
    <row r="11" spans="1:12" ht="15" customHeight="1" x14ac:dyDescent="0.2">
      <c r="B11" s="11"/>
      <c r="C11" s="12"/>
      <c r="D11" s="12"/>
      <c r="E11" s="11"/>
      <c r="F11" s="11"/>
      <c r="G11" s="13"/>
      <c r="H11" s="14" t="s">
        <v>4</v>
      </c>
    </row>
    <row r="12" spans="1:12" s="15" customFormat="1" ht="44.25" customHeight="1" x14ac:dyDescent="0.2">
      <c r="B12" s="16" t="s">
        <v>5</v>
      </c>
      <c r="C12" s="17" t="s">
        <v>6</v>
      </c>
      <c r="D12" s="17" t="s">
        <v>7</v>
      </c>
      <c r="E12" s="17" t="s">
        <v>8</v>
      </c>
      <c r="F12" s="17" t="s">
        <v>9</v>
      </c>
      <c r="G12" s="18" t="s">
        <v>10</v>
      </c>
      <c r="H12" s="17" t="s">
        <v>11</v>
      </c>
    </row>
    <row r="13" spans="1:12" ht="42" customHeight="1" x14ac:dyDescent="0.2">
      <c r="A13" s="19"/>
      <c r="B13" s="94" t="s">
        <v>12</v>
      </c>
      <c r="C13" s="20" t="s">
        <v>13</v>
      </c>
      <c r="D13" s="20" t="s">
        <v>14</v>
      </c>
      <c r="E13" s="21">
        <v>1</v>
      </c>
      <c r="F13" s="21">
        <v>1</v>
      </c>
      <c r="G13" s="22">
        <f>+F13/E13</f>
        <v>1</v>
      </c>
      <c r="H13" s="20" t="s">
        <v>15</v>
      </c>
    </row>
    <row r="14" spans="1:12" ht="47.25" customHeight="1" x14ac:dyDescent="0.2">
      <c r="A14" s="19"/>
      <c r="B14" s="95"/>
      <c r="C14" s="20" t="s">
        <v>16</v>
      </c>
      <c r="D14" s="20" t="s">
        <v>17</v>
      </c>
      <c r="E14" s="21">
        <v>3</v>
      </c>
      <c r="F14" s="21">
        <v>3</v>
      </c>
      <c r="G14" s="22">
        <f t="shared" ref="G14:G16" si="0">+F14/E14</f>
        <v>1</v>
      </c>
      <c r="H14" s="20"/>
    </row>
    <row r="15" spans="1:12" ht="52.5" customHeight="1" x14ac:dyDescent="0.2">
      <c r="A15" s="19"/>
      <c r="B15" s="95"/>
      <c r="C15" s="20" t="s">
        <v>18</v>
      </c>
      <c r="D15" s="20" t="s">
        <v>19</v>
      </c>
      <c r="E15" s="21">
        <v>1</v>
      </c>
      <c r="F15" s="21">
        <v>1</v>
      </c>
      <c r="G15" s="22">
        <f t="shared" si="0"/>
        <v>1</v>
      </c>
      <c r="H15" s="20" t="s">
        <v>850</v>
      </c>
    </row>
    <row r="16" spans="1:12" ht="51" customHeight="1" x14ac:dyDescent="0.2">
      <c r="A16" s="19"/>
      <c r="B16" s="95"/>
      <c r="C16" s="20" t="s">
        <v>20</v>
      </c>
      <c r="D16" s="20" t="s">
        <v>21</v>
      </c>
      <c r="E16" s="21">
        <v>1</v>
      </c>
      <c r="F16" s="21">
        <v>1</v>
      </c>
      <c r="G16" s="22">
        <f t="shared" si="0"/>
        <v>1</v>
      </c>
      <c r="H16" s="20"/>
    </row>
    <row r="17" spans="1:8" ht="6" customHeight="1" x14ac:dyDescent="0.2">
      <c r="A17" s="19"/>
      <c r="B17" s="94"/>
      <c r="C17" s="94"/>
      <c r="D17" s="94"/>
      <c r="E17" s="94"/>
      <c r="F17" s="94"/>
      <c r="G17" s="94"/>
      <c r="H17" s="94"/>
    </row>
    <row r="18" spans="1:8" ht="63" customHeight="1" x14ac:dyDescent="0.2">
      <c r="B18" s="87" t="s">
        <v>22</v>
      </c>
      <c r="C18" s="24" t="s">
        <v>23</v>
      </c>
      <c r="D18" s="24" t="s">
        <v>24</v>
      </c>
      <c r="E18" s="25">
        <v>1</v>
      </c>
      <c r="F18" s="25">
        <v>1</v>
      </c>
      <c r="G18" s="26">
        <f>+F18/E18</f>
        <v>1</v>
      </c>
      <c r="H18" s="27"/>
    </row>
    <row r="19" spans="1:8" ht="36" customHeight="1" x14ac:dyDescent="0.2">
      <c r="B19" s="87"/>
      <c r="C19" s="24" t="s">
        <v>25</v>
      </c>
      <c r="D19" s="24" t="s">
        <v>26</v>
      </c>
      <c r="E19" s="25">
        <v>3</v>
      </c>
      <c r="F19" s="25">
        <v>3</v>
      </c>
      <c r="G19" s="26">
        <f t="shared" ref="G19:G27" si="1">+F19/E19</f>
        <v>1</v>
      </c>
      <c r="H19" s="27"/>
    </row>
    <row r="20" spans="1:8" ht="66.75" customHeight="1" x14ac:dyDescent="0.2">
      <c r="B20" s="87"/>
      <c r="C20" s="24" t="s">
        <v>27</v>
      </c>
      <c r="D20" s="24" t="s">
        <v>28</v>
      </c>
      <c r="E20" s="25">
        <v>1</v>
      </c>
      <c r="F20" s="25">
        <v>1</v>
      </c>
      <c r="G20" s="26">
        <f t="shared" si="1"/>
        <v>1</v>
      </c>
      <c r="H20" s="24" t="s">
        <v>29</v>
      </c>
    </row>
    <row r="21" spans="1:8" ht="58.5" customHeight="1" x14ac:dyDescent="0.2">
      <c r="B21" s="87"/>
      <c r="C21" s="24" t="s">
        <v>30</v>
      </c>
      <c r="D21" s="24" t="s">
        <v>31</v>
      </c>
      <c r="E21" s="25">
        <v>6</v>
      </c>
      <c r="F21" s="25">
        <v>6</v>
      </c>
      <c r="G21" s="26">
        <f t="shared" si="1"/>
        <v>1</v>
      </c>
      <c r="H21" s="24" t="s">
        <v>32</v>
      </c>
    </row>
    <row r="22" spans="1:8" ht="56.25" customHeight="1" x14ac:dyDescent="0.2">
      <c r="B22" s="87"/>
      <c r="C22" s="24" t="s">
        <v>33</v>
      </c>
      <c r="D22" s="24" t="s">
        <v>34</v>
      </c>
      <c r="E22" s="25">
        <v>1</v>
      </c>
      <c r="F22" s="25">
        <v>1</v>
      </c>
      <c r="G22" s="26">
        <f t="shared" si="1"/>
        <v>1</v>
      </c>
      <c r="H22" s="24" t="s">
        <v>35</v>
      </c>
    </row>
    <row r="23" spans="1:8" ht="56.25" customHeight="1" x14ac:dyDescent="0.2">
      <c r="B23" s="87"/>
      <c r="C23" s="24" t="s">
        <v>36</v>
      </c>
      <c r="D23" s="24" t="s">
        <v>37</v>
      </c>
      <c r="E23" s="25">
        <v>50</v>
      </c>
      <c r="F23" s="25">
        <v>50</v>
      </c>
      <c r="G23" s="26">
        <f t="shared" si="1"/>
        <v>1</v>
      </c>
      <c r="H23" s="24" t="s">
        <v>38</v>
      </c>
    </row>
    <row r="24" spans="1:8" ht="56.25" customHeight="1" x14ac:dyDescent="0.2">
      <c r="B24" s="87"/>
      <c r="C24" s="24" t="s">
        <v>39</v>
      </c>
      <c r="D24" s="24" t="s">
        <v>40</v>
      </c>
      <c r="E24" s="25">
        <v>2</v>
      </c>
      <c r="F24" s="25">
        <v>2</v>
      </c>
      <c r="G24" s="26">
        <f t="shared" si="1"/>
        <v>1</v>
      </c>
      <c r="H24" s="24" t="s">
        <v>41</v>
      </c>
    </row>
    <row r="25" spans="1:8" ht="85.5" customHeight="1" x14ac:dyDescent="0.2">
      <c r="B25" s="87"/>
      <c r="C25" s="24" t="s">
        <v>42</v>
      </c>
      <c r="D25" s="24" t="s">
        <v>43</v>
      </c>
      <c r="E25" s="25">
        <v>1</v>
      </c>
      <c r="F25" s="25">
        <v>1</v>
      </c>
      <c r="G25" s="26">
        <f t="shared" si="1"/>
        <v>1</v>
      </c>
      <c r="H25" s="24" t="s">
        <v>44</v>
      </c>
    </row>
    <row r="26" spans="1:8" ht="37.5" customHeight="1" x14ac:dyDescent="0.2">
      <c r="B26" s="87"/>
      <c r="C26" s="88" t="s">
        <v>45</v>
      </c>
      <c r="D26" s="24" t="s">
        <v>46</v>
      </c>
      <c r="E26" s="25">
        <v>5</v>
      </c>
      <c r="F26" s="25">
        <v>5</v>
      </c>
      <c r="G26" s="26">
        <f t="shared" si="1"/>
        <v>1</v>
      </c>
      <c r="H26" s="29"/>
    </row>
    <row r="27" spans="1:8" ht="60.75" customHeight="1" x14ac:dyDescent="0.2">
      <c r="B27" s="87"/>
      <c r="C27" s="88"/>
      <c r="D27" s="24" t="s">
        <v>47</v>
      </c>
      <c r="E27" s="25">
        <v>3</v>
      </c>
      <c r="F27" s="25">
        <v>3</v>
      </c>
      <c r="G27" s="26">
        <f t="shared" si="1"/>
        <v>1</v>
      </c>
      <c r="H27" s="24"/>
    </row>
    <row r="28" spans="1:8" ht="6" customHeight="1" x14ac:dyDescent="0.2">
      <c r="B28" s="89"/>
      <c r="C28" s="89"/>
      <c r="D28" s="89"/>
      <c r="E28" s="89"/>
      <c r="F28" s="89"/>
      <c r="G28" s="89"/>
      <c r="H28" s="89"/>
    </row>
    <row r="29" spans="1:8" ht="56.25" customHeight="1" x14ac:dyDescent="0.2">
      <c r="B29" s="23" t="s">
        <v>48</v>
      </c>
      <c r="C29" s="24" t="s">
        <v>49</v>
      </c>
      <c r="D29" s="24" t="s">
        <v>50</v>
      </c>
      <c r="E29" s="25">
        <v>1</v>
      </c>
      <c r="F29" s="25">
        <v>1</v>
      </c>
      <c r="G29" s="26">
        <f t="shared" ref="G29" si="2">+F29/E29</f>
        <v>1</v>
      </c>
      <c r="H29" s="24"/>
    </row>
    <row r="30" spans="1:8" ht="6" customHeight="1" x14ac:dyDescent="0.2">
      <c r="B30" s="30"/>
      <c r="C30" s="30"/>
      <c r="D30" s="30"/>
      <c r="E30" s="30"/>
      <c r="F30" s="30"/>
      <c r="G30" s="30"/>
      <c r="H30" s="30"/>
    </row>
    <row r="31" spans="1:8" ht="58.5" customHeight="1" x14ac:dyDescent="0.2">
      <c r="B31" s="87" t="s">
        <v>51</v>
      </c>
      <c r="C31" s="31" t="s">
        <v>52</v>
      </c>
      <c r="D31" s="20" t="s">
        <v>53</v>
      </c>
      <c r="E31" s="21">
        <v>3</v>
      </c>
      <c r="F31" s="21">
        <v>3</v>
      </c>
      <c r="G31" s="22">
        <f>+F31/E31</f>
        <v>1</v>
      </c>
      <c r="H31" s="32"/>
    </row>
    <row r="32" spans="1:8" ht="63" customHeight="1" x14ac:dyDescent="0.2">
      <c r="B32" s="87"/>
      <c r="C32" s="31" t="s">
        <v>54</v>
      </c>
      <c r="D32" s="20" t="s">
        <v>55</v>
      </c>
      <c r="E32" s="21">
        <v>3</v>
      </c>
      <c r="F32" s="21">
        <v>3</v>
      </c>
      <c r="G32" s="22">
        <f>+F32/E32</f>
        <v>1</v>
      </c>
      <c r="H32" s="32"/>
    </row>
    <row r="33" spans="2:8" ht="6" customHeight="1" x14ac:dyDescent="0.2">
      <c r="B33" s="30"/>
      <c r="C33" s="30"/>
      <c r="D33" s="30"/>
      <c r="E33" s="30"/>
      <c r="F33" s="30"/>
      <c r="G33" s="30"/>
      <c r="H33" s="30"/>
    </row>
    <row r="35" spans="2:8" ht="30" customHeight="1" x14ac:dyDescent="0.2">
      <c r="B35" s="90" t="s">
        <v>56</v>
      </c>
      <c r="C35" s="90"/>
      <c r="D35" s="90"/>
      <c r="E35" s="90"/>
      <c r="F35" s="90"/>
      <c r="G35" s="90"/>
      <c r="H35" s="8">
        <f>AVERAGE(G38:G51,G53:G60)</f>
        <v>1</v>
      </c>
    </row>
    <row r="36" spans="2:8" ht="15" customHeight="1" x14ac:dyDescent="0.2">
      <c r="B36" s="33"/>
      <c r="C36" s="34"/>
      <c r="D36" s="34"/>
      <c r="E36" s="35"/>
      <c r="F36" s="35"/>
      <c r="G36" s="36"/>
      <c r="H36" s="37" t="s">
        <v>4</v>
      </c>
    </row>
    <row r="37" spans="2:8" s="39" customFormat="1" ht="36" customHeight="1" x14ac:dyDescent="0.25">
      <c r="B37" s="38" t="s">
        <v>5</v>
      </c>
      <c r="C37" s="17" t="s">
        <v>6</v>
      </c>
      <c r="D37" s="17" t="s">
        <v>7</v>
      </c>
      <c r="E37" s="17" t="s">
        <v>8</v>
      </c>
      <c r="F37" s="17" t="s">
        <v>9</v>
      </c>
      <c r="G37" s="18" t="s">
        <v>10</v>
      </c>
      <c r="H37" s="17" t="s">
        <v>11</v>
      </c>
    </row>
    <row r="38" spans="2:8" ht="52.5" customHeight="1" x14ac:dyDescent="0.2">
      <c r="B38" s="98" t="s">
        <v>57</v>
      </c>
      <c r="C38" s="20" t="s">
        <v>58</v>
      </c>
      <c r="D38" s="20" t="s">
        <v>59</v>
      </c>
      <c r="E38" s="21">
        <v>1</v>
      </c>
      <c r="F38" s="21">
        <v>1</v>
      </c>
      <c r="G38" s="22">
        <f>+F38/E38</f>
        <v>1</v>
      </c>
      <c r="H38" s="20" t="s">
        <v>60</v>
      </c>
    </row>
    <row r="39" spans="2:8" ht="66" customHeight="1" x14ac:dyDescent="0.2">
      <c r="B39" s="98"/>
      <c r="C39" s="41" t="s">
        <v>61</v>
      </c>
      <c r="D39" s="20" t="s">
        <v>62</v>
      </c>
      <c r="E39" s="21">
        <v>1</v>
      </c>
      <c r="F39" s="21">
        <v>1</v>
      </c>
      <c r="G39" s="22">
        <f t="shared" ref="G39:G51" si="3">+F39/E39</f>
        <v>1</v>
      </c>
      <c r="H39" s="20" t="s">
        <v>63</v>
      </c>
    </row>
    <row r="40" spans="2:8" ht="66" customHeight="1" x14ac:dyDescent="0.2">
      <c r="B40" s="98"/>
      <c r="C40" s="41" t="s">
        <v>64</v>
      </c>
      <c r="D40" s="20" t="s">
        <v>65</v>
      </c>
      <c r="E40" s="21">
        <v>1</v>
      </c>
      <c r="F40" s="21">
        <v>1</v>
      </c>
      <c r="G40" s="22">
        <f>+F40/E40</f>
        <v>1</v>
      </c>
      <c r="H40" s="20" t="s">
        <v>66</v>
      </c>
    </row>
    <row r="41" spans="2:8" ht="70.5" customHeight="1" x14ac:dyDescent="0.2">
      <c r="B41" s="98"/>
      <c r="C41" s="101" t="s">
        <v>67</v>
      </c>
      <c r="D41" s="20" t="s">
        <v>68</v>
      </c>
      <c r="E41" s="21">
        <v>1</v>
      </c>
      <c r="F41" s="21">
        <v>1</v>
      </c>
      <c r="G41" s="22">
        <f t="shared" si="3"/>
        <v>1</v>
      </c>
      <c r="H41" s="20" t="s">
        <v>69</v>
      </c>
    </row>
    <row r="42" spans="2:8" ht="75" customHeight="1" x14ac:dyDescent="0.2">
      <c r="B42" s="98"/>
      <c r="C42" s="102"/>
      <c r="D42" s="20" t="s">
        <v>70</v>
      </c>
      <c r="E42" s="21">
        <v>1</v>
      </c>
      <c r="F42" s="21">
        <v>1</v>
      </c>
      <c r="G42" s="22">
        <f t="shared" si="3"/>
        <v>1</v>
      </c>
      <c r="H42" s="20" t="s">
        <v>71</v>
      </c>
    </row>
    <row r="43" spans="2:8" ht="78" customHeight="1" x14ac:dyDescent="0.2">
      <c r="B43" s="98"/>
      <c r="C43" s="20" t="s">
        <v>72</v>
      </c>
      <c r="D43" s="20" t="s">
        <v>73</v>
      </c>
      <c r="E43" s="21">
        <v>1</v>
      </c>
      <c r="F43" s="21">
        <v>1</v>
      </c>
      <c r="G43" s="22">
        <f t="shared" si="3"/>
        <v>1</v>
      </c>
      <c r="H43" s="20" t="s">
        <v>74</v>
      </c>
    </row>
    <row r="44" spans="2:8" ht="66.75" customHeight="1" x14ac:dyDescent="0.2">
      <c r="B44" s="98"/>
      <c r="C44" s="101" t="s">
        <v>75</v>
      </c>
      <c r="D44" s="20" t="s">
        <v>76</v>
      </c>
      <c r="E44" s="21">
        <v>3</v>
      </c>
      <c r="F44" s="21">
        <v>3</v>
      </c>
      <c r="G44" s="22">
        <f t="shared" si="3"/>
        <v>1</v>
      </c>
      <c r="H44" s="20" t="s">
        <v>77</v>
      </c>
    </row>
    <row r="45" spans="2:8" ht="66.75" customHeight="1" x14ac:dyDescent="0.2">
      <c r="B45" s="98"/>
      <c r="C45" s="103"/>
      <c r="D45" s="20" t="s">
        <v>78</v>
      </c>
      <c r="E45" s="21">
        <v>1</v>
      </c>
      <c r="F45" s="21">
        <v>1</v>
      </c>
      <c r="G45" s="22">
        <f t="shared" si="3"/>
        <v>1</v>
      </c>
      <c r="H45" s="20" t="s">
        <v>79</v>
      </c>
    </row>
    <row r="46" spans="2:8" ht="66.75" customHeight="1" x14ac:dyDescent="0.2">
      <c r="B46" s="98"/>
      <c r="C46" s="102"/>
      <c r="D46" s="20" t="s">
        <v>80</v>
      </c>
      <c r="E46" s="21">
        <v>1</v>
      </c>
      <c r="F46" s="21">
        <v>1</v>
      </c>
      <c r="G46" s="22">
        <f t="shared" si="3"/>
        <v>1</v>
      </c>
      <c r="H46" s="20" t="s">
        <v>81</v>
      </c>
    </row>
    <row r="47" spans="2:8" ht="66.75" customHeight="1" x14ac:dyDescent="0.2">
      <c r="B47" s="98"/>
      <c r="C47" s="42" t="s">
        <v>82</v>
      </c>
      <c r="D47" s="20" t="s">
        <v>83</v>
      </c>
      <c r="E47" s="21">
        <v>1</v>
      </c>
      <c r="F47" s="21">
        <v>1</v>
      </c>
      <c r="G47" s="22">
        <f t="shared" si="3"/>
        <v>1</v>
      </c>
      <c r="H47" s="20" t="s">
        <v>84</v>
      </c>
    </row>
    <row r="48" spans="2:8" ht="53.25" customHeight="1" x14ac:dyDescent="0.2">
      <c r="B48" s="98"/>
      <c r="C48" s="20" t="s">
        <v>85</v>
      </c>
      <c r="D48" s="20" t="s">
        <v>86</v>
      </c>
      <c r="E48" s="21">
        <v>1</v>
      </c>
      <c r="F48" s="21">
        <v>1</v>
      </c>
      <c r="G48" s="22">
        <f t="shared" si="3"/>
        <v>1</v>
      </c>
      <c r="H48" s="20" t="s">
        <v>87</v>
      </c>
    </row>
    <row r="49" spans="2:8" ht="55.5" customHeight="1" x14ac:dyDescent="0.2">
      <c r="B49" s="98"/>
      <c r="C49" s="43" t="s">
        <v>88</v>
      </c>
      <c r="D49" s="20" t="s">
        <v>89</v>
      </c>
      <c r="E49" s="21">
        <v>1</v>
      </c>
      <c r="F49" s="21">
        <v>1</v>
      </c>
      <c r="G49" s="22">
        <f t="shared" si="3"/>
        <v>1</v>
      </c>
      <c r="H49" s="20" t="s">
        <v>872</v>
      </c>
    </row>
    <row r="50" spans="2:8" ht="58.5" customHeight="1" x14ac:dyDescent="0.2">
      <c r="B50" s="98"/>
      <c r="C50" s="99" t="s">
        <v>90</v>
      </c>
      <c r="D50" s="20" t="s">
        <v>91</v>
      </c>
      <c r="E50" s="21">
        <v>1</v>
      </c>
      <c r="F50" s="21">
        <v>1</v>
      </c>
      <c r="G50" s="22">
        <f t="shared" si="3"/>
        <v>1</v>
      </c>
      <c r="H50" s="20" t="s">
        <v>92</v>
      </c>
    </row>
    <row r="51" spans="2:8" ht="54.75" customHeight="1" x14ac:dyDescent="0.2">
      <c r="B51" s="98"/>
      <c r="C51" s="100"/>
      <c r="D51" s="20" t="s">
        <v>93</v>
      </c>
      <c r="E51" s="21">
        <v>1</v>
      </c>
      <c r="F51" s="21">
        <v>1</v>
      </c>
      <c r="G51" s="22">
        <f t="shared" si="3"/>
        <v>1</v>
      </c>
      <c r="H51" s="20" t="s">
        <v>94</v>
      </c>
    </row>
    <row r="52" spans="2:8" ht="6" customHeight="1" x14ac:dyDescent="0.2">
      <c r="B52" s="89"/>
      <c r="C52" s="89"/>
      <c r="D52" s="89"/>
      <c r="E52" s="89"/>
      <c r="F52" s="89"/>
      <c r="G52" s="89"/>
      <c r="H52" s="89"/>
    </row>
    <row r="53" spans="2:8" ht="65.25" customHeight="1" x14ac:dyDescent="0.2">
      <c r="B53" s="87" t="s">
        <v>95</v>
      </c>
      <c r="C53" s="104" t="s">
        <v>96</v>
      </c>
      <c r="D53" s="24" t="s">
        <v>851</v>
      </c>
      <c r="E53" s="25">
        <v>1</v>
      </c>
      <c r="F53" s="25">
        <v>1</v>
      </c>
      <c r="G53" s="26">
        <f>F53/E53</f>
        <v>1</v>
      </c>
      <c r="H53" s="24" t="s">
        <v>97</v>
      </c>
    </row>
    <row r="54" spans="2:8" ht="48" customHeight="1" x14ac:dyDescent="0.2">
      <c r="B54" s="87"/>
      <c r="C54" s="104"/>
      <c r="D54" s="24" t="s">
        <v>98</v>
      </c>
      <c r="E54" s="25">
        <v>1</v>
      </c>
      <c r="F54" s="25">
        <v>1</v>
      </c>
      <c r="G54" s="26">
        <f>F54/E54</f>
        <v>1</v>
      </c>
      <c r="H54" s="24" t="s">
        <v>99</v>
      </c>
    </row>
    <row r="55" spans="2:8" ht="36.75" customHeight="1" x14ac:dyDescent="0.2">
      <c r="B55" s="87"/>
      <c r="C55" s="104"/>
      <c r="D55" s="24" t="s">
        <v>100</v>
      </c>
      <c r="E55" s="25">
        <v>1</v>
      </c>
      <c r="F55" s="25">
        <v>1</v>
      </c>
      <c r="G55" s="26">
        <f>+F55/E55</f>
        <v>1</v>
      </c>
      <c r="H55" s="24" t="s">
        <v>101</v>
      </c>
    </row>
    <row r="56" spans="2:8" ht="57" customHeight="1" x14ac:dyDescent="0.2">
      <c r="B56" s="87"/>
      <c r="C56" s="24" t="s">
        <v>102</v>
      </c>
      <c r="D56" s="24" t="s">
        <v>103</v>
      </c>
      <c r="E56" s="25">
        <v>1</v>
      </c>
      <c r="F56" s="25">
        <v>1</v>
      </c>
      <c r="G56" s="26">
        <f>+F56/E56</f>
        <v>1</v>
      </c>
      <c r="H56" s="24" t="s">
        <v>104</v>
      </c>
    </row>
    <row r="57" spans="2:8" ht="39.75" customHeight="1" x14ac:dyDescent="0.2">
      <c r="B57" s="87"/>
      <c r="C57" s="28" t="s">
        <v>105</v>
      </c>
      <c r="D57" s="24" t="s">
        <v>106</v>
      </c>
      <c r="E57" s="25">
        <v>1</v>
      </c>
      <c r="F57" s="25">
        <v>1</v>
      </c>
      <c r="G57" s="26">
        <f>+F57/E57</f>
        <v>1</v>
      </c>
      <c r="H57" s="24" t="s">
        <v>107</v>
      </c>
    </row>
    <row r="58" spans="2:8" ht="39" customHeight="1" x14ac:dyDescent="0.2">
      <c r="B58" s="87"/>
      <c r="C58" s="105" t="s">
        <v>108</v>
      </c>
      <c r="D58" s="24" t="s">
        <v>109</v>
      </c>
      <c r="E58" s="25">
        <v>1</v>
      </c>
      <c r="F58" s="25">
        <v>1</v>
      </c>
      <c r="G58" s="26">
        <f t="shared" ref="G58:G59" si="4">+F58/E58</f>
        <v>1</v>
      </c>
      <c r="H58" s="24" t="s">
        <v>110</v>
      </c>
    </row>
    <row r="59" spans="2:8" ht="57.75" customHeight="1" x14ac:dyDescent="0.2">
      <c r="B59" s="87"/>
      <c r="C59" s="106"/>
      <c r="D59" s="24" t="s">
        <v>111</v>
      </c>
      <c r="E59" s="25">
        <v>1</v>
      </c>
      <c r="F59" s="25">
        <v>1</v>
      </c>
      <c r="G59" s="26">
        <f t="shared" si="4"/>
        <v>1</v>
      </c>
      <c r="H59" s="24" t="s">
        <v>112</v>
      </c>
    </row>
    <row r="60" spans="2:8" ht="60.75" customHeight="1" x14ac:dyDescent="0.2">
      <c r="B60" s="87"/>
      <c r="C60" s="28" t="s">
        <v>113</v>
      </c>
      <c r="D60" s="24" t="s">
        <v>114</v>
      </c>
      <c r="E60" s="25">
        <v>100</v>
      </c>
      <c r="F60" s="25">
        <v>100</v>
      </c>
      <c r="G60" s="26">
        <f>+F60/E60</f>
        <v>1</v>
      </c>
      <c r="H60" s="24" t="s">
        <v>852</v>
      </c>
    </row>
    <row r="61" spans="2:8" ht="6" customHeight="1" x14ac:dyDescent="0.2">
      <c r="B61" s="89"/>
      <c r="C61" s="89"/>
      <c r="D61" s="89"/>
      <c r="E61" s="89"/>
      <c r="F61" s="89"/>
      <c r="G61" s="89"/>
      <c r="H61" s="89"/>
    </row>
    <row r="62" spans="2:8" ht="6" customHeight="1" x14ac:dyDescent="0.2">
      <c r="B62" s="30"/>
      <c r="C62" s="30"/>
      <c r="D62" s="30"/>
      <c r="E62" s="30"/>
      <c r="F62" s="30"/>
      <c r="G62" s="30"/>
      <c r="H62" s="30"/>
    </row>
    <row r="63" spans="2:8" ht="30" customHeight="1" x14ac:dyDescent="0.2">
      <c r="B63" s="96" t="s">
        <v>115</v>
      </c>
      <c r="C63" s="97"/>
      <c r="D63" s="97"/>
      <c r="E63" s="97"/>
      <c r="F63" s="97"/>
      <c r="G63" s="97"/>
      <c r="H63" s="46">
        <f>+AVERAGE(G66:G69)</f>
        <v>1</v>
      </c>
    </row>
    <row r="64" spans="2:8" ht="15" customHeight="1" x14ac:dyDescent="0.2">
      <c r="B64" s="33"/>
      <c r="C64" s="34"/>
      <c r="D64" s="34"/>
      <c r="E64" s="35"/>
      <c r="F64" s="35"/>
      <c r="G64" s="36"/>
      <c r="H64" s="37" t="s">
        <v>4</v>
      </c>
    </row>
    <row r="65" spans="2:8" s="15" customFormat="1" ht="36" customHeight="1" x14ac:dyDescent="0.2">
      <c r="B65" s="38" t="s">
        <v>5</v>
      </c>
      <c r="C65" s="17" t="s">
        <v>6</v>
      </c>
      <c r="D65" s="17" t="s">
        <v>7</v>
      </c>
      <c r="E65" s="17" t="s">
        <v>8</v>
      </c>
      <c r="F65" s="17" t="s">
        <v>9</v>
      </c>
      <c r="G65" s="18" t="s">
        <v>10</v>
      </c>
      <c r="H65" s="17" t="s">
        <v>11</v>
      </c>
    </row>
    <row r="66" spans="2:8" ht="50.25" customHeight="1" x14ac:dyDescent="0.2">
      <c r="B66" s="98" t="s">
        <v>116</v>
      </c>
      <c r="C66" s="20" t="s">
        <v>117</v>
      </c>
      <c r="D66" s="20" t="s">
        <v>118</v>
      </c>
      <c r="E66" s="21">
        <v>3</v>
      </c>
      <c r="F66" s="21">
        <v>3</v>
      </c>
      <c r="G66" s="47">
        <f>+F66/E66</f>
        <v>1</v>
      </c>
      <c r="H66" s="48" t="s">
        <v>853</v>
      </c>
    </row>
    <row r="67" spans="2:8" ht="57" customHeight="1" x14ac:dyDescent="0.2">
      <c r="B67" s="98"/>
      <c r="C67" s="20" t="s">
        <v>119</v>
      </c>
      <c r="D67" s="20" t="s">
        <v>120</v>
      </c>
      <c r="E67" s="21">
        <v>100</v>
      </c>
      <c r="F67" s="21">
        <v>100</v>
      </c>
      <c r="G67" s="47">
        <f t="shared" ref="G67:G69" si="5">+F67/E67</f>
        <v>1</v>
      </c>
      <c r="H67" s="48" t="s">
        <v>121</v>
      </c>
    </row>
    <row r="68" spans="2:8" ht="45" customHeight="1" x14ac:dyDescent="0.2">
      <c r="B68" s="98"/>
      <c r="C68" s="20" t="s">
        <v>122</v>
      </c>
      <c r="D68" s="20" t="s">
        <v>123</v>
      </c>
      <c r="E68" s="21">
        <v>100</v>
      </c>
      <c r="F68" s="21">
        <v>100</v>
      </c>
      <c r="G68" s="47">
        <f t="shared" si="5"/>
        <v>1</v>
      </c>
      <c r="H68" s="48" t="s">
        <v>124</v>
      </c>
    </row>
    <row r="69" spans="2:8" ht="58.5" customHeight="1" x14ac:dyDescent="0.2">
      <c r="B69" s="98"/>
      <c r="C69" s="20" t="s">
        <v>125</v>
      </c>
      <c r="D69" s="20" t="s">
        <v>126</v>
      </c>
      <c r="E69" s="21">
        <v>100</v>
      </c>
      <c r="F69" s="21">
        <v>100</v>
      </c>
      <c r="G69" s="47">
        <f t="shared" si="5"/>
        <v>1</v>
      </c>
      <c r="H69" s="48"/>
    </row>
    <row r="70" spans="2:8" ht="6" customHeight="1" x14ac:dyDescent="0.2">
      <c r="B70" s="89"/>
      <c r="C70" s="89"/>
      <c r="D70" s="89"/>
      <c r="E70" s="89"/>
      <c r="F70" s="89"/>
      <c r="G70" s="89"/>
      <c r="H70" s="89"/>
    </row>
    <row r="71" spans="2:8" ht="32.25" customHeight="1" x14ac:dyDescent="0.2">
      <c r="B71" s="90" t="s">
        <v>127</v>
      </c>
      <c r="C71" s="90"/>
      <c r="D71" s="90"/>
      <c r="E71" s="90"/>
      <c r="F71" s="90"/>
      <c r="G71" s="90"/>
      <c r="H71" s="8">
        <f>+AVERAGE(G74,G77:G79,G81:G83)</f>
        <v>0.98714285714285721</v>
      </c>
    </row>
    <row r="72" spans="2:8" ht="15" customHeight="1" x14ac:dyDescent="0.2">
      <c r="B72" s="33"/>
      <c r="C72" s="34"/>
      <c r="D72" s="34"/>
      <c r="E72" s="35"/>
      <c r="F72" s="35"/>
      <c r="G72" s="36"/>
      <c r="H72" s="37" t="s">
        <v>4</v>
      </c>
    </row>
    <row r="73" spans="2:8" s="15" customFormat="1" ht="36" customHeight="1" x14ac:dyDescent="0.2">
      <c r="B73" s="38" t="s">
        <v>5</v>
      </c>
      <c r="C73" s="17" t="s">
        <v>6</v>
      </c>
      <c r="D73" s="17" t="s">
        <v>7</v>
      </c>
      <c r="E73" s="17" t="s">
        <v>8</v>
      </c>
      <c r="F73" s="17" t="s">
        <v>9</v>
      </c>
      <c r="G73" s="18" t="s">
        <v>10</v>
      </c>
      <c r="H73" s="17" t="s">
        <v>11</v>
      </c>
    </row>
    <row r="74" spans="2:8" ht="72.75" customHeight="1" x14ac:dyDescent="0.2">
      <c r="B74" s="98" t="s">
        <v>128</v>
      </c>
      <c r="C74" s="99" t="s">
        <v>129</v>
      </c>
      <c r="D74" s="20" t="s">
        <v>130</v>
      </c>
      <c r="E74" s="21">
        <v>100</v>
      </c>
      <c r="F74" s="21">
        <v>91</v>
      </c>
      <c r="G74" s="47">
        <f t="shared" ref="G74:G75" si="6">+F74/E74</f>
        <v>0.91</v>
      </c>
      <c r="H74" s="48" t="s">
        <v>131</v>
      </c>
    </row>
    <row r="75" spans="2:8" ht="59.25" customHeight="1" x14ac:dyDescent="0.2">
      <c r="B75" s="98"/>
      <c r="C75" s="100"/>
      <c r="D75" s="20" t="s">
        <v>132</v>
      </c>
      <c r="E75" s="21">
        <v>100</v>
      </c>
      <c r="F75" s="21">
        <v>0</v>
      </c>
      <c r="G75" s="47">
        <f t="shared" si="6"/>
        <v>0</v>
      </c>
      <c r="H75" s="48"/>
    </row>
    <row r="76" spans="2:8" ht="6" customHeight="1" x14ac:dyDescent="0.2">
      <c r="B76" s="89"/>
      <c r="C76" s="89"/>
      <c r="D76" s="89"/>
      <c r="E76" s="89"/>
      <c r="F76" s="89"/>
      <c r="G76" s="89"/>
      <c r="H76" s="89"/>
    </row>
    <row r="77" spans="2:8" ht="76.5" customHeight="1" x14ac:dyDescent="0.2">
      <c r="B77" s="98" t="s">
        <v>133</v>
      </c>
      <c r="C77" s="43" t="s">
        <v>134</v>
      </c>
      <c r="D77" s="20" t="s">
        <v>135</v>
      </c>
      <c r="E77" s="21">
        <v>1</v>
      </c>
      <c r="F77" s="21">
        <v>1</v>
      </c>
      <c r="G77" s="47">
        <f>+F77/E77</f>
        <v>1</v>
      </c>
      <c r="H77" s="48" t="s">
        <v>136</v>
      </c>
    </row>
    <row r="78" spans="2:8" ht="91.5" customHeight="1" x14ac:dyDescent="0.2">
      <c r="B78" s="98"/>
      <c r="C78" s="20" t="s">
        <v>137</v>
      </c>
      <c r="D78" s="20" t="s">
        <v>138</v>
      </c>
      <c r="E78" s="21">
        <v>100</v>
      </c>
      <c r="F78" s="21">
        <v>100</v>
      </c>
      <c r="G78" s="47">
        <f t="shared" ref="G78:G79" si="7">+F78/E78</f>
        <v>1</v>
      </c>
      <c r="H78" s="48" t="s">
        <v>139</v>
      </c>
    </row>
    <row r="79" spans="2:8" ht="85.5" customHeight="1" x14ac:dyDescent="0.2">
      <c r="B79" s="98"/>
      <c r="C79" s="20" t="s">
        <v>140</v>
      </c>
      <c r="D79" s="20" t="s">
        <v>141</v>
      </c>
      <c r="E79" s="21">
        <v>100</v>
      </c>
      <c r="F79" s="21">
        <v>100</v>
      </c>
      <c r="G79" s="47">
        <f t="shared" si="7"/>
        <v>1</v>
      </c>
      <c r="H79" s="48" t="s">
        <v>142</v>
      </c>
    </row>
    <row r="80" spans="2:8" ht="6" customHeight="1" x14ac:dyDescent="0.2">
      <c r="B80" s="89"/>
      <c r="C80" s="89"/>
      <c r="D80" s="89"/>
      <c r="E80" s="89"/>
      <c r="F80" s="89"/>
      <c r="G80" s="89"/>
      <c r="H80" s="89"/>
    </row>
    <row r="81" spans="2:8" ht="93" customHeight="1" x14ac:dyDescent="0.2">
      <c r="B81" s="98" t="s">
        <v>143</v>
      </c>
      <c r="C81" s="20" t="s">
        <v>144</v>
      </c>
      <c r="D81" s="20" t="s">
        <v>145</v>
      </c>
      <c r="E81" s="21">
        <v>100</v>
      </c>
      <c r="F81" s="21">
        <v>100</v>
      </c>
      <c r="G81" s="47">
        <f>+F81/E81</f>
        <v>1</v>
      </c>
      <c r="H81" s="48" t="s">
        <v>146</v>
      </c>
    </row>
    <row r="82" spans="2:8" ht="81" customHeight="1" x14ac:dyDescent="0.2">
      <c r="B82" s="98"/>
      <c r="C82" s="20" t="s">
        <v>147</v>
      </c>
      <c r="D82" s="20" t="s">
        <v>148</v>
      </c>
      <c r="E82" s="21">
        <v>1</v>
      </c>
      <c r="F82" s="21">
        <v>1</v>
      </c>
      <c r="G82" s="47">
        <f>+F82/E82</f>
        <v>1</v>
      </c>
      <c r="H82" s="48" t="s">
        <v>149</v>
      </c>
    </row>
    <row r="83" spans="2:8" ht="109.5" customHeight="1" x14ac:dyDescent="0.2">
      <c r="B83" s="98"/>
      <c r="C83" s="20" t="s">
        <v>150</v>
      </c>
      <c r="D83" s="20" t="s">
        <v>151</v>
      </c>
      <c r="E83" s="21">
        <v>100</v>
      </c>
      <c r="F83" s="21">
        <v>100</v>
      </c>
      <c r="G83" s="47">
        <f t="shared" ref="G83" si="8">+F83/E83</f>
        <v>1</v>
      </c>
      <c r="H83" s="48" t="s">
        <v>152</v>
      </c>
    </row>
    <row r="84" spans="2:8" ht="6" customHeight="1" x14ac:dyDescent="0.2">
      <c r="B84" s="89"/>
      <c r="C84" s="89"/>
      <c r="D84" s="89"/>
      <c r="E84" s="89"/>
      <c r="F84" s="89"/>
      <c r="G84" s="89"/>
      <c r="H84" s="89"/>
    </row>
    <row r="85" spans="2:8" ht="27.6" customHeight="1" x14ac:dyDescent="0.2">
      <c r="B85" s="90" t="s">
        <v>153</v>
      </c>
      <c r="C85" s="90"/>
      <c r="D85" s="90"/>
      <c r="E85" s="90"/>
      <c r="F85" s="90"/>
      <c r="G85" s="90"/>
      <c r="H85" s="49">
        <f>AVERAGE(G88:G89,G91,G95:G99,G102:G105,G107,G109:G112,G114:G117)</f>
        <v>0.90250241127378794</v>
      </c>
    </row>
    <row r="86" spans="2:8" ht="15" customHeight="1" x14ac:dyDescent="0.2">
      <c r="B86" s="33"/>
      <c r="C86" s="34"/>
      <c r="D86" s="34"/>
      <c r="E86" s="35"/>
      <c r="F86" s="35"/>
      <c r="G86" s="36"/>
      <c r="H86" s="37" t="s">
        <v>4</v>
      </c>
    </row>
    <row r="87" spans="2:8" s="15" customFormat="1" ht="36" customHeight="1" x14ac:dyDescent="0.2">
      <c r="B87" s="50" t="s">
        <v>5</v>
      </c>
      <c r="C87" s="17" t="s">
        <v>6</v>
      </c>
      <c r="D87" s="17" t="s">
        <v>7</v>
      </c>
      <c r="E87" s="17" t="s">
        <v>8</v>
      </c>
      <c r="F87" s="17" t="s">
        <v>9</v>
      </c>
      <c r="G87" s="18" t="s">
        <v>10</v>
      </c>
      <c r="H87" s="17" t="s">
        <v>11</v>
      </c>
    </row>
    <row r="88" spans="2:8" ht="46.5" customHeight="1" x14ac:dyDescent="0.2">
      <c r="B88" s="94" t="s">
        <v>154</v>
      </c>
      <c r="C88" s="20" t="s">
        <v>155</v>
      </c>
      <c r="D88" s="20" t="s">
        <v>156</v>
      </c>
      <c r="E88" s="21">
        <v>100</v>
      </c>
      <c r="F88" s="21">
        <v>100</v>
      </c>
      <c r="G88" s="22">
        <f>+F88/E88</f>
        <v>1</v>
      </c>
      <c r="H88" s="48" t="s">
        <v>157</v>
      </c>
    </row>
    <row r="89" spans="2:8" ht="45.75" customHeight="1" x14ac:dyDescent="0.2">
      <c r="B89" s="95"/>
      <c r="C89" s="20" t="s">
        <v>158</v>
      </c>
      <c r="D89" s="20" t="s">
        <v>159</v>
      </c>
      <c r="E89" s="21">
        <v>1</v>
      </c>
      <c r="F89" s="21">
        <v>1</v>
      </c>
      <c r="G89" s="22">
        <f>+F89/E89</f>
        <v>1</v>
      </c>
      <c r="H89" s="48" t="s">
        <v>160</v>
      </c>
    </row>
    <row r="90" spans="2:8" ht="52.5" customHeight="1" x14ac:dyDescent="0.2">
      <c r="B90" s="95"/>
      <c r="C90" s="20" t="s">
        <v>161</v>
      </c>
      <c r="D90" s="20" t="s">
        <v>162</v>
      </c>
      <c r="E90" s="21">
        <v>100</v>
      </c>
      <c r="F90" s="21">
        <v>0</v>
      </c>
      <c r="G90" s="21">
        <f>+F90/E90</f>
        <v>0</v>
      </c>
      <c r="H90" s="48" t="s">
        <v>163</v>
      </c>
    </row>
    <row r="91" spans="2:8" ht="54" customHeight="1" x14ac:dyDescent="0.2">
      <c r="B91" s="107"/>
      <c r="C91" s="20" t="s">
        <v>164</v>
      </c>
      <c r="D91" s="20" t="s">
        <v>165</v>
      </c>
      <c r="E91" s="21">
        <v>100</v>
      </c>
      <c r="F91" s="21">
        <v>0</v>
      </c>
      <c r="G91" s="21">
        <f>+F91/E91</f>
        <v>0</v>
      </c>
      <c r="H91" s="48" t="s">
        <v>873</v>
      </c>
    </row>
    <row r="92" spans="2:8" ht="6" customHeight="1" x14ac:dyDescent="0.2">
      <c r="B92" s="89"/>
      <c r="C92" s="89"/>
      <c r="D92" s="89"/>
      <c r="E92" s="89"/>
      <c r="F92" s="89"/>
      <c r="G92" s="89"/>
      <c r="H92" s="89"/>
    </row>
    <row r="93" spans="2:8" ht="72.75" customHeight="1" x14ac:dyDescent="0.2">
      <c r="B93" s="87" t="s">
        <v>166</v>
      </c>
      <c r="C93" s="24" t="s">
        <v>167</v>
      </c>
      <c r="D93" s="24" t="s">
        <v>168</v>
      </c>
      <c r="E93" s="25">
        <v>23</v>
      </c>
      <c r="F93" s="25">
        <v>0</v>
      </c>
      <c r="G93" s="26">
        <f>F93/E93</f>
        <v>0</v>
      </c>
      <c r="H93" s="24" t="s">
        <v>874</v>
      </c>
    </row>
    <row r="94" spans="2:8" ht="50.25" customHeight="1" x14ac:dyDescent="0.2">
      <c r="B94" s="87"/>
      <c r="C94" s="24" t="s">
        <v>169</v>
      </c>
      <c r="D94" s="24" t="s">
        <v>170</v>
      </c>
      <c r="E94" s="25">
        <v>1</v>
      </c>
      <c r="F94" s="25">
        <v>0</v>
      </c>
      <c r="G94" s="26">
        <f>F94/E94</f>
        <v>0</v>
      </c>
      <c r="H94" s="24" t="s">
        <v>171</v>
      </c>
    </row>
    <row r="95" spans="2:8" ht="73.5" customHeight="1" x14ac:dyDescent="0.2">
      <c r="B95" s="87"/>
      <c r="C95" s="45" t="s">
        <v>172</v>
      </c>
      <c r="D95" s="24" t="s">
        <v>173</v>
      </c>
      <c r="E95" s="25">
        <v>90</v>
      </c>
      <c r="F95" s="25">
        <v>92</v>
      </c>
      <c r="G95" s="26">
        <v>1</v>
      </c>
      <c r="H95" s="24" t="s">
        <v>174</v>
      </c>
    </row>
    <row r="96" spans="2:8" ht="84.75" customHeight="1" x14ac:dyDescent="0.2">
      <c r="B96" s="87"/>
      <c r="C96" s="105" t="s">
        <v>175</v>
      </c>
      <c r="D96" s="24" t="s">
        <v>176</v>
      </c>
      <c r="E96" s="25">
        <v>23</v>
      </c>
      <c r="F96" s="25">
        <v>23</v>
      </c>
      <c r="G96" s="26">
        <f t="shared" ref="G96:G97" si="9">+F96/E96</f>
        <v>1</v>
      </c>
      <c r="H96" s="24" t="s">
        <v>177</v>
      </c>
    </row>
    <row r="97" spans="2:8" ht="48.75" customHeight="1" x14ac:dyDescent="0.2">
      <c r="B97" s="87"/>
      <c r="C97" s="106"/>
      <c r="D97" s="24" t="s">
        <v>178</v>
      </c>
      <c r="E97" s="25">
        <v>1</v>
      </c>
      <c r="F97" s="25">
        <v>1</v>
      </c>
      <c r="G97" s="22">
        <f t="shared" si="9"/>
        <v>1</v>
      </c>
      <c r="H97" s="24" t="s">
        <v>179</v>
      </c>
    </row>
    <row r="98" spans="2:8" ht="36.75" customHeight="1" x14ac:dyDescent="0.2">
      <c r="B98" s="87"/>
      <c r="C98" s="45" t="s">
        <v>180</v>
      </c>
      <c r="D98" s="24" t="s">
        <v>181</v>
      </c>
      <c r="E98" s="25">
        <v>23</v>
      </c>
      <c r="F98" s="25">
        <v>23</v>
      </c>
      <c r="G98" s="22">
        <f>+F98/E98</f>
        <v>1</v>
      </c>
      <c r="H98" s="24" t="s">
        <v>182</v>
      </c>
    </row>
    <row r="99" spans="2:8" s="3" customFormat="1" ht="99.75" customHeight="1" x14ac:dyDescent="0.25">
      <c r="B99" s="87"/>
      <c r="C99" s="24" t="s">
        <v>183</v>
      </c>
      <c r="D99" s="24" t="s">
        <v>184</v>
      </c>
      <c r="E99" s="25">
        <v>85</v>
      </c>
      <c r="F99" s="25">
        <v>33.840000000000003</v>
      </c>
      <c r="G99" s="26">
        <f>+F99/E99</f>
        <v>0.39811764705882358</v>
      </c>
      <c r="H99" s="24" t="s">
        <v>185</v>
      </c>
    </row>
    <row r="100" spans="2:8" ht="3" customHeight="1" x14ac:dyDescent="0.2">
      <c r="E100" s="1"/>
      <c r="F100" s="1"/>
      <c r="G100" s="1"/>
    </row>
    <row r="101" spans="2:8" ht="3" customHeight="1" x14ac:dyDescent="0.2">
      <c r="B101" s="89"/>
      <c r="C101" s="89"/>
      <c r="D101" s="89"/>
      <c r="E101" s="89"/>
      <c r="F101" s="89"/>
      <c r="G101" s="89"/>
      <c r="H101" s="89"/>
    </row>
    <row r="102" spans="2:8" ht="57.75" customHeight="1" x14ac:dyDescent="0.2">
      <c r="B102" s="87" t="s">
        <v>186</v>
      </c>
      <c r="C102" s="51" t="s">
        <v>187</v>
      </c>
      <c r="D102" s="20" t="s">
        <v>188</v>
      </c>
      <c r="E102" s="21">
        <v>1</v>
      </c>
      <c r="F102" s="21">
        <v>1</v>
      </c>
      <c r="G102" s="22">
        <f>F102/E102</f>
        <v>1</v>
      </c>
      <c r="H102" s="20" t="s">
        <v>189</v>
      </c>
    </row>
    <row r="103" spans="2:8" ht="59.25" customHeight="1" x14ac:dyDescent="0.2">
      <c r="B103" s="87"/>
      <c r="C103" s="31" t="s">
        <v>190</v>
      </c>
      <c r="D103" s="20" t="s">
        <v>191</v>
      </c>
      <c r="E103" s="21">
        <v>1</v>
      </c>
      <c r="F103" s="21">
        <v>1</v>
      </c>
      <c r="G103" s="22">
        <f t="shared" ref="G103:G105" si="10">F103/E103</f>
        <v>1</v>
      </c>
      <c r="H103" s="20" t="s">
        <v>192</v>
      </c>
    </row>
    <row r="104" spans="2:8" ht="74.25" customHeight="1" x14ac:dyDescent="0.2">
      <c r="B104" s="87"/>
      <c r="C104" s="31" t="s">
        <v>193</v>
      </c>
      <c r="D104" s="20" t="s">
        <v>194</v>
      </c>
      <c r="E104" s="21">
        <v>1</v>
      </c>
      <c r="F104" s="21">
        <v>1</v>
      </c>
      <c r="G104" s="22">
        <f t="shared" si="10"/>
        <v>1</v>
      </c>
      <c r="H104" s="20" t="s">
        <v>195</v>
      </c>
    </row>
    <row r="105" spans="2:8" ht="58.5" customHeight="1" x14ac:dyDescent="0.2">
      <c r="B105" s="87"/>
      <c r="C105" s="31" t="s">
        <v>196</v>
      </c>
      <c r="D105" s="20" t="s">
        <v>188</v>
      </c>
      <c r="E105" s="21">
        <v>1</v>
      </c>
      <c r="F105" s="21">
        <v>1</v>
      </c>
      <c r="G105" s="22">
        <f t="shared" si="10"/>
        <v>1</v>
      </c>
      <c r="H105" s="20" t="s">
        <v>197</v>
      </c>
    </row>
    <row r="106" spans="2:8" ht="6" customHeight="1" x14ac:dyDescent="0.2">
      <c r="B106" s="30"/>
      <c r="C106" s="30"/>
      <c r="D106" s="30"/>
      <c r="E106" s="30"/>
      <c r="F106" s="30"/>
      <c r="G106" s="30"/>
      <c r="H106" s="30"/>
    </row>
    <row r="107" spans="2:8" ht="61.5" customHeight="1" x14ac:dyDescent="0.2">
      <c r="B107" s="52" t="s">
        <v>198</v>
      </c>
      <c r="C107" s="20" t="s">
        <v>199</v>
      </c>
      <c r="D107" s="20" t="s">
        <v>200</v>
      </c>
      <c r="E107" s="21">
        <v>100</v>
      </c>
      <c r="F107" s="21">
        <v>100</v>
      </c>
      <c r="G107" s="22">
        <f t="shared" ref="G107" si="11">+F107/E107</f>
        <v>1</v>
      </c>
      <c r="H107" s="20" t="s">
        <v>201</v>
      </c>
    </row>
    <row r="108" spans="2:8" ht="3.75" customHeight="1" x14ac:dyDescent="0.2">
      <c r="B108" s="53"/>
      <c r="C108" s="54"/>
      <c r="D108" s="54"/>
      <c r="E108" s="55"/>
      <c r="F108" s="55"/>
      <c r="G108" s="55"/>
      <c r="H108" s="54"/>
    </row>
    <row r="109" spans="2:8" ht="64.5" customHeight="1" x14ac:dyDescent="0.2">
      <c r="B109" s="87" t="s">
        <v>202</v>
      </c>
      <c r="C109" s="31" t="s">
        <v>203</v>
      </c>
      <c r="D109" s="20" t="s">
        <v>204</v>
      </c>
      <c r="E109" s="21">
        <v>100</v>
      </c>
      <c r="F109" s="21">
        <v>100</v>
      </c>
      <c r="G109" s="22">
        <f t="shared" ref="G109:G110" si="12">+F109/E109</f>
        <v>1</v>
      </c>
      <c r="H109" s="20" t="s">
        <v>205</v>
      </c>
    </row>
    <row r="110" spans="2:8" ht="48" customHeight="1" x14ac:dyDescent="0.2">
      <c r="B110" s="87"/>
      <c r="C110" s="31" t="s">
        <v>206</v>
      </c>
      <c r="D110" s="20" t="s">
        <v>207</v>
      </c>
      <c r="E110" s="21">
        <v>1</v>
      </c>
      <c r="F110" s="21">
        <v>1</v>
      </c>
      <c r="G110" s="22">
        <f t="shared" si="12"/>
        <v>1</v>
      </c>
      <c r="H110" s="20" t="s">
        <v>208</v>
      </c>
    </row>
    <row r="111" spans="2:8" ht="64.5" customHeight="1" x14ac:dyDescent="0.2">
      <c r="B111" s="87"/>
      <c r="C111" s="31" t="s">
        <v>209</v>
      </c>
      <c r="D111" s="20" t="s">
        <v>210</v>
      </c>
      <c r="E111" s="21">
        <v>1</v>
      </c>
      <c r="F111" s="21">
        <v>1</v>
      </c>
      <c r="G111" s="22">
        <f>+F111/E111</f>
        <v>1</v>
      </c>
      <c r="H111" s="20" t="s">
        <v>211</v>
      </c>
    </row>
    <row r="112" spans="2:8" ht="63" customHeight="1" x14ac:dyDescent="0.2">
      <c r="B112" s="87"/>
      <c r="C112" s="31" t="s">
        <v>212</v>
      </c>
      <c r="D112" s="20" t="s">
        <v>213</v>
      </c>
      <c r="E112" s="21">
        <v>97</v>
      </c>
      <c r="F112" s="21">
        <v>96.46</v>
      </c>
      <c r="G112" s="22">
        <f>+F112/E112</f>
        <v>0.99443298969072158</v>
      </c>
      <c r="H112" s="20" t="s">
        <v>214</v>
      </c>
    </row>
    <row r="113" spans="2:8" ht="6" customHeight="1" x14ac:dyDescent="0.2">
      <c r="B113" s="89"/>
      <c r="C113" s="89"/>
      <c r="D113" s="89"/>
      <c r="E113" s="89"/>
      <c r="F113" s="89"/>
      <c r="G113" s="89"/>
      <c r="H113" s="89"/>
    </row>
    <row r="114" spans="2:8" ht="45" customHeight="1" x14ac:dyDescent="0.2">
      <c r="B114" s="98" t="s">
        <v>215</v>
      </c>
      <c r="C114" s="99" t="s">
        <v>216</v>
      </c>
      <c r="D114" s="20" t="s">
        <v>217</v>
      </c>
      <c r="E114" s="21">
        <v>1</v>
      </c>
      <c r="F114" s="21">
        <v>1</v>
      </c>
      <c r="G114" s="22">
        <f>F114/E114</f>
        <v>1</v>
      </c>
      <c r="H114" s="20"/>
    </row>
    <row r="115" spans="2:8" ht="51" customHeight="1" x14ac:dyDescent="0.2">
      <c r="B115" s="98"/>
      <c r="C115" s="109"/>
      <c r="D115" s="20" t="s">
        <v>218</v>
      </c>
      <c r="E115" s="21">
        <v>50</v>
      </c>
      <c r="F115" s="21">
        <v>28</v>
      </c>
      <c r="G115" s="22">
        <f>F115/E115</f>
        <v>0.56000000000000005</v>
      </c>
      <c r="H115" s="20" t="s">
        <v>875</v>
      </c>
    </row>
    <row r="116" spans="2:8" ht="48" customHeight="1" x14ac:dyDescent="0.2">
      <c r="B116" s="98"/>
      <c r="C116" s="109"/>
      <c r="D116" s="20" t="s">
        <v>219</v>
      </c>
      <c r="E116" s="21">
        <v>100</v>
      </c>
      <c r="F116" s="21">
        <v>100</v>
      </c>
      <c r="G116" s="22">
        <f t="shared" ref="G116:G117" si="13">+F116/E116</f>
        <v>1</v>
      </c>
      <c r="H116" s="20" t="s">
        <v>220</v>
      </c>
    </row>
    <row r="117" spans="2:8" ht="63.75" customHeight="1" x14ac:dyDescent="0.2">
      <c r="B117" s="108"/>
      <c r="C117" s="24" t="s">
        <v>221</v>
      </c>
      <c r="D117" s="31" t="s">
        <v>222</v>
      </c>
      <c r="E117" s="21">
        <v>10</v>
      </c>
      <c r="F117" s="21">
        <v>10</v>
      </c>
      <c r="G117" s="22">
        <f t="shared" si="13"/>
        <v>1</v>
      </c>
      <c r="H117" s="20" t="s">
        <v>223</v>
      </c>
    </row>
    <row r="118" spans="2:8" ht="6" customHeight="1" x14ac:dyDescent="0.2">
      <c r="B118" s="89"/>
      <c r="C118" s="89"/>
      <c r="D118" s="89"/>
      <c r="E118" s="89"/>
      <c r="F118" s="89"/>
      <c r="G118" s="89"/>
      <c r="H118" s="89"/>
    </row>
    <row r="119" spans="2:8" ht="27.6" customHeight="1" x14ac:dyDescent="0.2">
      <c r="B119" s="90" t="s">
        <v>224</v>
      </c>
      <c r="C119" s="90"/>
      <c r="D119" s="90"/>
      <c r="E119" s="90"/>
      <c r="F119" s="90"/>
      <c r="G119" s="90"/>
      <c r="H119" s="8">
        <f>+AVERAGE(G122:G124,G126:G127,G129:G131)</f>
        <v>0.55712499999999998</v>
      </c>
    </row>
    <row r="120" spans="2:8" ht="15" customHeight="1" x14ac:dyDescent="0.2">
      <c r="B120" s="33"/>
      <c r="C120" s="34"/>
      <c r="D120" s="34"/>
      <c r="E120" s="35"/>
      <c r="F120" s="35"/>
      <c r="G120" s="36"/>
      <c r="H120" s="37" t="s">
        <v>4</v>
      </c>
    </row>
    <row r="121" spans="2:8" s="15" customFormat="1" ht="36" customHeight="1" x14ac:dyDescent="0.2">
      <c r="B121" s="38" t="s">
        <v>5</v>
      </c>
      <c r="C121" s="17" t="s">
        <v>6</v>
      </c>
      <c r="D121" s="17" t="s">
        <v>7</v>
      </c>
      <c r="E121" s="17" t="s">
        <v>8</v>
      </c>
      <c r="F121" s="17" t="s">
        <v>9</v>
      </c>
      <c r="G121" s="18" t="s">
        <v>10</v>
      </c>
      <c r="H121" s="17" t="s">
        <v>11</v>
      </c>
    </row>
    <row r="122" spans="2:8" ht="113.25" customHeight="1" x14ac:dyDescent="0.2">
      <c r="B122" s="98" t="s">
        <v>225</v>
      </c>
      <c r="C122" s="20" t="s">
        <v>226</v>
      </c>
      <c r="D122" s="20" t="s">
        <v>227</v>
      </c>
      <c r="E122" s="21">
        <v>100</v>
      </c>
      <c r="F122" s="21">
        <v>71</v>
      </c>
      <c r="G122" s="22">
        <f>+F122/E122</f>
        <v>0.71</v>
      </c>
      <c r="H122" s="48" t="s">
        <v>228</v>
      </c>
    </row>
    <row r="123" spans="2:8" ht="71.25" customHeight="1" x14ac:dyDescent="0.2">
      <c r="B123" s="98"/>
      <c r="C123" s="20" t="s">
        <v>229</v>
      </c>
      <c r="D123" s="20" t="s">
        <v>230</v>
      </c>
      <c r="E123" s="21">
        <v>100</v>
      </c>
      <c r="F123" s="21">
        <v>100</v>
      </c>
      <c r="G123" s="22">
        <f t="shared" ref="G123:G124" si="14">+F123/E123</f>
        <v>1</v>
      </c>
      <c r="H123" s="48" t="s">
        <v>231</v>
      </c>
    </row>
    <row r="124" spans="2:8" ht="54.75" customHeight="1" x14ac:dyDescent="0.2">
      <c r="B124" s="98"/>
      <c r="C124" s="20" t="s">
        <v>232</v>
      </c>
      <c r="D124" s="20" t="s">
        <v>233</v>
      </c>
      <c r="E124" s="21">
        <v>100</v>
      </c>
      <c r="F124" s="21">
        <v>100</v>
      </c>
      <c r="G124" s="22">
        <f t="shared" si="14"/>
        <v>1</v>
      </c>
      <c r="H124" s="48" t="s">
        <v>234</v>
      </c>
    </row>
    <row r="125" spans="2:8" ht="6" customHeight="1" x14ac:dyDescent="0.2">
      <c r="B125" s="89"/>
      <c r="C125" s="89"/>
      <c r="D125" s="89"/>
      <c r="E125" s="89"/>
      <c r="F125" s="89"/>
      <c r="G125" s="89"/>
      <c r="H125" s="89"/>
    </row>
    <row r="126" spans="2:8" ht="77.25" customHeight="1" x14ac:dyDescent="0.2">
      <c r="B126" s="98" t="s">
        <v>235</v>
      </c>
      <c r="C126" s="20" t="s">
        <v>236</v>
      </c>
      <c r="D126" s="20" t="s">
        <v>237</v>
      </c>
      <c r="E126" s="21">
        <v>100</v>
      </c>
      <c r="F126" s="21">
        <v>99.7</v>
      </c>
      <c r="G126" s="22">
        <f>+F126/E126</f>
        <v>0.997</v>
      </c>
      <c r="H126" s="48" t="s">
        <v>238</v>
      </c>
    </row>
    <row r="127" spans="2:8" ht="54" customHeight="1" x14ac:dyDescent="0.2">
      <c r="B127" s="98"/>
      <c r="C127" s="20" t="s">
        <v>239</v>
      </c>
      <c r="D127" s="20" t="s">
        <v>240</v>
      </c>
      <c r="E127" s="21">
        <v>100</v>
      </c>
      <c r="F127" s="21">
        <v>75</v>
      </c>
      <c r="G127" s="22">
        <f>+F127/E127</f>
        <v>0.75</v>
      </c>
      <c r="H127" s="48" t="s">
        <v>241</v>
      </c>
    </row>
    <row r="128" spans="2:8" ht="6" customHeight="1" x14ac:dyDescent="0.2">
      <c r="B128" s="89"/>
      <c r="C128" s="89"/>
      <c r="D128" s="89"/>
      <c r="E128" s="89"/>
      <c r="F128" s="89"/>
      <c r="G128" s="89"/>
      <c r="H128" s="89"/>
    </row>
    <row r="129" spans="2:8" ht="45.75" customHeight="1" x14ac:dyDescent="0.2">
      <c r="B129" s="98" t="s">
        <v>242</v>
      </c>
      <c r="C129" s="20" t="s">
        <v>243</v>
      </c>
      <c r="D129" s="20" t="s">
        <v>244</v>
      </c>
      <c r="E129" s="21">
        <v>100</v>
      </c>
      <c r="F129" s="21">
        <v>0</v>
      </c>
      <c r="G129" s="22">
        <f>F129/E129</f>
        <v>0</v>
      </c>
      <c r="H129" s="48"/>
    </row>
    <row r="130" spans="2:8" ht="53.25" customHeight="1" x14ac:dyDescent="0.2">
      <c r="B130" s="98"/>
      <c r="C130" s="20" t="s">
        <v>245</v>
      </c>
      <c r="D130" s="20" t="s">
        <v>246</v>
      </c>
      <c r="E130" s="21">
        <v>100</v>
      </c>
      <c r="F130" s="21">
        <v>0</v>
      </c>
      <c r="G130" s="22">
        <f t="shared" ref="G130:G131" si="15">F130/E130</f>
        <v>0</v>
      </c>
      <c r="H130" s="48"/>
    </row>
    <row r="131" spans="2:8" ht="65.25" customHeight="1" x14ac:dyDescent="0.2">
      <c r="B131" s="98"/>
      <c r="C131" s="20" t="s">
        <v>247</v>
      </c>
      <c r="D131" s="20" t="s">
        <v>248</v>
      </c>
      <c r="E131" s="21">
        <v>100</v>
      </c>
      <c r="F131" s="21">
        <v>0</v>
      </c>
      <c r="G131" s="22">
        <f t="shared" si="15"/>
        <v>0</v>
      </c>
      <c r="H131" s="48"/>
    </row>
    <row r="132" spans="2:8" ht="6" customHeight="1" x14ac:dyDescent="0.2">
      <c r="B132" s="89"/>
      <c r="C132" s="89"/>
      <c r="D132" s="89"/>
      <c r="E132" s="89"/>
      <c r="F132" s="89"/>
      <c r="G132" s="89"/>
      <c r="H132" s="89"/>
    </row>
    <row r="133" spans="2:8" ht="27.6" customHeight="1" x14ac:dyDescent="0.2">
      <c r="B133" s="90" t="s">
        <v>249</v>
      </c>
      <c r="C133" s="90"/>
      <c r="D133" s="90"/>
      <c r="E133" s="90"/>
      <c r="F133" s="90"/>
      <c r="G133" s="90"/>
      <c r="H133" s="56">
        <f>+AVERAGE(G136:G138)</f>
        <v>0.16666666666666666</v>
      </c>
    </row>
    <row r="134" spans="2:8" ht="8.25" customHeight="1" x14ac:dyDescent="0.2">
      <c r="B134" s="57"/>
      <c r="C134" s="34"/>
      <c r="D134" s="34"/>
      <c r="E134" s="110"/>
      <c r="F134" s="111"/>
      <c r="G134" s="112"/>
      <c r="H134" s="34"/>
    </row>
    <row r="135" spans="2:8" s="15" customFormat="1" ht="36" customHeight="1" x14ac:dyDescent="0.2">
      <c r="B135" s="38" t="s">
        <v>5</v>
      </c>
      <c r="C135" s="17" t="s">
        <v>6</v>
      </c>
      <c r="D135" s="17" t="s">
        <v>7</v>
      </c>
      <c r="E135" s="17" t="s">
        <v>8</v>
      </c>
      <c r="F135" s="17" t="s">
        <v>9</v>
      </c>
      <c r="G135" s="18" t="s">
        <v>10</v>
      </c>
      <c r="H135" s="17" t="s">
        <v>11</v>
      </c>
    </row>
    <row r="136" spans="2:8" ht="43.5" customHeight="1" x14ac:dyDescent="0.2">
      <c r="B136" s="98" t="s">
        <v>249</v>
      </c>
      <c r="C136" s="20" t="s">
        <v>250</v>
      </c>
      <c r="D136" s="101" t="s">
        <v>251</v>
      </c>
      <c r="E136" s="21">
        <v>4</v>
      </c>
      <c r="F136" s="21">
        <v>2</v>
      </c>
      <c r="G136" s="22">
        <f>+F136/E136</f>
        <v>0.5</v>
      </c>
      <c r="H136" s="58" t="s">
        <v>252</v>
      </c>
    </row>
    <row r="137" spans="2:8" ht="75" customHeight="1" x14ac:dyDescent="0.2">
      <c r="B137" s="98"/>
      <c r="C137" s="20" t="s">
        <v>253</v>
      </c>
      <c r="D137" s="103"/>
      <c r="E137" s="21">
        <v>2</v>
      </c>
      <c r="F137" s="21">
        <v>0</v>
      </c>
      <c r="G137" s="22">
        <f t="shared" ref="G137:G138" si="16">+F137/E137</f>
        <v>0</v>
      </c>
      <c r="H137" s="58"/>
    </row>
    <row r="138" spans="2:8" ht="68.25" customHeight="1" x14ac:dyDescent="0.2">
      <c r="B138" s="98"/>
      <c r="C138" s="59" t="s">
        <v>254</v>
      </c>
      <c r="D138" s="28" t="s">
        <v>255</v>
      </c>
      <c r="E138" s="60">
        <v>1</v>
      </c>
      <c r="F138" s="21">
        <v>0</v>
      </c>
      <c r="G138" s="22">
        <f t="shared" si="16"/>
        <v>0</v>
      </c>
      <c r="H138" s="58"/>
    </row>
    <row r="139" spans="2:8" ht="6" customHeight="1" x14ac:dyDescent="0.2">
      <c r="B139" s="89"/>
      <c r="C139" s="89"/>
      <c r="D139" s="89"/>
      <c r="E139" s="89"/>
      <c r="F139" s="89"/>
      <c r="G139" s="89"/>
      <c r="H139" s="89"/>
    </row>
    <row r="140" spans="2:8" ht="27.6" customHeight="1" x14ac:dyDescent="0.2">
      <c r="B140" s="90" t="s">
        <v>256</v>
      </c>
      <c r="C140" s="90"/>
      <c r="D140" s="90"/>
      <c r="E140" s="90"/>
      <c r="F140" s="90"/>
      <c r="G140" s="90"/>
      <c r="H140" s="56">
        <f>+AVERAGE(G143:G151,G153:G158,G160:G164)</f>
        <v>1</v>
      </c>
    </row>
    <row r="141" spans="2:8" ht="15" customHeight="1" x14ac:dyDescent="0.2">
      <c r="B141" s="33"/>
      <c r="C141" s="34"/>
      <c r="D141" s="34"/>
      <c r="E141" s="35"/>
      <c r="F141" s="35"/>
      <c r="G141" s="36"/>
      <c r="H141" s="37" t="s">
        <v>4</v>
      </c>
    </row>
    <row r="142" spans="2:8" s="15" customFormat="1" ht="36" customHeight="1" x14ac:dyDescent="0.2">
      <c r="B142" s="38" t="s">
        <v>5</v>
      </c>
      <c r="C142" s="17" t="s">
        <v>6</v>
      </c>
      <c r="D142" s="17" t="s">
        <v>7</v>
      </c>
      <c r="E142" s="17" t="s">
        <v>8</v>
      </c>
      <c r="F142" s="17" t="s">
        <v>9</v>
      </c>
      <c r="G142" s="18" t="s">
        <v>10</v>
      </c>
      <c r="H142" s="17" t="s">
        <v>11</v>
      </c>
    </row>
    <row r="143" spans="2:8" ht="111" customHeight="1" x14ac:dyDescent="0.2">
      <c r="B143" s="98" t="s">
        <v>257</v>
      </c>
      <c r="C143" s="101" t="s">
        <v>258</v>
      </c>
      <c r="D143" s="20" t="s">
        <v>259</v>
      </c>
      <c r="E143" s="21">
        <v>3</v>
      </c>
      <c r="F143" s="21">
        <v>6</v>
      </c>
      <c r="G143" s="22">
        <v>1</v>
      </c>
      <c r="H143" s="58" t="s">
        <v>854</v>
      </c>
    </row>
    <row r="144" spans="2:8" ht="86.25" customHeight="1" x14ac:dyDescent="0.2">
      <c r="B144" s="98"/>
      <c r="C144" s="102"/>
      <c r="D144" s="20" t="s">
        <v>260</v>
      </c>
      <c r="E144" s="21">
        <v>20</v>
      </c>
      <c r="F144" s="21">
        <v>58</v>
      </c>
      <c r="G144" s="22">
        <v>1</v>
      </c>
      <c r="H144" s="58" t="s">
        <v>261</v>
      </c>
    </row>
    <row r="145" spans="2:8" ht="87.75" customHeight="1" x14ac:dyDescent="0.2">
      <c r="B145" s="98"/>
      <c r="C145" s="20" t="s">
        <v>262</v>
      </c>
      <c r="D145" s="20" t="s">
        <v>263</v>
      </c>
      <c r="E145" s="21">
        <v>100</v>
      </c>
      <c r="F145" s="21">
        <v>100</v>
      </c>
      <c r="G145" s="22">
        <f>+F145/E145</f>
        <v>1</v>
      </c>
      <c r="H145" s="58" t="s">
        <v>264</v>
      </c>
    </row>
    <row r="146" spans="2:8" ht="93.75" customHeight="1" x14ac:dyDescent="0.2">
      <c r="B146" s="98"/>
      <c r="C146" s="99" t="s">
        <v>265</v>
      </c>
      <c r="D146" s="20" t="s">
        <v>266</v>
      </c>
      <c r="E146" s="21">
        <v>1</v>
      </c>
      <c r="F146" s="21">
        <v>1</v>
      </c>
      <c r="G146" s="22">
        <f t="shared" ref="G146:G150" si="17">+F146/E146</f>
        <v>1</v>
      </c>
      <c r="H146" s="58" t="s">
        <v>267</v>
      </c>
    </row>
    <row r="147" spans="2:8" ht="81" customHeight="1" x14ac:dyDescent="0.2">
      <c r="B147" s="98"/>
      <c r="C147" s="100"/>
      <c r="D147" s="20" t="s">
        <v>268</v>
      </c>
      <c r="E147" s="21">
        <v>3</v>
      </c>
      <c r="F147" s="21">
        <v>3</v>
      </c>
      <c r="G147" s="22">
        <f t="shared" si="17"/>
        <v>1</v>
      </c>
      <c r="H147" s="58" t="s">
        <v>269</v>
      </c>
    </row>
    <row r="148" spans="2:8" ht="84.75" customHeight="1" x14ac:dyDescent="0.2">
      <c r="B148" s="98"/>
      <c r="C148" s="20" t="s">
        <v>270</v>
      </c>
      <c r="D148" s="101" t="s">
        <v>271</v>
      </c>
      <c r="E148" s="21">
        <v>100</v>
      </c>
      <c r="F148" s="21">
        <v>100</v>
      </c>
      <c r="G148" s="22">
        <f t="shared" si="17"/>
        <v>1</v>
      </c>
      <c r="H148" s="58" t="s">
        <v>272</v>
      </c>
    </row>
    <row r="149" spans="2:8" ht="94.5" customHeight="1" x14ac:dyDescent="0.2">
      <c r="B149" s="98"/>
      <c r="C149" s="20" t="s">
        <v>273</v>
      </c>
      <c r="D149" s="102"/>
      <c r="E149" s="21">
        <v>100</v>
      </c>
      <c r="F149" s="21">
        <v>100</v>
      </c>
      <c r="G149" s="22">
        <f t="shared" si="17"/>
        <v>1</v>
      </c>
      <c r="H149" s="58" t="s">
        <v>274</v>
      </c>
    </row>
    <row r="150" spans="2:8" ht="88.5" customHeight="1" x14ac:dyDescent="0.2">
      <c r="B150" s="98"/>
      <c r="C150" s="20" t="s">
        <v>275</v>
      </c>
      <c r="D150" s="20" t="s">
        <v>276</v>
      </c>
      <c r="E150" s="21">
        <v>100</v>
      </c>
      <c r="F150" s="21">
        <v>100</v>
      </c>
      <c r="G150" s="22">
        <f t="shared" si="17"/>
        <v>1</v>
      </c>
      <c r="H150" s="58" t="s">
        <v>277</v>
      </c>
    </row>
    <row r="151" spans="2:8" ht="99" customHeight="1" x14ac:dyDescent="0.2">
      <c r="B151" s="98"/>
      <c r="C151" s="20" t="s">
        <v>278</v>
      </c>
      <c r="D151" s="20" t="s">
        <v>279</v>
      </c>
      <c r="E151" s="21">
        <v>58</v>
      </c>
      <c r="F151" s="21">
        <v>60</v>
      </c>
      <c r="G151" s="22">
        <v>1</v>
      </c>
      <c r="H151" s="58" t="s">
        <v>280</v>
      </c>
    </row>
    <row r="152" spans="2:8" ht="6" customHeight="1" x14ac:dyDescent="0.2">
      <c r="B152" s="89"/>
      <c r="C152" s="89"/>
      <c r="D152" s="89"/>
      <c r="E152" s="89"/>
      <c r="F152" s="89"/>
      <c r="G152" s="89"/>
      <c r="H152" s="89"/>
    </row>
    <row r="153" spans="2:8" ht="54.75" customHeight="1" x14ac:dyDescent="0.2">
      <c r="B153" s="87" t="s">
        <v>281</v>
      </c>
      <c r="C153" s="61" t="s">
        <v>282</v>
      </c>
      <c r="D153" s="31" t="s">
        <v>283</v>
      </c>
      <c r="E153" s="21">
        <v>13</v>
      </c>
      <c r="F153" s="21">
        <v>25</v>
      </c>
      <c r="G153" s="22">
        <v>1</v>
      </c>
      <c r="H153" s="58" t="s">
        <v>284</v>
      </c>
    </row>
    <row r="154" spans="2:8" ht="72.75" customHeight="1" x14ac:dyDescent="0.2">
      <c r="B154" s="87"/>
      <c r="C154" s="62" t="s">
        <v>285</v>
      </c>
      <c r="D154" s="101" t="s">
        <v>286</v>
      </c>
      <c r="E154" s="21">
        <v>100</v>
      </c>
      <c r="F154" s="21">
        <v>100</v>
      </c>
      <c r="G154" s="22">
        <f>F154/E154</f>
        <v>1</v>
      </c>
      <c r="H154" s="58" t="s">
        <v>287</v>
      </c>
    </row>
    <row r="155" spans="2:8" ht="40.5" customHeight="1" x14ac:dyDescent="0.2">
      <c r="B155" s="87"/>
      <c r="C155" s="31" t="s">
        <v>288</v>
      </c>
      <c r="D155" s="102"/>
      <c r="E155" s="21">
        <v>100</v>
      </c>
      <c r="F155" s="21">
        <v>100</v>
      </c>
      <c r="G155" s="22">
        <f>+F155/E155</f>
        <v>1</v>
      </c>
      <c r="H155" s="58" t="s">
        <v>288</v>
      </c>
    </row>
    <row r="156" spans="2:8" ht="75" customHeight="1" x14ac:dyDescent="0.2">
      <c r="B156" s="87"/>
      <c r="C156" s="31" t="s">
        <v>289</v>
      </c>
      <c r="D156" s="42" t="s">
        <v>290</v>
      </c>
      <c r="E156" s="21">
        <v>750</v>
      </c>
      <c r="F156" s="21">
        <v>750</v>
      </c>
      <c r="G156" s="22">
        <f>+F156/E156</f>
        <v>1</v>
      </c>
      <c r="H156" s="58" t="s">
        <v>291</v>
      </c>
    </row>
    <row r="157" spans="2:8" ht="54.75" customHeight="1" x14ac:dyDescent="0.2">
      <c r="B157" s="87"/>
      <c r="C157" s="31" t="s">
        <v>292</v>
      </c>
      <c r="D157" s="101" t="s">
        <v>293</v>
      </c>
      <c r="E157" s="21">
        <v>100</v>
      </c>
      <c r="F157" s="21">
        <v>100</v>
      </c>
      <c r="G157" s="22">
        <f t="shared" ref="G157:G158" si="18">+F157/E157</f>
        <v>1</v>
      </c>
      <c r="H157" s="58" t="s">
        <v>294</v>
      </c>
    </row>
    <row r="158" spans="2:8" ht="52.5" customHeight="1" x14ac:dyDescent="0.2">
      <c r="B158" s="87"/>
      <c r="C158" s="31" t="s">
        <v>295</v>
      </c>
      <c r="D158" s="102"/>
      <c r="E158" s="21">
        <v>100</v>
      </c>
      <c r="F158" s="21">
        <v>100</v>
      </c>
      <c r="G158" s="22">
        <f t="shared" si="18"/>
        <v>1</v>
      </c>
      <c r="H158" s="58" t="s">
        <v>295</v>
      </c>
    </row>
    <row r="159" spans="2:8" ht="6" customHeight="1" x14ac:dyDescent="0.2">
      <c r="B159" s="89"/>
      <c r="C159" s="89"/>
      <c r="D159" s="89"/>
      <c r="E159" s="89"/>
      <c r="F159" s="89"/>
      <c r="G159" s="89"/>
      <c r="H159" s="89"/>
    </row>
    <row r="160" spans="2:8" ht="48" customHeight="1" x14ac:dyDescent="0.2">
      <c r="B160" s="98" t="s">
        <v>296</v>
      </c>
      <c r="C160" s="101" t="s">
        <v>297</v>
      </c>
      <c r="D160" s="20" t="s">
        <v>298</v>
      </c>
      <c r="E160" s="21">
        <v>100</v>
      </c>
      <c r="F160" s="21">
        <v>100</v>
      </c>
      <c r="G160" s="22">
        <f>+F160/E160</f>
        <v>1</v>
      </c>
      <c r="H160" s="63" t="s">
        <v>299</v>
      </c>
    </row>
    <row r="161" spans="2:8" ht="87.75" customHeight="1" x14ac:dyDescent="0.2">
      <c r="B161" s="98"/>
      <c r="C161" s="103"/>
      <c r="D161" s="20" t="s">
        <v>300</v>
      </c>
      <c r="E161" s="21">
        <v>100</v>
      </c>
      <c r="F161" s="21">
        <v>100</v>
      </c>
      <c r="G161" s="22">
        <f t="shared" ref="G161:G162" si="19">+F161/E161</f>
        <v>1</v>
      </c>
      <c r="H161" s="63" t="s">
        <v>301</v>
      </c>
    </row>
    <row r="162" spans="2:8" ht="78" customHeight="1" x14ac:dyDescent="0.2">
      <c r="B162" s="98"/>
      <c r="C162" s="103"/>
      <c r="D162" s="20" t="s">
        <v>302</v>
      </c>
      <c r="E162" s="21">
        <v>100</v>
      </c>
      <c r="F162" s="21">
        <v>100</v>
      </c>
      <c r="G162" s="22">
        <f t="shared" si="19"/>
        <v>1</v>
      </c>
      <c r="H162" s="63" t="s">
        <v>303</v>
      </c>
    </row>
    <row r="163" spans="2:8" ht="81.75" customHeight="1" x14ac:dyDescent="0.2">
      <c r="B163" s="98"/>
      <c r="C163" s="102"/>
      <c r="D163" s="20" t="s">
        <v>304</v>
      </c>
      <c r="E163" s="21">
        <v>100</v>
      </c>
      <c r="F163" s="21">
        <v>100</v>
      </c>
      <c r="G163" s="22">
        <f>+F163/E163</f>
        <v>1</v>
      </c>
      <c r="H163" s="63" t="s">
        <v>305</v>
      </c>
    </row>
    <row r="164" spans="2:8" ht="77.25" customHeight="1" x14ac:dyDescent="0.2">
      <c r="B164" s="98"/>
      <c r="C164" s="20" t="s">
        <v>306</v>
      </c>
      <c r="D164" s="20" t="s">
        <v>307</v>
      </c>
      <c r="E164" s="21">
        <v>100</v>
      </c>
      <c r="F164" s="21">
        <v>100</v>
      </c>
      <c r="G164" s="22">
        <f>+F164/E164</f>
        <v>1</v>
      </c>
      <c r="H164" s="63" t="s">
        <v>308</v>
      </c>
    </row>
    <row r="165" spans="2:8" ht="6" customHeight="1" x14ac:dyDescent="0.2">
      <c r="B165" s="89"/>
      <c r="C165" s="89"/>
      <c r="D165" s="89"/>
      <c r="E165" s="89"/>
      <c r="F165" s="89"/>
      <c r="G165" s="89"/>
      <c r="H165" s="89"/>
    </row>
    <row r="166" spans="2:8" ht="27.6" customHeight="1" x14ac:dyDescent="0.2">
      <c r="B166" s="90" t="s">
        <v>309</v>
      </c>
      <c r="C166" s="90"/>
      <c r="D166" s="90"/>
      <c r="E166" s="90"/>
      <c r="F166" s="90"/>
      <c r="G166" s="90"/>
      <c r="H166" s="56">
        <f>+AVERAGE(G169:G172,G174:G174,G176:G181,G183:G184,G186:G187)</f>
        <v>0.97754444444444444</v>
      </c>
    </row>
    <row r="167" spans="2:8" ht="10.5" customHeight="1" x14ac:dyDescent="0.2">
      <c r="B167" s="33"/>
      <c r="C167" s="34"/>
      <c r="D167" s="34"/>
      <c r="E167" s="35"/>
      <c r="F167" s="35"/>
      <c r="G167" s="36"/>
      <c r="H167" s="37" t="s">
        <v>4</v>
      </c>
    </row>
    <row r="168" spans="2:8" s="15" customFormat="1" ht="36" customHeight="1" x14ac:dyDescent="0.2">
      <c r="B168" s="50" t="s">
        <v>5</v>
      </c>
      <c r="C168" s="64" t="s">
        <v>6</v>
      </c>
      <c r="D168" s="64" t="s">
        <v>7</v>
      </c>
      <c r="E168" s="64" t="s">
        <v>8</v>
      </c>
      <c r="F168" s="64" t="s">
        <v>9</v>
      </c>
      <c r="G168" s="64" t="s">
        <v>10</v>
      </c>
      <c r="H168" s="64" t="s">
        <v>11</v>
      </c>
    </row>
    <row r="169" spans="2:8" ht="51.75" customHeight="1" x14ac:dyDescent="0.2">
      <c r="B169" s="98" t="s">
        <v>309</v>
      </c>
      <c r="C169" s="20" t="s">
        <v>310</v>
      </c>
      <c r="D169" s="20" t="s">
        <v>311</v>
      </c>
      <c r="E169" s="21">
        <v>7</v>
      </c>
      <c r="F169" s="21">
        <v>7</v>
      </c>
      <c r="G169" s="47">
        <f t="shared" ref="G169:G172" si="20">+F169/E169</f>
        <v>1</v>
      </c>
      <c r="H169" s="115" t="s">
        <v>855</v>
      </c>
    </row>
    <row r="170" spans="2:8" ht="39.75" customHeight="1" x14ac:dyDescent="0.2">
      <c r="B170" s="98"/>
      <c r="C170" s="20" t="s">
        <v>312</v>
      </c>
      <c r="D170" s="20" t="s">
        <v>313</v>
      </c>
      <c r="E170" s="21">
        <v>100</v>
      </c>
      <c r="F170" s="21">
        <v>100</v>
      </c>
      <c r="G170" s="47">
        <f t="shared" si="20"/>
        <v>1</v>
      </c>
      <c r="H170" s="116"/>
    </row>
    <row r="171" spans="2:8" ht="45" customHeight="1" x14ac:dyDescent="0.2">
      <c r="B171" s="98"/>
      <c r="C171" s="20" t="s">
        <v>314</v>
      </c>
      <c r="D171" s="20" t="s">
        <v>315</v>
      </c>
      <c r="E171" s="21">
        <v>1</v>
      </c>
      <c r="F171" s="21">
        <v>1</v>
      </c>
      <c r="G171" s="47">
        <f t="shared" si="20"/>
        <v>1</v>
      </c>
      <c r="H171" s="116"/>
    </row>
    <row r="172" spans="2:8" ht="48" customHeight="1" x14ac:dyDescent="0.2">
      <c r="B172" s="98"/>
      <c r="C172" s="20" t="s">
        <v>316</v>
      </c>
      <c r="D172" s="20" t="s">
        <v>317</v>
      </c>
      <c r="E172" s="21">
        <v>100</v>
      </c>
      <c r="F172" s="21">
        <v>100</v>
      </c>
      <c r="G172" s="47">
        <f t="shared" si="20"/>
        <v>1</v>
      </c>
      <c r="H172" s="117"/>
    </row>
    <row r="173" spans="2:8" ht="6" customHeight="1" x14ac:dyDescent="0.2">
      <c r="B173" s="89"/>
      <c r="C173" s="89"/>
      <c r="D173" s="89"/>
      <c r="E173" s="89"/>
      <c r="F173" s="89"/>
      <c r="G173" s="89"/>
      <c r="H173" s="89"/>
    </row>
    <row r="174" spans="2:8" ht="62.25" customHeight="1" x14ac:dyDescent="0.2">
      <c r="B174" s="23" t="s">
        <v>318</v>
      </c>
      <c r="C174" s="65" t="s">
        <v>319</v>
      </c>
      <c r="D174" s="20" t="s">
        <v>320</v>
      </c>
      <c r="E174" s="21">
        <v>80</v>
      </c>
      <c r="F174" s="21">
        <v>91.76</v>
      </c>
      <c r="G174" s="66">
        <v>1</v>
      </c>
      <c r="H174" s="63" t="s">
        <v>876</v>
      </c>
    </row>
    <row r="175" spans="2:8" ht="5.25" customHeight="1" x14ac:dyDescent="0.2">
      <c r="B175" s="113"/>
      <c r="C175" s="114"/>
      <c r="D175" s="114"/>
      <c r="E175" s="114"/>
      <c r="F175" s="114"/>
      <c r="G175" s="114"/>
      <c r="H175" s="113"/>
    </row>
    <row r="176" spans="2:8" ht="33.75" customHeight="1" x14ac:dyDescent="0.2">
      <c r="B176" s="94" t="s">
        <v>321</v>
      </c>
      <c r="C176" s="43" t="s">
        <v>322</v>
      </c>
      <c r="D176" s="20" t="s">
        <v>323</v>
      </c>
      <c r="E176" s="21">
        <v>90</v>
      </c>
      <c r="F176" s="21">
        <v>69</v>
      </c>
      <c r="G176" s="66">
        <f>F176/E176</f>
        <v>0.76666666666666672</v>
      </c>
      <c r="H176" s="115" t="s">
        <v>855</v>
      </c>
    </row>
    <row r="177" spans="2:8" ht="37.5" customHeight="1" x14ac:dyDescent="0.2">
      <c r="B177" s="95"/>
      <c r="C177" s="20" t="s">
        <v>324</v>
      </c>
      <c r="D177" s="20" t="s">
        <v>325</v>
      </c>
      <c r="E177" s="21">
        <v>100</v>
      </c>
      <c r="F177" s="21">
        <v>89.65</v>
      </c>
      <c r="G177" s="66">
        <f t="shared" ref="G177:G178" si="21">+F177/E177</f>
        <v>0.89650000000000007</v>
      </c>
      <c r="H177" s="116"/>
    </row>
    <row r="178" spans="2:8" ht="36.75" customHeight="1" x14ac:dyDescent="0.2">
      <c r="B178" s="95"/>
      <c r="C178" s="20" t="s">
        <v>326</v>
      </c>
      <c r="D178" s="20" t="s">
        <v>327</v>
      </c>
      <c r="E178" s="21">
        <v>100</v>
      </c>
      <c r="F178" s="21">
        <v>100</v>
      </c>
      <c r="G178" s="66">
        <f t="shared" si="21"/>
        <v>1</v>
      </c>
      <c r="H178" s="116"/>
    </row>
    <row r="179" spans="2:8" ht="38.25" customHeight="1" x14ac:dyDescent="0.2">
      <c r="B179" s="95"/>
      <c r="C179" s="20" t="s">
        <v>328</v>
      </c>
      <c r="D179" s="20" t="s">
        <v>329</v>
      </c>
      <c r="E179" s="21">
        <v>1</v>
      </c>
      <c r="F179" s="21">
        <v>1</v>
      </c>
      <c r="G179" s="66">
        <f>+F179/E179</f>
        <v>1</v>
      </c>
      <c r="H179" s="116"/>
    </row>
    <row r="180" spans="2:8" ht="46.5" customHeight="1" x14ac:dyDescent="0.2">
      <c r="B180" s="95"/>
      <c r="C180" s="20" t="s">
        <v>330</v>
      </c>
      <c r="D180" s="20" t="s">
        <v>331</v>
      </c>
      <c r="E180" s="21">
        <v>100</v>
      </c>
      <c r="F180" s="21">
        <v>100</v>
      </c>
      <c r="G180" s="66">
        <f t="shared" ref="G180:G181" si="22">+F180/E180</f>
        <v>1</v>
      </c>
      <c r="H180" s="116"/>
    </row>
    <row r="181" spans="2:8" ht="59.25" customHeight="1" x14ac:dyDescent="0.2">
      <c r="B181" s="107"/>
      <c r="C181" s="20" t="s">
        <v>332</v>
      </c>
      <c r="D181" s="20" t="s">
        <v>333</v>
      </c>
      <c r="E181" s="21">
        <v>90</v>
      </c>
      <c r="F181" s="21">
        <v>90</v>
      </c>
      <c r="G181" s="66">
        <f t="shared" si="22"/>
        <v>1</v>
      </c>
      <c r="H181" s="117"/>
    </row>
    <row r="182" spans="2:8" ht="6" customHeight="1" x14ac:dyDescent="0.2">
      <c r="B182" s="89"/>
      <c r="C182" s="89"/>
      <c r="D182" s="89"/>
      <c r="E182" s="89"/>
      <c r="F182" s="89"/>
      <c r="G182" s="89"/>
      <c r="H182" s="89"/>
    </row>
    <row r="183" spans="2:8" ht="50.25" customHeight="1" x14ac:dyDescent="0.2">
      <c r="B183" s="94" t="s">
        <v>334</v>
      </c>
      <c r="C183" s="20" t="s">
        <v>335</v>
      </c>
      <c r="D183" s="20" t="s">
        <v>336</v>
      </c>
      <c r="E183" s="21">
        <v>1</v>
      </c>
      <c r="F183" s="21">
        <v>1</v>
      </c>
      <c r="G183" s="66">
        <f>+F183/E183</f>
        <v>1</v>
      </c>
      <c r="H183" s="63" t="s">
        <v>878</v>
      </c>
    </row>
    <row r="184" spans="2:8" ht="78" customHeight="1" x14ac:dyDescent="0.2">
      <c r="B184" s="107"/>
      <c r="C184" s="20" t="s">
        <v>337</v>
      </c>
      <c r="D184" s="20" t="s">
        <v>338</v>
      </c>
      <c r="E184" s="21">
        <v>100</v>
      </c>
      <c r="F184" s="21">
        <v>100</v>
      </c>
      <c r="G184" s="66">
        <f>+F184/E184</f>
        <v>1</v>
      </c>
      <c r="H184" s="63" t="s">
        <v>877</v>
      </c>
    </row>
    <row r="185" spans="2:8" ht="6" customHeight="1" x14ac:dyDescent="0.2">
      <c r="B185" s="89"/>
      <c r="C185" s="89"/>
      <c r="D185" s="89"/>
      <c r="E185" s="89"/>
      <c r="F185" s="89"/>
      <c r="G185" s="89"/>
      <c r="H185" s="89"/>
    </row>
    <row r="186" spans="2:8" ht="64.5" customHeight="1" x14ac:dyDescent="0.2">
      <c r="B186" s="87" t="s">
        <v>339</v>
      </c>
      <c r="C186" s="31" t="s">
        <v>340</v>
      </c>
      <c r="D186" s="20" t="s">
        <v>341</v>
      </c>
      <c r="E186" s="21">
        <v>100</v>
      </c>
      <c r="F186" s="21">
        <v>100</v>
      </c>
      <c r="G186" s="66">
        <f>+F186/E186</f>
        <v>1</v>
      </c>
      <c r="H186" s="63" t="s">
        <v>342</v>
      </c>
    </row>
    <row r="187" spans="2:8" ht="99.75" customHeight="1" x14ac:dyDescent="0.2">
      <c r="B187" s="87"/>
      <c r="C187" s="31" t="s">
        <v>343</v>
      </c>
      <c r="D187" s="20" t="s">
        <v>344</v>
      </c>
      <c r="E187" s="21">
        <v>100</v>
      </c>
      <c r="F187" s="21">
        <v>100</v>
      </c>
      <c r="G187" s="66">
        <f>+F187/E187</f>
        <v>1</v>
      </c>
      <c r="H187" s="63" t="s">
        <v>345</v>
      </c>
    </row>
    <row r="188" spans="2:8" ht="6" customHeight="1" x14ac:dyDescent="0.2">
      <c r="B188" s="89"/>
      <c r="C188" s="89"/>
      <c r="D188" s="89"/>
      <c r="E188" s="89"/>
      <c r="F188" s="89"/>
      <c r="G188" s="89"/>
      <c r="H188" s="89"/>
    </row>
    <row r="189" spans="2:8" ht="33" customHeight="1" x14ac:dyDescent="0.2">
      <c r="B189" s="90" t="s">
        <v>346</v>
      </c>
      <c r="C189" s="90"/>
      <c r="D189" s="90"/>
      <c r="E189" s="90"/>
      <c r="F189" s="90"/>
      <c r="G189" s="90"/>
      <c r="H189" s="56">
        <f>AVERAGE(G192,G194:G198,G200:G201,G203:G204,G206:G212)</f>
        <v>0.79558823529411771</v>
      </c>
    </row>
    <row r="190" spans="2:8" ht="10.5" customHeight="1" x14ac:dyDescent="0.2">
      <c r="B190" s="33"/>
      <c r="C190" s="34"/>
      <c r="D190" s="34"/>
      <c r="E190" s="35"/>
      <c r="F190" s="35"/>
      <c r="G190" s="36"/>
      <c r="H190" s="37" t="s">
        <v>4</v>
      </c>
    </row>
    <row r="191" spans="2:8" s="15" customFormat="1" ht="36" customHeight="1" x14ac:dyDescent="0.2">
      <c r="B191" s="38" t="s">
        <v>5</v>
      </c>
      <c r="C191" s="17" t="s">
        <v>6</v>
      </c>
      <c r="D191" s="17" t="s">
        <v>7</v>
      </c>
      <c r="E191" s="17" t="s">
        <v>8</v>
      </c>
      <c r="F191" s="17" t="s">
        <v>9</v>
      </c>
      <c r="G191" s="18" t="s">
        <v>10</v>
      </c>
      <c r="H191" s="17" t="s">
        <v>11</v>
      </c>
    </row>
    <row r="192" spans="2:8" s="15" customFormat="1" ht="72.75" customHeight="1" x14ac:dyDescent="0.2">
      <c r="B192" s="40" t="s">
        <v>347</v>
      </c>
      <c r="C192" s="59" t="s">
        <v>348</v>
      </c>
      <c r="D192" s="24" t="s">
        <v>349</v>
      </c>
      <c r="E192" s="25">
        <v>35</v>
      </c>
      <c r="F192" s="25">
        <v>0</v>
      </c>
      <c r="G192" s="26">
        <f>F192/E192</f>
        <v>0</v>
      </c>
      <c r="H192" s="67"/>
    </row>
    <row r="193" spans="2:8" ht="6" customHeight="1" x14ac:dyDescent="0.2">
      <c r="B193" s="89"/>
      <c r="C193" s="89"/>
      <c r="D193" s="89"/>
      <c r="E193" s="89"/>
      <c r="F193" s="89"/>
      <c r="G193" s="89"/>
      <c r="H193" s="89"/>
    </row>
    <row r="194" spans="2:8" ht="63" customHeight="1" x14ac:dyDescent="0.2">
      <c r="B194" s="98" t="s">
        <v>350</v>
      </c>
      <c r="C194" s="20" t="s">
        <v>351</v>
      </c>
      <c r="D194" s="20" t="s">
        <v>352</v>
      </c>
      <c r="E194" s="68">
        <v>20</v>
      </c>
      <c r="F194" s="21">
        <v>20</v>
      </c>
      <c r="G194" s="69">
        <f>F194/E194</f>
        <v>1</v>
      </c>
      <c r="H194" s="70" t="s">
        <v>353</v>
      </c>
    </row>
    <row r="195" spans="2:8" ht="75.75" customHeight="1" x14ac:dyDescent="0.2">
      <c r="B195" s="98"/>
      <c r="C195" s="20" t="s">
        <v>354</v>
      </c>
      <c r="D195" s="20" t="s">
        <v>355</v>
      </c>
      <c r="E195" s="68">
        <v>85</v>
      </c>
      <c r="F195" s="21">
        <v>100</v>
      </c>
      <c r="G195" s="69">
        <v>1</v>
      </c>
      <c r="H195" s="70" t="s">
        <v>356</v>
      </c>
    </row>
    <row r="196" spans="2:8" ht="63" customHeight="1" x14ac:dyDescent="0.2">
      <c r="B196" s="98"/>
      <c r="C196" s="20" t="s">
        <v>357</v>
      </c>
      <c r="D196" s="20" t="s">
        <v>358</v>
      </c>
      <c r="E196" s="68">
        <v>15</v>
      </c>
      <c r="F196" s="21">
        <v>49</v>
      </c>
      <c r="G196" s="69">
        <v>1</v>
      </c>
      <c r="H196" s="70" t="s">
        <v>359</v>
      </c>
    </row>
    <row r="197" spans="2:8" ht="78" customHeight="1" x14ac:dyDescent="0.2">
      <c r="B197" s="98"/>
      <c r="C197" s="20" t="s">
        <v>360</v>
      </c>
      <c r="D197" s="20" t="s">
        <v>361</v>
      </c>
      <c r="E197" s="68">
        <v>70</v>
      </c>
      <c r="F197" s="21">
        <v>100</v>
      </c>
      <c r="G197" s="69">
        <v>1</v>
      </c>
      <c r="H197" s="71" t="s">
        <v>356</v>
      </c>
    </row>
    <row r="198" spans="2:8" ht="71.25" customHeight="1" x14ac:dyDescent="0.2">
      <c r="B198" s="98"/>
      <c r="C198" s="20" t="s">
        <v>362</v>
      </c>
      <c r="D198" s="20" t="s">
        <v>363</v>
      </c>
      <c r="E198" s="68">
        <v>20</v>
      </c>
      <c r="F198" s="21">
        <v>20</v>
      </c>
      <c r="G198" s="69">
        <f t="shared" ref="G198" si="23">+F198/E198</f>
        <v>1</v>
      </c>
      <c r="H198" s="70" t="s">
        <v>353</v>
      </c>
    </row>
    <row r="199" spans="2:8" ht="6" customHeight="1" x14ac:dyDescent="0.2">
      <c r="B199" s="89"/>
      <c r="C199" s="89"/>
      <c r="D199" s="89"/>
      <c r="E199" s="89"/>
      <c r="F199" s="89"/>
      <c r="G199" s="89"/>
      <c r="H199" s="89"/>
    </row>
    <row r="200" spans="2:8" ht="69.75" customHeight="1" x14ac:dyDescent="0.2">
      <c r="B200" s="87" t="s">
        <v>364</v>
      </c>
      <c r="C200" s="31" t="s">
        <v>365</v>
      </c>
      <c r="D200" s="59" t="s">
        <v>366</v>
      </c>
      <c r="E200" s="21">
        <v>40</v>
      </c>
      <c r="F200" s="21">
        <v>21</v>
      </c>
      <c r="G200" s="72">
        <f t="shared" ref="G200:G201" si="24">+F200/E200</f>
        <v>0.52500000000000002</v>
      </c>
      <c r="H200" s="73" t="s">
        <v>367</v>
      </c>
    </row>
    <row r="201" spans="2:8" ht="69.75" customHeight="1" x14ac:dyDescent="0.2">
      <c r="B201" s="87"/>
      <c r="C201" s="31" t="s">
        <v>368</v>
      </c>
      <c r="D201" s="59" t="s">
        <v>369</v>
      </c>
      <c r="E201" s="21">
        <v>100</v>
      </c>
      <c r="F201" s="21">
        <v>0</v>
      </c>
      <c r="G201" s="72">
        <f t="shared" si="24"/>
        <v>0</v>
      </c>
      <c r="H201" s="73"/>
    </row>
    <row r="202" spans="2:8" ht="6" customHeight="1" x14ac:dyDescent="0.2">
      <c r="B202" s="89"/>
      <c r="C202" s="89"/>
      <c r="D202" s="89"/>
      <c r="E202" s="89"/>
      <c r="F202" s="89"/>
      <c r="G202" s="89"/>
      <c r="H202" s="89"/>
    </row>
    <row r="203" spans="2:8" ht="71.25" customHeight="1" x14ac:dyDescent="0.2">
      <c r="B203" s="87" t="s">
        <v>370</v>
      </c>
      <c r="C203" s="24" t="s">
        <v>371</v>
      </c>
      <c r="D203" s="24" t="s">
        <v>372</v>
      </c>
      <c r="E203" s="25">
        <v>25</v>
      </c>
      <c r="F203" s="25">
        <v>25</v>
      </c>
      <c r="G203" s="74">
        <f>F203/E203</f>
        <v>1</v>
      </c>
      <c r="H203" s="75" t="s">
        <v>373</v>
      </c>
    </row>
    <row r="204" spans="2:8" ht="59.25" customHeight="1" x14ac:dyDescent="0.2">
      <c r="B204" s="87"/>
      <c r="C204" s="24" t="s">
        <v>374</v>
      </c>
      <c r="D204" s="24" t="s">
        <v>375</v>
      </c>
      <c r="E204" s="25">
        <v>20</v>
      </c>
      <c r="F204" s="25">
        <v>33</v>
      </c>
      <c r="G204" s="74">
        <v>1</v>
      </c>
      <c r="H204" s="75" t="s">
        <v>376</v>
      </c>
    </row>
    <row r="205" spans="2:8" ht="6" customHeight="1" x14ac:dyDescent="0.2">
      <c r="B205" s="89"/>
      <c r="C205" s="89"/>
      <c r="D205" s="89"/>
      <c r="E205" s="89"/>
      <c r="F205" s="89"/>
      <c r="G205" s="89"/>
      <c r="H205" s="89"/>
    </row>
    <row r="206" spans="2:8" ht="56.25" customHeight="1" x14ac:dyDescent="0.2">
      <c r="B206" s="98" t="s">
        <v>377</v>
      </c>
      <c r="C206" s="20" t="s">
        <v>378</v>
      </c>
      <c r="D206" s="20" t="s">
        <v>379</v>
      </c>
      <c r="E206" s="21">
        <v>75</v>
      </c>
      <c r="F206" s="76">
        <v>81</v>
      </c>
      <c r="G206" s="66">
        <v>1</v>
      </c>
      <c r="H206" s="70" t="s">
        <v>380</v>
      </c>
    </row>
    <row r="207" spans="2:8" ht="68.25" customHeight="1" x14ac:dyDescent="0.2">
      <c r="B207" s="98"/>
      <c r="C207" s="20" t="s">
        <v>381</v>
      </c>
      <c r="D207" s="20" t="s">
        <v>382</v>
      </c>
      <c r="E207" s="21">
        <v>70</v>
      </c>
      <c r="F207" s="76">
        <v>71</v>
      </c>
      <c r="G207" s="66">
        <v>1</v>
      </c>
      <c r="H207" s="70" t="s">
        <v>383</v>
      </c>
    </row>
    <row r="208" spans="2:8" ht="46.5" customHeight="1" x14ac:dyDescent="0.2">
      <c r="B208" s="98"/>
      <c r="C208" s="20" t="s">
        <v>384</v>
      </c>
      <c r="D208" s="20" t="s">
        <v>385</v>
      </c>
      <c r="E208" s="21">
        <v>20</v>
      </c>
      <c r="F208" s="76">
        <v>27</v>
      </c>
      <c r="G208" s="66">
        <v>1</v>
      </c>
      <c r="H208" s="118" t="s">
        <v>386</v>
      </c>
    </row>
    <row r="209" spans="2:8" ht="51.75" customHeight="1" x14ac:dyDescent="0.2">
      <c r="B209" s="98"/>
      <c r="C209" s="20" t="s">
        <v>387</v>
      </c>
      <c r="D209" s="20" t="s">
        <v>388</v>
      </c>
      <c r="E209" s="21">
        <v>20</v>
      </c>
      <c r="F209" s="76">
        <v>27</v>
      </c>
      <c r="G209" s="66">
        <v>1</v>
      </c>
      <c r="H209" s="119"/>
    </row>
    <row r="210" spans="2:8" ht="56.25" customHeight="1" x14ac:dyDescent="0.2">
      <c r="B210" s="98"/>
      <c r="C210" s="20" t="s">
        <v>389</v>
      </c>
      <c r="D210" s="20" t="s">
        <v>390</v>
      </c>
      <c r="E210" s="21">
        <v>20</v>
      </c>
      <c r="F210" s="76">
        <v>27</v>
      </c>
      <c r="G210" s="66">
        <v>1</v>
      </c>
      <c r="H210" s="120"/>
    </row>
    <row r="211" spans="2:8" ht="48" customHeight="1" x14ac:dyDescent="0.2">
      <c r="B211" s="98"/>
      <c r="C211" s="20" t="s">
        <v>391</v>
      </c>
      <c r="D211" s="20" t="s">
        <v>352</v>
      </c>
      <c r="E211" s="21">
        <v>10</v>
      </c>
      <c r="F211" s="76">
        <v>0</v>
      </c>
      <c r="G211" s="66">
        <f>F211/E211</f>
        <v>0</v>
      </c>
      <c r="H211" s="77"/>
    </row>
    <row r="212" spans="2:8" ht="66" customHeight="1" x14ac:dyDescent="0.2">
      <c r="B212" s="98"/>
      <c r="C212" s="20" t="s">
        <v>392</v>
      </c>
      <c r="D212" s="20" t="s">
        <v>393</v>
      </c>
      <c r="E212" s="21">
        <v>100</v>
      </c>
      <c r="F212" s="76">
        <v>100</v>
      </c>
      <c r="G212" s="66">
        <f t="shared" ref="G212" si="25">F212/E212</f>
        <v>1</v>
      </c>
      <c r="H212" s="70" t="s">
        <v>394</v>
      </c>
    </row>
    <row r="213" spans="2:8" ht="6" customHeight="1" x14ac:dyDescent="0.2">
      <c r="B213" s="89"/>
      <c r="C213" s="89"/>
      <c r="D213" s="89"/>
      <c r="E213" s="89"/>
      <c r="F213" s="89"/>
      <c r="G213" s="89"/>
      <c r="H213" s="89"/>
    </row>
    <row r="214" spans="2:8" ht="6" customHeight="1" x14ac:dyDescent="0.2">
      <c r="B214" s="89"/>
      <c r="C214" s="89"/>
      <c r="D214" s="89"/>
      <c r="E214" s="89"/>
      <c r="F214" s="89"/>
      <c r="G214" s="89"/>
      <c r="H214" s="89"/>
    </row>
    <row r="215" spans="2:8" ht="27.6" customHeight="1" x14ac:dyDescent="0.2">
      <c r="B215" s="90" t="s">
        <v>395</v>
      </c>
      <c r="C215" s="90"/>
      <c r="D215" s="90"/>
      <c r="E215" s="90"/>
      <c r="F215" s="90"/>
      <c r="G215" s="90"/>
      <c r="H215" s="56">
        <f>AVERAGE(G218:G224,G226:G228,G230:G231,G233:G236,G238:G250)</f>
        <v>0.99374712643678154</v>
      </c>
    </row>
    <row r="216" spans="2:8" ht="20.25" customHeight="1" x14ac:dyDescent="0.2">
      <c r="B216" s="33"/>
      <c r="C216" s="34"/>
      <c r="D216" s="34"/>
      <c r="E216" s="35"/>
      <c r="F216" s="35"/>
      <c r="G216" s="36"/>
      <c r="H216" s="37" t="s">
        <v>4</v>
      </c>
    </row>
    <row r="217" spans="2:8" s="15" customFormat="1" ht="36" customHeight="1" x14ac:dyDescent="0.2">
      <c r="B217" s="38" t="s">
        <v>5</v>
      </c>
      <c r="C217" s="17" t="s">
        <v>6</v>
      </c>
      <c r="D217" s="17" t="s">
        <v>7</v>
      </c>
      <c r="E217" s="17" t="s">
        <v>8</v>
      </c>
      <c r="F217" s="17" t="s">
        <v>9</v>
      </c>
      <c r="G217" s="18" t="s">
        <v>10</v>
      </c>
      <c r="H217" s="17" t="s">
        <v>11</v>
      </c>
    </row>
    <row r="218" spans="2:8" ht="48.75" customHeight="1" x14ac:dyDescent="0.2">
      <c r="B218" s="108" t="s">
        <v>396</v>
      </c>
      <c r="C218" s="28" t="s">
        <v>397</v>
      </c>
      <c r="D218" s="78" t="s">
        <v>398</v>
      </c>
      <c r="E218" s="21">
        <v>30</v>
      </c>
      <c r="F218" s="21">
        <v>24.56</v>
      </c>
      <c r="G218" s="47">
        <f>F218/E218</f>
        <v>0.81866666666666665</v>
      </c>
      <c r="H218" s="20" t="s">
        <v>399</v>
      </c>
    </row>
    <row r="219" spans="2:8" ht="52.5" customHeight="1" x14ac:dyDescent="0.2">
      <c r="B219" s="108"/>
      <c r="C219" s="88" t="s">
        <v>400</v>
      </c>
      <c r="D219" s="78" t="s">
        <v>401</v>
      </c>
      <c r="E219" s="21">
        <v>100</v>
      </c>
      <c r="F219" s="21">
        <v>100</v>
      </c>
      <c r="G219" s="47">
        <f t="shared" ref="G219:G224" si="26">+F219/E219</f>
        <v>1</v>
      </c>
      <c r="H219" s="20" t="s">
        <v>402</v>
      </c>
    </row>
    <row r="220" spans="2:8" ht="39.75" customHeight="1" x14ac:dyDescent="0.2">
      <c r="B220" s="108"/>
      <c r="C220" s="88"/>
      <c r="D220" s="78" t="s">
        <v>403</v>
      </c>
      <c r="E220" s="21">
        <v>50</v>
      </c>
      <c r="F220" s="21">
        <v>50</v>
      </c>
      <c r="G220" s="47">
        <f t="shared" si="26"/>
        <v>1</v>
      </c>
      <c r="H220" s="20" t="s">
        <v>404</v>
      </c>
    </row>
    <row r="221" spans="2:8" ht="54.75" customHeight="1" x14ac:dyDescent="0.2">
      <c r="B221" s="108"/>
      <c r="C221" s="88"/>
      <c r="D221" s="78" t="s">
        <v>405</v>
      </c>
      <c r="E221" s="21">
        <v>70</v>
      </c>
      <c r="F221" s="21">
        <v>70</v>
      </c>
      <c r="G221" s="47">
        <f t="shared" si="26"/>
        <v>1</v>
      </c>
      <c r="H221" s="20" t="s">
        <v>406</v>
      </c>
    </row>
    <row r="222" spans="2:8" ht="42.75" customHeight="1" x14ac:dyDescent="0.2">
      <c r="B222" s="108"/>
      <c r="C222" s="88"/>
      <c r="D222" s="78" t="s">
        <v>407</v>
      </c>
      <c r="E222" s="21">
        <v>94</v>
      </c>
      <c r="F222" s="21">
        <v>94</v>
      </c>
      <c r="G222" s="47">
        <f t="shared" si="26"/>
        <v>1</v>
      </c>
      <c r="H222" s="20" t="s">
        <v>408</v>
      </c>
    </row>
    <row r="223" spans="2:8" ht="70.5" customHeight="1" x14ac:dyDescent="0.2">
      <c r="B223" s="108"/>
      <c r="C223" s="88"/>
      <c r="D223" s="78" t="s">
        <v>409</v>
      </c>
      <c r="E223" s="21">
        <v>100</v>
      </c>
      <c r="F223" s="21">
        <v>100</v>
      </c>
      <c r="G223" s="47">
        <f t="shared" si="26"/>
        <v>1</v>
      </c>
      <c r="H223" s="20" t="s">
        <v>410</v>
      </c>
    </row>
    <row r="224" spans="2:8" ht="68.25" customHeight="1" x14ac:dyDescent="0.2">
      <c r="B224" s="108"/>
      <c r="C224" s="24" t="s">
        <v>411</v>
      </c>
      <c r="D224" s="78" t="s">
        <v>412</v>
      </c>
      <c r="E224" s="21">
        <v>100</v>
      </c>
      <c r="F224" s="21">
        <v>100</v>
      </c>
      <c r="G224" s="47">
        <f t="shared" si="26"/>
        <v>1</v>
      </c>
      <c r="H224" s="20" t="s">
        <v>856</v>
      </c>
    </row>
    <row r="225" spans="2:8" ht="6" customHeight="1" x14ac:dyDescent="0.2">
      <c r="B225" s="89"/>
      <c r="C225" s="89"/>
      <c r="D225" s="89"/>
      <c r="E225" s="89"/>
      <c r="F225" s="89"/>
      <c r="G225" s="89"/>
      <c r="H225" s="89"/>
    </row>
    <row r="226" spans="2:8" ht="61.5" customHeight="1" x14ac:dyDescent="0.2">
      <c r="B226" s="87" t="s">
        <v>413</v>
      </c>
      <c r="C226" s="20" t="s">
        <v>414</v>
      </c>
      <c r="D226" s="20" t="s">
        <v>415</v>
      </c>
      <c r="E226" s="76">
        <v>1</v>
      </c>
      <c r="F226" s="76">
        <v>1</v>
      </c>
      <c r="G226" s="47">
        <f>F226/E226</f>
        <v>1</v>
      </c>
      <c r="H226" s="20" t="s">
        <v>416</v>
      </c>
    </row>
    <row r="227" spans="2:8" ht="39" customHeight="1" x14ac:dyDescent="0.2">
      <c r="B227" s="87"/>
      <c r="C227" s="20" t="s">
        <v>417</v>
      </c>
      <c r="D227" s="20" t="s">
        <v>418</v>
      </c>
      <c r="E227" s="76">
        <v>85</v>
      </c>
      <c r="F227" s="76">
        <v>85</v>
      </c>
      <c r="G227" s="47">
        <f t="shared" ref="G227:G228" si="27">+F227/E227</f>
        <v>1</v>
      </c>
      <c r="H227" s="20" t="s">
        <v>419</v>
      </c>
    </row>
    <row r="228" spans="2:8" ht="63.75" customHeight="1" x14ac:dyDescent="0.2">
      <c r="B228" s="87"/>
      <c r="C228" s="20" t="s">
        <v>420</v>
      </c>
      <c r="D228" s="20" t="s">
        <v>421</v>
      </c>
      <c r="E228" s="76">
        <v>85</v>
      </c>
      <c r="F228" s="76">
        <v>85</v>
      </c>
      <c r="G228" s="47">
        <f t="shared" si="27"/>
        <v>1</v>
      </c>
      <c r="H228" s="20" t="s">
        <v>422</v>
      </c>
    </row>
    <row r="229" spans="2:8" ht="6" customHeight="1" x14ac:dyDescent="0.2">
      <c r="B229" s="89"/>
      <c r="C229" s="89"/>
      <c r="D229" s="89"/>
      <c r="E229" s="89"/>
      <c r="F229" s="89"/>
      <c r="G229" s="89"/>
      <c r="H229" s="89"/>
    </row>
    <row r="230" spans="2:8" ht="132.75" customHeight="1" x14ac:dyDescent="0.2">
      <c r="B230" s="98" t="s">
        <v>423</v>
      </c>
      <c r="C230" s="101" t="s">
        <v>424</v>
      </c>
      <c r="D230" s="20" t="s">
        <v>425</v>
      </c>
      <c r="E230" s="76">
        <v>80</v>
      </c>
      <c r="F230" s="76">
        <v>83</v>
      </c>
      <c r="G230" s="47">
        <v>1</v>
      </c>
      <c r="H230" s="20" t="s">
        <v>426</v>
      </c>
    </row>
    <row r="231" spans="2:8" ht="95.25" customHeight="1" x14ac:dyDescent="0.2">
      <c r="B231" s="98"/>
      <c r="C231" s="102"/>
      <c r="D231" s="20" t="s">
        <v>427</v>
      </c>
      <c r="E231" s="76">
        <v>80</v>
      </c>
      <c r="F231" s="76">
        <v>84.38</v>
      </c>
      <c r="G231" s="47">
        <v>1</v>
      </c>
      <c r="H231" s="20" t="s">
        <v>428</v>
      </c>
    </row>
    <row r="232" spans="2:8" ht="6" customHeight="1" x14ac:dyDescent="0.2">
      <c r="B232" s="30"/>
      <c r="C232" s="30"/>
      <c r="D232" s="30"/>
      <c r="E232" s="30"/>
      <c r="F232" s="30"/>
      <c r="G232" s="30"/>
      <c r="H232" s="30"/>
    </row>
    <row r="233" spans="2:8" ht="66.75" customHeight="1" x14ac:dyDescent="0.2">
      <c r="B233" s="98" t="s">
        <v>429</v>
      </c>
      <c r="C233" s="20" t="s">
        <v>430</v>
      </c>
      <c r="D233" s="73" t="s">
        <v>431</v>
      </c>
      <c r="E233" s="21">
        <v>100</v>
      </c>
      <c r="F233" s="21">
        <v>100</v>
      </c>
      <c r="G233" s="47">
        <f t="shared" ref="G233:G236" si="28">+F233/E233</f>
        <v>1</v>
      </c>
      <c r="H233" s="101" t="s">
        <v>432</v>
      </c>
    </row>
    <row r="234" spans="2:8" ht="42.75" customHeight="1" x14ac:dyDescent="0.2">
      <c r="B234" s="98"/>
      <c r="C234" s="101" t="s">
        <v>433</v>
      </c>
      <c r="D234" s="73" t="s">
        <v>434</v>
      </c>
      <c r="E234" s="21">
        <v>100</v>
      </c>
      <c r="F234" s="21">
        <v>100</v>
      </c>
      <c r="G234" s="47">
        <f t="shared" si="28"/>
        <v>1</v>
      </c>
      <c r="H234" s="103"/>
    </row>
    <row r="235" spans="2:8" ht="39.75" customHeight="1" x14ac:dyDescent="0.2">
      <c r="B235" s="98"/>
      <c r="C235" s="102"/>
      <c r="D235" s="73" t="s">
        <v>435</v>
      </c>
      <c r="E235" s="21">
        <v>95</v>
      </c>
      <c r="F235" s="21">
        <v>95</v>
      </c>
      <c r="G235" s="47">
        <f t="shared" si="28"/>
        <v>1</v>
      </c>
      <c r="H235" s="103"/>
    </row>
    <row r="236" spans="2:8" ht="50.25" customHeight="1" x14ac:dyDescent="0.2">
      <c r="B236" s="98"/>
      <c r="C236" s="20" t="s">
        <v>436</v>
      </c>
      <c r="D236" s="73" t="s">
        <v>437</v>
      </c>
      <c r="E236" s="21">
        <v>100</v>
      </c>
      <c r="F236" s="21">
        <v>100</v>
      </c>
      <c r="G236" s="47">
        <f t="shared" si="28"/>
        <v>1</v>
      </c>
      <c r="H236" s="102"/>
    </row>
    <row r="237" spans="2:8" ht="6" customHeight="1" x14ac:dyDescent="0.2">
      <c r="B237" s="89"/>
      <c r="C237" s="89"/>
      <c r="D237" s="89"/>
      <c r="E237" s="89"/>
      <c r="F237" s="89"/>
      <c r="G237" s="89"/>
      <c r="H237" s="89"/>
    </row>
    <row r="238" spans="2:8" ht="55.5" customHeight="1" x14ac:dyDescent="0.2">
      <c r="B238" s="87" t="s">
        <v>438</v>
      </c>
      <c r="C238" s="121" t="s">
        <v>439</v>
      </c>
      <c r="D238" s="20" t="s">
        <v>440</v>
      </c>
      <c r="E238" s="21">
        <v>100</v>
      </c>
      <c r="F238" s="21">
        <v>100</v>
      </c>
      <c r="G238" s="47">
        <f t="shared" ref="G238:G250" si="29">+F238/E238</f>
        <v>1</v>
      </c>
      <c r="H238" s="20" t="s">
        <v>441</v>
      </c>
    </row>
    <row r="239" spans="2:8" ht="42.75" customHeight="1" x14ac:dyDescent="0.2">
      <c r="B239" s="87"/>
      <c r="C239" s="122"/>
      <c r="D239" s="20" t="s">
        <v>442</v>
      </c>
      <c r="E239" s="21">
        <v>1</v>
      </c>
      <c r="F239" s="21">
        <v>1</v>
      </c>
      <c r="G239" s="47">
        <f t="shared" si="29"/>
        <v>1</v>
      </c>
      <c r="H239" s="20" t="s">
        <v>443</v>
      </c>
    </row>
    <row r="240" spans="2:8" ht="51" customHeight="1" x14ac:dyDescent="0.2">
      <c r="B240" s="87"/>
      <c r="C240" s="31" t="s">
        <v>444</v>
      </c>
      <c r="D240" s="20" t="s">
        <v>445</v>
      </c>
      <c r="E240" s="21">
        <v>100</v>
      </c>
      <c r="F240" s="21">
        <v>100</v>
      </c>
      <c r="G240" s="47">
        <f t="shared" si="29"/>
        <v>1</v>
      </c>
      <c r="H240" s="20" t="s">
        <v>446</v>
      </c>
    </row>
    <row r="241" spans="2:8" ht="47.25" customHeight="1" x14ac:dyDescent="0.2">
      <c r="B241" s="87"/>
      <c r="C241" s="31" t="s">
        <v>447</v>
      </c>
      <c r="D241" s="20" t="s">
        <v>448</v>
      </c>
      <c r="E241" s="21">
        <v>100</v>
      </c>
      <c r="F241" s="21">
        <v>100</v>
      </c>
      <c r="G241" s="47">
        <f t="shared" si="29"/>
        <v>1</v>
      </c>
      <c r="H241" s="20" t="s">
        <v>449</v>
      </c>
    </row>
    <row r="242" spans="2:8" ht="56.25" customHeight="1" x14ac:dyDescent="0.2">
      <c r="B242" s="87"/>
      <c r="C242" s="31" t="s">
        <v>450</v>
      </c>
      <c r="D242" s="20" t="s">
        <v>451</v>
      </c>
      <c r="E242" s="21">
        <v>3</v>
      </c>
      <c r="F242" s="21">
        <v>3</v>
      </c>
      <c r="G242" s="47">
        <f t="shared" si="29"/>
        <v>1</v>
      </c>
      <c r="H242" s="20" t="s">
        <v>452</v>
      </c>
    </row>
    <row r="243" spans="2:8" ht="56.25" customHeight="1" x14ac:dyDescent="0.2">
      <c r="B243" s="87"/>
      <c r="C243" s="123" t="s">
        <v>453</v>
      </c>
      <c r="D243" s="20" t="s">
        <v>454</v>
      </c>
      <c r="E243" s="21">
        <v>90</v>
      </c>
      <c r="F243" s="21">
        <v>90</v>
      </c>
      <c r="G243" s="47">
        <f t="shared" si="29"/>
        <v>1</v>
      </c>
      <c r="H243" s="20" t="s">
        <v>857</v>
      </c>
    </row>
    <row r="244" spans="2:8" ht="56.25" customHeight="1" x14ac:dyDescent="0.2">
      <c r="B244" s="87"/>
      <c r="C244" s="124"/>
      <c r="D244" s="20" t="s">
        <v>455</v>
      </c>
      <c r="E244" s="21">
        <v>85</v>
      </c>
      <c r="F244" s="21">
        <v>93</v>
      </c>
      <c r="G244" s="47">
        <v>1</v>
      </c>
      <c r="H244" s="20" t="s">
        <v>456</v>
      </c>
    </row>
    <row r="245" spans="2:8" ht="56.25" customHeight="1" x14ac:dyDescent="0.2">
      <c r="B245" s="87"/>
      <c r="C245" s="124"/>
      <c r="D245" s="20" t="s">
        <v>457</v>
      </c>
      <c r="E245" s="21">
        <v>90</v>
      </c>
      <c r="F245" s="21">
        <v>100</v>
      </c>
      <c r="G245" s="47">
        <v>1</v>
      </c>
      <c r="H245" s="20" t="s">
        <v>458</v>
      </c>
    </row>
    <row r="246" spans="2:8" ht="45.75" customHeight="1" x14ac:dyDescent="0.2">
      <c r="B246" s="87"/>
      <c r="C246" s="125"/>
      <c r="D246" s="20" t="s">
        <v>459</v>
      </c>
      <c r="E246" s="21">
        <v>90</v>
      </c>
      <c r="F246" s="21">
        <v>90</v>
      </c>
      <c r="G246" s="47">
        <f t="shared" si="29"/>
        <v>1</v>
      </c>
      <c r="H246" s="20" t="s">
        <v>460</v>
      </c>
    </row>
    <row r="247" spans="2:8" ht="71.25" customHeight="1" x14ac:dyDescent="0.2">
      <c r="B247" s="87"/>
      <c r="C247" s="62" t="s">
        <v>461</v>
      </c>
      <c r="D247" s="20" t="s">
        <v>462</v>
      </c>
      <c r="E247" s="21">
        <v>2</v>
      </c>
      <c r="F247" s="21">
        <v>2</v>
      </c>
      <c r="G247" s="47">
        <f>F247/E247</f>
        <v>1</v>
      </c>
      <c r="H247" s="20" t="s">
        <v>463</v>
      </c>
    </row>
    <row r="248" spans="2:8" ht="67.5" customHeight="1" x14ac:dyDescent="0.2">
      <c r="B248" s="87"/>
      <c r="C248" s="31" t="s">
        <v>464</v>
      </c>
      <c r="D248" s="20" t="s">
        <v>465</v>
      </c>
      <c r="E248" s="21">
        <v>2</v>
      </c>
      <c r="F248" s="21">
        <v>2</v>
      </c>
      <c r="G248" s="47">
        <f>+F248/E248</f>
        <v>1</v>
      </c>
      <c r="H248" s="20" t="s">
        <v>466</v>
      </c>
    </row>
    <row r="249" spans="2:8" ht="54.75" customHeight="1" x14ac:dyDescent="0.2">
      <c r="B249" s="87"/>
      <c r="C249" s="31" t="s">
        <v>467</v>
      </c>
      <c r="D249" s="20" t="s">
        <v>468</v>
      </c>
      <c r="E249" s="21">
        <v>100</v>
      </c>
      <c r="F249" s="21">
        <v>100</v>
      </c>
      <c r="G249" s="47">
        <f t="shared" si="29"/>
        <v>1</v>
      </c>
      <c r="H249" s="20" t="s">
        <v>469</v>
      </c>
    </row>
    <row r="250" spans="2:8" ht="74.25" customHeight="1" x14ac:dyDescent="0.2">
      <c r="B250" s="87"/>
      <c r="C250" s="31" t="s">
        <v>470</v>
      </c>
      <c r="D250" s="20" t="s">
        <v>471</v>
      </c>
      <c r="E250" s="21">
        <v>100</v>
      </c>
      <c r="F250" s="21">
        <v>100</v>
      </c>
      <c r="G250" s="47">
        <f t="shared" si="29"/>
        <v>1</v>
      </c>
      <c r="H250" s="20" t="s">
        <v>472</v>
      </c>
    </row>
    <row r="251" spans="2:8" ht="6" customHeight="1" x14ac:dyDescent="0.2">
      <c r="B251" s="89"/>
      <c r="C251" s="89"/>
      <c r="D251" s="89"/>
      <c r="E251" s="89"/>
      <c r="F251" s="89"/>
      <c r="G251" s="89"/>
      <c r="H251" s="89"/>
    </row>
    <row r="252" spans="2:8" ht="27.6" customHeight="1" x14ac:dyDescent="0.2">
      <c r="B252" s="90" t="s">
        <v>473</v>
      </c>
      <c r="C252" s="90"/>
      <c r="D252" s="90"/>
      <c r="E252" s="90"/>
      <c r="F252" s="90"/>
      <c r="G252" s="90"/>
      <c r="H252" s="79">
        <f>+AVERAGE(G256:G257,G259:G262,G264:G265,G267:G272)</f>
        <v>0.9821428571428571</v>
      </c>
    </row>
    <row r="253" spans="2:8" ht="20.25" customHeight="1" x14ac:dyDescent="0.2">
      <c r="B253" s="33"/>
      <c r="C253" s="34"/>
      <c r="D253" s="34"/>
      <c r="E253" s="35"/>
      <c r="F253" s="35"/>
      <c r="G253" s="36"/>
      <c r="H253" s="37" t="s">
        <v>4</v>
      </c>
    </row>
    <row r="254" spans="2:8" ht="15" customHeight="1" x14ac:dyDescent="0.2">
      <c r="B254" s="57"/>
      <c r="C254" s="34"/>
      <c r="D254" s="34"/>
      <c r="E254" s="110"/>
      <c r="F254" s="111"/>
      <c r="G254" s="112"/>
      <c r="H254" s="34"/>
    </row>
    <row r="255" spans="2:8" s="15" customFormat="1" ht="36" customHeight="1" x14ac:dyDescent="0.2">
      <c r="B255" s="38" t="s">
        <v>5</v>
      </c>
      <c r="C255" s="17" t="s">
        <v>6</v>
      </c>
      <c r="D255" s="17" t="s">
        <v>7</v>
      </c>
      <c r="E255" s="17" t="s">
        <v>8</v>
      </c>
      <c r="F255" s="17" t="s">
        <v>9</v>
      </c>
      <c r="G255" s="18" t="s">
        <v>10</v>
      </c>
      <c r="H255" s="17" t="s">
        <v>11</v>
      </c>
    </row>
    <row r="256" spans="2:8" ht="78.75" customHeight="1" x14ac:dyDescent="0.2">
      <c r="B256" s="98" t="s">
        <v>473</v>
      </c>
      <c r="C256" s="20" t="s">
        <v>474</v>
      </c>
      <c r="D256" s="20" t="s">
        <v>475</v>
      </c>
      <c r="E256" s="21">
        <v>3</v>
      </c>
      <c r="F256" s="21">
        <v>3</v>
      </c>
      <c r="G256" s="47">
        <f>+F256/E256</f>
        <v>1</v>
      </c>
      <c r="H256" s="20" t="s">
        <v>476</v>
      </c>
    </row>
    <row r="257" spans="2:8" ht="48.75" customHeight="1" x14ac:dyDescent="0.2">
      <c r="B257" s="98"/>
      <c r="C257" s="20" t="s">
        <v>477</v>
      </c>
      <c r="D257" s="20" t="s">
        <v>478</v>
      </c>
      <c r="E257" s="21">
        <v>1</v>
      </c>
      <c r="F257" s="21">
        <v>1</v>
      </c>
      <c r="G257" s="47">
        <f>+F257/E257</f>
        <v>1</v>
      </c>
      <c r="H257" s="20" t="s">
        <v>479</v>
      </c>
    </row>
    <row r="258" spans="2:8" ht="6" customHeight="1" x14ac:dyDescent="0.2">
      <c r="B258" s="89"/>
      <c r="C258" s="89"/>
      <c r="D258" s="89"/>
      <c r="E258" s="89"/>
      <c r="F258" s="89"/>
      <c r="G258" s="89"/>
      <c r="H258" s="89"/>
    </row>
    <row r="259" spans="2:8" ht="56.25" customHeight="1" x14ac:dyDescent="0.2">
      <c r="B259" s="98" t="s">
        <v>480</v>
      </c>
      <c r="C259" s="59" t="s">
        <v>481</v>
      </c>
      <c r="D259" s="28" t="s">
        <v>482</v>
      </c>
      <c r="E259" s="60">
        <v>6</v>
      </c>
      <c r="F259" s="21">
        <v>6</v>
      </c>
      <c r="G259" s="47">
        <f t="shared" ref="G259:G262" si="30">F259/E259</f>
        <v>1</v>
      </c>
      <c r="H259" s="20" t="s">
        <v>483</v>
      </c>
    </row>
    <row r="260" spans="2:8" ht="41.25" customHeight="1" x14ac:dyDescent="0.2">
      <c r="B260" s="98"/>
      <c r="C260" s="20" t="s">
        <v>484</v>
      </c>
      <c r="D260" s="44" t="s">
        <v>485</v>
      </c>
      <c r="E260" s="21">
        <v>3</v>
      </c>
      <c r="F260" s="21">
        <v>3</v>
      </c>
      <c r="G260" s="47">
        <f t="shared" si="30"/>
        <v>1</v>
      </c>
      <c r="H260" s="20" t="s">
        <v>486</v>
      </c>
    </row>
    <row r="261" spans="2:8" ht="46.5" customHeight="1" x14ac:dyDescent="0.2">
      <c r="B261" s="98"/>
      <c r="C261" s="20" t="s">
        <v>487</v>
      </c>
      <c r="D261" s="20" t="s">
        <v>488</v>
      </c>
      <c r="E261" s="21">
        <v>100</v>
      </c>
      <c r="F261" s="21">
        <v>75</v>
      </c>
      <c r="G261" s="47">
        <f t="shared" si="30"/>
        <v>0.75</v>
      </c>
      <c r="H261" s="20" t="s">
        <v>489</v>
      </c>
    </row>
    <row r="262" spans="2:8" ht="84.75" customHeight="1" x14ac:dyDescent="0.2">
      <c r="B262" s="98"/>
      <c r="C262" s="20" t="s">
        <v>490</v>
      </c>
      <c r="D262" s="20" t="s">
        <v>491</v>
      </c>
      <c r="E262" s="21">
        <v>3</v>
      </c>
      <c r="F262" s="21">
        <v>3</v>
      </c>
      <c r="G262" s="47">
        <f t="shared" si="30"/>
        <v>1</v>
      </c>
      <c r="H262" s="20" t="s">
        <v>492</v>
      </c>
    </row>
    <row r="263" spans="2:8" ht="6" customHeight="1" x14ac:dyDescent="0.2">
      <c r="B263" s="89"/>
      <c r="C263" s="89"/>
      <c r="D263" s="89"/>
      <c r="E263" s="89"/>
      <c r="F263" s="89"/>
      <c r="G263" s="89"/>
      <c r="H263" s="89"/>
    </row>
    <row r="264" spans="2:8" ht="54.75" customHeight="1" x14ac:dyDescent="0.2">
      <c r="B264" s="98" t="s">
        <v>493</v>
      </c>
      <c r="C264" s="20" t="s">
        <v>494</v>
      </c>
      <c r="D264" s="20" t="s">
        <v>495</v>
      </c>
      <c r="E264" s="21">
        <v>100</v>
      </c>
      <c r="F264" s="21">
        <v>100</v>
      </c>
      <c r="G264" s="47">
        <f>+F264/E264</f>
        <v>1</v>
      </c>
      <c r="H264" s="20" t="s">
        <v>496</v>
      </c>
    </row>
    <row r="265" spans="2:8" ht="48" customHeight="1" x14ac:dyDescent="0.2">
      <c r="B265" s="98"/>
      <c r="C265" s="20" t="s">
        <v>497</v>
      </c>
      <c r="D265" s="20" t="s">
        <v>498</v>
      </c>
      <c r="E265" s="21">
        <v>1</v>
      </c>
      <c r="F265" s="21">
        <v>1</v>
      </c>
      <c r="G265" s="47">
        <f>+F265/E265</f>
        <v>1</v>
      </c>
      <c r="H265" s="20" t="s">
        <v>499</v>
      </c>
    </row>
    <row r="266" spans="2:8" ht="6" customHeight="1" x14ac:dyDescent="0.2">
      <c r="B266" s="89"/>
      <c r="C266" s="89"/>
      <c r="D266" s="89"/>
      <c r="E266" s="89"/>
      <c r="F266" s="89"/>
      <c r="G266" s="89"/>
      <c r="H266" s="89"/>
    </row>
    <row r="267" spans="2:8" ht="66.75" customHeight="1" x14ac:dyDescent="0.2">
      <c r="B267" s="98" t="s">
        <v>500</v>
      </c>
      <c r="C267" s="20" t="s">
        <v>501</v>
      </c>
      <c r="D267" s="20" t="s">
        <v>502</v>
      </c>
      <c r="E267" s="21">
        <v>3</v>
      </c>
      <c r="F267" s="21">
        <v>3</v>
      </c>
      <c r="G267" s="47">
        <f>+F267/E267</f>
        <v>1</v>
      </c>
      <c r="H267" s="20" t="s">
        <v>503</v>
      </c>
    </row>
    <row r="268" spans="2:8" ht="60.75" customHeight="1" x14ac:dyDescent="0.2">
      <c r="B268" s="98"/>
      <c r="C268" s="20" t="s">
        <v>504</v>
      </c>
      <c r="D268" s="20" t="s">
        <v>505</v>
      </c>
      <c r="E268" s="21">
        <v>3</v>
      </c>
      <c r="F268" s="21">
        <v>3</v>
      </c>
      <c r="G268" s="47">
        <f t="shared" ref="G268:G272" si="31">+F268/E268</f>
        <v>1</v>
      </c>
      <c r="H268" s="101" t="s">
        <v>506</v>
      </c>
    </row>
    <row r="269" spans="2:8" ht="50.25" customHeight="1" x14ac:dyDescent="0.2">
      <c r="B269" s="98"/>
      <c r="C269" s="20" t="s">
        <v>507</v>
      </c>
      <c r="D269" s="20" t="s">
        <v>508</v>
      </c>
      <c r="E269" s="21">
        <v>3</v>
      </c>
      <c r="F269" s="21">
        <v>3</v>
      </c>
      <c r="G269" s="47">
        <f t="shared" si="31"/>
        <v>1</v>
      </c>
      <c r="H269" s="103"/>
    </row>
    <row r="270" spans="2:8" ht="46.5" customHeight="1" x14ac:dyDescent="0.2">
      <c r="B270" s="98"/>
      <c r="C270" s="20" t="s">
        <v>509</v>
      </c>
      <c r="D270" s="20" t="s">
        <v>510</v>
      </c>
      <c r="E270" s="21">
        <v>100</v>
      </c>
      <c r="F270" s="21">
        <v>100</v>
      </c>
      <c r="G270" s="47">
        <f t="shared" si="31"/>
        <v>1</v>
      </c>
      <c r="H270" s="103"/>
    </row>
    <row r="271" spans="2:8" ht="72.75" customHeight="1" x14ac:dyDescent="0.2">
      <c r="B271" s="98"/>
      <c r="C271" s="20" t="s">
        <v>511</v>
      </c>
      <c r="D271" s="20" t="s">
        <v>512</v>
      </c>
      <c r="E271" s="21">
        <v>100</v>
      </c>
      <c r="F271" s="21">
        <v>100</v>
      </c>
      <c r="G271" s="47">
        <f t="shared" si="31"/>
        <v>1</v>
      </c>
      <c r="H271" s="103"/>
    </row>
    <row r="272" spans="2:8" ht="54" customHeight="1" x14ac:dyDescent="0.2">
      <c r="B272" s="98"/>
      <c r="C272" s="20" t="s">
        <v>513</v>
      </c>
      <c r="D272" s="20" t="s">
        <v>514</v>
      </c>
      <c r="E272" s="21">
        <v>100</v>
      </c>
      <c r="F272" s="21">
        <v>100</v>
      </c>
      <c r="G272" s="47">
        <f t="shared" si="31"/>
        <v>1</v>
      </c>
      <c r="H272" s="102"/>
    </row>
    <row r="273" spans="2:8" ht="6" customHeight="1" x14ac:dyDescent="0.2">
      <c r="B273" s="89"/>
      <c r="C273" s="89"/>
      <c r="D273" s="89"/>
      <c r="E273" s="89"/>
      <c r="F273" s="89"/>
      <c r="G273" s="89"/>
      <c r="H273" s="89"/>
    </row>
    <row r="274" spans="2:8" ht="21.75" customHeight="1" x14ac:dyDescent="0.2">
      <c r="B274" s="90" t="s">
        <v>515</v>
      </c>
      <c r="C274" s="90"/>
      <c r="D274" s="90"/>
      <c r="E274" s="90"/>
      <c r="F274" s="90"/>
      <c r="G274" s="90"/>
      <c r="H274" s="56">
        <f>+AVERAGE(G278:G282,G284:G292,G294:G303,G305:G306,G308:G314)</f>
        <v>0.93787878787878787</v>
      </c>
    </row>
    <row r="275" spans="2:8" x14ac:dyDescent="0.2">
      <c r="B275" s="33"/>
      <c r="C275" s="34"/>
      <c r="D275" s="34"/>
      <c r="E275" s="35"/>
      <c r="F275" s="35"/>
      <c r="G275" s="36"/>
      <c r="H275" s="37" t="s">
        <v>4</v>
      </c>
    </row>
    <row r="276" spans="2:8" ht="14.25" customHeight="1" x14ac:dyDescent="0.2">
      <c r="B276" s="80"/>
      <c r="C276" s="34"/>
      <c r="D276" s="34"/>
      <c r="E276" s="110"/>
      <c r="F276" s="111"/>
      <c r="G276" s="112"/>
      <c r="H276" s="34"/>
    </row>
    <row r="277" spans="2:8" s="3" customFormat="1" x14ac:dyDescent="0.25">
      <c r="B277" s="38" t="s">
        <v>5</v>
      </c>
      <c r="C277" s="17" t="s">
        <v>6</v>
      </c>
      <c r="D277" s="17" t="s">
        <v>7</v>
      </c>
      <c r="E277" s="17" t="s">
        <v>8</v>
      </c>
      <c r="F277" s="17" t="s">
        <v>9</v>
      </c>
      <c r="G277" s="18" t="s">
        <v>10</v>
      </c>
      <c r="H277" s="17" t="s">
        <v>11</v>
      </c>
    </row>
    <row r="278" spans="2:8" ht="90" customHeight="1" x14ac:dyDescent="0.2">
      <c r="B278" s="98" t="s">
        <v>515</v>
      </c>
      <c r="C278" s="81" t="s">
        <v>516</v>
      </c>
      <c r="D278" s="20" t="s">
        <v>517</v>
      </c>
      <c r="E278" s="21">
        <v>100</v>
      </c>
      <c r="F278" s="21">
        <v>100</v>
      </c>
      <c r="G278" s="66">
        <f>F278/E278</f>
        <v>1</v>
      </c>
      <c r="H278" s="24" t="s">
        <v>518</v>
      </c>
    </row>
    <row r="279" spans="2:8" ht="69.75" customHeight="1" x14ac:dyDescent="0.2">
      <c r="B279" s="98"/>
      <c r="C279" s="20" t="s">
        <v>519</v>
      </c>
      <c r="D279" s="20" t="s">
        <v>520</v>
      </c>
      <c r="E279" s="21">
        <v>100</v>
      </c>
      <c r="F279" s="21">
        <v>100</v>
      </c>
      <c r="G279" s="66">
        <f>+F279/E279</f>
        <v>1</v>
      </c>
      <c r="H279" s="24" t="s">
        <v>521</v>
      </c>
    </row>
    <row r="280" spans="2:8" ht="93" customHeight="1" x14ac:dyDescent="0.2">
      <c r="B280" s="98"/>
      <c r="C280" s="20" t="s">
        <v>522</v>
      </c>
      <c r="D280" s="20" t="s">
        <v>523</v>
      </c>
      <c r="E280" s="21">
        <v>100</v>
      </c>
      <c r="F280" s="21">
        <v>100</v>
      </c>
      <c r="G280" s="47">
        <f t="shared" ref="G280:G282" si="32">+F280/E280</f>
        <v>1</v>
      </c>
      <c r="H280" s="82" t="s">
        <v>524</v>
      </c>
    </row>
    <row r="281" spans="2:8" ht="69" customHeight="1" x14ac:dyDescent="0.2">
      <c r="B281" s="98"/>
      <c r="C281" s="20" t="s">
        <v>525</v>
      </c>
      <c r="D281" s="20" t="s">
        <v>526</v>
      </c>
      <c r="E281" s="21">
        <v>100</v>
      </c>
      <c r="F281" s="21">
        <v>100</v>
      </c>
      <c r="G281" s="47">
        <f t="shared" si="32"/>
        <v>1</v>
      </c>
      <c r="H281" s="48" t="s">
        <v>858</v>
      </c>
    </row>
    <row r="282" spans="2:8" ht="86.25" customHeight="1" x14ac:dyDescent="0.2">
      <c r="B282" s="98"/>
      <c r="C282" s="20" t="s">
        <v>527</v>
      </c>
      <c r="D282" s="20" t="s">
        <v>528</v>
      </c>
      <c r="E282" s="21">
        <v>100</v>
      </c>
      <c r="F282" s="21">
        <v>0</v>
      </c>
      <c r="G282" s="47">
        <f t="shared" si="32"/>
        <v>0</v>
      </c>
      <c r="H282" s="48"/>
    </row>
    <row r="283" spans="2:8" ht="6" customHeight="1" x14ac:dyDescent="0.2">
      <c r="B283" s="89"/>
      <c r="C283" s="89"/>
      <c r="D283" s="89"/>
      <c r="E283" s="89"/>
      <c r="F283" s="89"/>
      <c r="G283" s="89"/>
      <c r="H283" s="89"/>
    </row>
    <row r="284" spans="2:8" ht="64.5" customHeight="1" x14ac:dyDescent="0.2">
      <c r="B284" s="98" t="s">
        <v>529</v>
      </c>
      <c r="C284" s="20" t="s">
        <v>530</v>
      </c>
      <c r="D284" s="20" t="s">
        <v>531</v>
      </c>
      <c r="E284" s="21">
        <v>50</v>
      </c>
      <c r="F284" s="21">
        <v>189</v>
      </c>
      <c r="G284" s="47">
        <v>1</v>
      </c>
      <c r="H284" s="48"/>
    </row>
    <row r="285" spans="2:8" ht="64.5" customHeight="1" x14ac:dyDescent="0.2">
      <c r="B285" s="98"/>
      <c r="C285" s="20" t="s">
        <v>532</v>
      </c>
      <c r="D285" s="20" t="s">
        <v>533</v>
      </c>
      <c r="E285" s="21">
        <v>50</v>
      </c>
      <c r="F285" s="21">
        <v>50</v>
      </c>
      <c r="G285" s="47">
        <f>F285/E285</f>
        <v>1</v>
      </c>
      <c r="H285" s="48"/>
    </row>
    <row r="286" spans="2:8" ht="92.25" customHeight="1" x14ac:dyDescent="0.2">
      <c r="B286" s="98"/>
      <c r="C286" s="20" t="s">
        <v>534</v>
      </c>
      <c r="D286" s="20" t="s">
        <v>535</v>
      </c>
      <c r="E286" s="21">
        <v>100</v>
      </c>
      <c r="F286" s="21">
        <v>100</v>
      </c>
      <c r="G286" s="47">
        <f t="shared" ref="G286:G291" si="33">F286/E286</f>
        <v>1</v>
      </c>
      <c r="H286" s="48"/>
    </row>
    <row r="287" spans="2:8" ht="52.5" customHeight="1" x14ac:dyDescent="0.2">
      <c r="B287" s="98"/>
      <c r="C287" s="20" t="s">
        <v>536</v>
      </c>
      <c r="D287" s="20" t="s">
        <v>537</v>
      </c>
      <c r="E287" s="21">
        <v>3</v>
      </c>
      <c r="F287" s="21">
        <v>3</v>
      </c>
      <c r="G287" s="47">
        <f t="shared" si="33"/>
        <v>1</v>
      </c>
      <c r="H287" s="48"/>
    </row>
    <row r="288" spans="2:8" ht="81.75" customHeight="1" x14ac:dyDescent="0.2">
      <c r="B288" s="98"/>
      <c r="C288" s="20" t="s">
        <v>538</v>
      </c>
      <c r="D288" s="20" t="s">
        <v>533</v>
      </c>
      <c r="E288" s="21">
        <v>10</v>
      </c>
      <c r="F288" s="21">
        <v>10</v>
      </c>
      <c r="G288" s="47">
        <f t="shared" si="33"/>
        <v>1</v>
      </c>
      <c r="H288" s="48"/>
    </row>
    <row r="289" spans="2:8" ht="81.75" customHeight="1" x14ac:dyDescent="0.2">
      <c r="B289" s="98"/>
      <c r="C289" s="20" t="s">
        <v>539</v>
      </c>
      <c r="D289" s="20" t="s">
        <v>533</v>
      </c>
      <c r="E289" s="21">
        <v>25</v>
      </c>
      <c r="F289" s="21">
        <v>25</v>
      </c>
      <c r="G289" s="47">
        <f t="shared" si="33"/>
        <v>1</v>
      </c>
      <c r="H289" s="48"/>
    </row>
    <row r="290" spans="2:8" ht="214.5" customHeight="1" x14ac:dyDescent="0.2">
      <c r="B290" s="98"/>
      <c r="C290" s="20" t="s">
        <v>540</v>
      </c>
      <c r="D290" s="20" t="s">
        <v>541</v>
      </c>
      <c r="E290" s="21">
        <v>2</v>
      </c>
      <c r="F290" s="21">
        <v>2</v>
      </c>
      <c r="G290" s="47">
        <f t="shared" si="33"/>
        <v>1</v>
      </c>
      <c r="H290" s="48" t="s">
        <v>542</v>
      </c>
    </row>
    <row r="291" spans="2:8" ht="67.5" customHeight="1" x14ac:dyDescent="0.2">
      <c r="B291" s="98"/>
      <c r="C291" s="41" t="s">
        <v>543</v>
      </c>
      <c r="D291" s="83" t="s">
        <v>537</v>
      </c>
      <c r="E291" s="21">
        <v>10</v>
      </c>
      <c r="F291" s="21">
        <v>10</v>
      </c>
      <c r="G291" s="47">
        <f t="shared" si="33"/>
        <v>1</v>
      </c>
      <c r="H291" s="48"/>
    </row>
    <row r="292" spans="2:8" ht="54" customHeight="1" x14ac:dyDescent="0.2">
      <c r="B292" s="98"/>
      <c r="C292" s="20" t="s">
        <v>544</v>
      </c>
      <c r="D292" s="20" t="s">
        <v>545</v>
      </c>
      <c r="E292" s="21">
        <v>10</v>
      </c>
      <c r="F292" s="21">
        <v>12</v>
      </c>
      <c r="G292" s="47">
        <v>1</v>
      </c>
      <c r="H292" s="48"/>
    </row>
    <row r="293" spans="2:8" ht="6" customHeight="1" x14ac:dyDescent="0.2">
      <c r="B293" s="89"/>
      <c r="C293" s="89"/>
      <c r="D293" s="89"/>
      <c r="E293" s="89"/>
      <c r="F293" s="89"/>
      <c r="G293" s="89"/>
      <c r="H293" s="89"/>
    </row>
    <row r="294" spans="2:8" ht="48" customHeight="1" x14ac:dyDescent="0.2">
      <c r="B294" s="98" t="s">
        <v>546</v>
      </c>
      <c r="C294" s="59" t="s">
        <v>547</v>
      </c>
      <c r="D294" s="88" t="s">
        <v>548</v>
      </c>
      <c r="E294" s="60">
        <v>100</v>
      </c>
      <c r="F294" s="21">
        <v>95</v>
      </c>
      <c r="G294" s="47">
        <f>+F294/E294</f>
        <v>0.95</v>
      </c>
      <c r="H294" s="20" t="s">
        <v>549</v>
      </c>
    </row>
    <row r="295" spans="2:8" ht="76.5" customHeight="1" x14ac:dyDescent="0.2">
      <c r="B295" s="98"/>
      <c r="C295" s="59" t="s">
        <v>550</v>
      </c>
      <c r="D295" s="88"/>
      <c r="E295" s="60">
        <v>100</v>
      </c>
      <c r="F295" s="21">
        <v>100</v>
      </c>
      <c r="G295" s="47">
        <f t="shared" ref="G295:G303" si="34">+F295/E295</f>
        <v>1</v>
      </c>
      <c r="H295" s="20" t="s">
        <v>859</v>
      </c>
    </row>
    <row r="296" spans="2:8" ht="90.75" customHeight="1" x14ac:dyDescent="0.2">
      <c r="B296" s="98"/>
      <c r="C296" s="59" t="s">
        <v>551</v>
      </c>
      <c r="D296" s="88"/>
      <c r="E296" s="60">
        <v>100</v>
      </c>
      <c r="F296" s="21">
        <v>100</v>
      </c>
      <c r="G296" s="47">
        <f t="shared" si="34"/>
        <v>1</v>
      </c>
      <c r="H296" s="20" t="s">
        <v>552</v>
      </c>
    </row>
    <row r="297" spans="2:8" ht="111.75" customHeight="1" x14ac:dyDescent="0.2">
      <c r="B297" s="98"/>
      <c r="C297" s="59" t="s">
        <v>553</v>
      </c>
      <c r="D297" s="29" t="s">
        <v>554</v>
      </c>
      <c r="E297" s="60">
        <v>3</v>
      </c>
      <c r="F297" s="21">
        <v>3</v>
      </c>
      <c r="G297" s="47">
        <f t="shared" si="34"/>
        <v>1</v>
      </c>
      <c r="H297" s="20" t="s">
        <v>555</v>
      </c>
    </row>
    <row r="298" spans="2:8" ht="87.75" customHeight="1" x14ac:dyDescent="0.2">
      <c r="B298" s="98"/>
      <c r="C298" s="20" t="s">
        <v>556</v>
      </c>
      <c r="D298" s="42" t="s">
        <v>548</v>
      </c>
      <c r="E298" s="21">
        <v>100</v>
      </c>
      <c r="F298" s="21">
        <v>100</v>
      </c>
      <c r="G298" s="47">
        <f t="shared" si="34"/>
        <v>1</v>
      </c>
      <c r="H298" s="20" t="s">
        <v>860</v>
      </c>
    </row>
    <row r="299" spans="2:8" ht="64.5" customHeight="1" x14ac:dyDescent="0.2">
      <c r="B299" s="98"/>
      <c r="C299" s="20" t="s">
        <v>557</v>
      </c>
      <c r="D299" s="101" t="s">
        <v>558</v>
      </c>
      <c r="E299" s="21">
        <v>100</v>
      </c>
      <c r="F299" s="21">
        <v>100</v>
      </c>
      <c r="G299" s="47">
        <f t="shared" si="34"/>
        <v>1</v>
      </c>
      <c r="H299" s="20" t="s">
        <v>559</v>
      </c>
    </row>
    <row r="300" spans="2:8" ht="61.5" customHeight="1" x14ac:dyDescent="0.2">
      <c r="B300" s="98"/>
      <c r="C300" s="20" t="s">
        <v>560</v>
      </c>
      <c r="D300" s="102"/>
      <c r="E300" s="21">
        <v>100</v>
      </c>
      <c r="F300" s="21">
        <v>0</v>
      </c>
      <c r="G300" s="47">
        <f t="shared" si="34"/>
        <v>0</v>
      </c>
      <c r="H300" s="20"/>
    </row>
    <row r="301" spans="2:8" ht="68.25" customHeight="1" x14ac:dyDescent="0.2">
      <c r="B301" s="98"/>
      <c r="C301" s="20" t="s">
        <v>561</v>
      </c>
      <c r="D301" s="101" t="s">
        <v>562</v>
      </c>
      <c r="E301" s="21">
        <v>100</v>
      </c>
      <c r="F301" s="21">
        <v>100</v>
      </c>
      <c r="G301" s="47">
        <f t="shared" si="34"/>
        <v>1</v>
      </c>
      <c r="H301" s="20" t="s">
        <v>563</v>
      </c>
    </row>
    <row r="302" spans="2:8" ht="78.75" customHeight="1" x14ac:dyDescent="0.2">
      <c r="B302" s="98"/>
      <c r="C302" s="20" t="s">
        <v>564</v>
      </c>
      <c r="D302" s="102"/>
      <c r="E302" s="21">
        <v>100</v>
      </c>
      <c r="F302" s="21">
        <v>100</v>
      </c>
      <c r="G302" s="47">
        <f t="shared" si="34"/>
        <v>1</v>
      </c>
      <c r="H302" s="20" t="s">
        <v>861</v>
      </c>
    </row>
    <row r="303" spans="2:8" ht="81.75" customHeight="1" x14ac:dyDescent="0.2">
      <c r="B303" s="98"/>
      <c r="C303" s="20" t="s">
        <v>565</v>
      </c>
      <c r="D303" s="20" t="s">
        <v>558</v>
      </c>
      <c r="E303" s="21">
        <v>100</v>
      </c>
      <c r="F303" s="21">
        <v>100</v>
      </c>
      <c r="G303" s="47">
        <f t="shared" si="34"/>
        <v>1</v>
      </c>
      <c r="H303" s="20" t="s">
        <v>566</v>
      </c>
    </row>
    <row r="304" spans="2:8" ht="6" customHeight="1" x14ac:dyDescent="0.2">
      <c r="B304" s="89"/>
      <c r="C304" s="89"/>
      <c r="D304" s="89"/>
      <c r="E304" s="89"/>
      <c r="F304" s="89"/>
      <c r="G304" s="89"/>
      <c r="H304" s="89"/>
    </row>
    <row r="305" spans="2:8" ht="85.5" customHeight="1" x14ac:dyDescent="0.2">
      <c r="B305" s="98" t="s">
        <v>567</v>
      </c>
      <c r="C305" s="20" t="s">
        <v>568</v>
      </c>
      <c r="D305" s="20" t="s">
        <v>569</v>
      </c>
      <c r="E305" s="21">
        <v>3</v>
      </c>
      <c r="F305" s="21">
        <v>3</v>
      </c>
      <c r="G305" s="47">
        <f t="shared" ref="G305" si="35">+F305/E305</f>
        <v>1</v>
      </c>
      <c r="H305" s="20" t="s">
        <v>570</v>
      </c>
    </row>
    <row r="306" spans="2:8" ht="91.5" customHeight="1" x14ac:dyDescent="0.2">
      <c r="B306" s="98"/>
      <c r="C306" s="20" t="s">
        <v>571</v>
      </c>
      <c r="D306" s="20" t="s">
        <v>572</v>
      </c>
      <c r="E306" s="21">
        <v>90</v>
      </c>
      <c r="F306" s="21">
        <v>90</v>
      </c>
      <c r="G306" s="47">
        <f>+F306/E306</f>
        <v>1</v>
      </c>
      <c r="H306" s="20" t="s">
        <v>573</v>
      </c>
    </row>
    <row r="307" spans="2:8" ht="6" customHeight="1" x14ac:dyDescent="0.2">
      <c r="B307" s="89"/>
      <c r="C307" s="89"/>
      <c r="D307" s="89"/>
      <c r="E307" s="89"/>
      <c r="F307" s="89"/>
      <c r="G307" s="89"/>
      <c r="H307" s="89"/>
    </row>
    <row r="308" spans="2:8" ht="61.5" customHeight="1" x14ac:dyDescent="0.2">
      <c r="B308" s="98" t="s">
        <v>574</v>
      </c>
      <c r="C308" s="20" t="s">
        <v>575</v>
      </c>
      <c r="D308" s="20" t="s">
        <v>576</v>
      </c>
      <c r="E308" s="21">
        <v>100</v>
      </c>
      <c r="F308" s="21">
        <v>100</v>
      </c>
      <c r="G308" s="47">
        <f>+F308/E308</f>
        <v>1</v>
      </c>
      <c r="H308" s="20" t="s">
        <v>577</v>
      </c>
    </row>
    <row r="309" spans="2:8" ht="63.75" customHeight="1" x14ac:dyDescent="0.2">
      <c r="B309" s="98"/>
      <c r="C309" s="20" t="s">
        <v>578</v>
      </c>
      <c r="D309" s="20" t="s">
        <v>579</v>
      </c>
      <c r="E309" s="21">
        <v>1</v>
      </c>
      <c r="F309" s="21">
        <v>1</v>
      </c>
      <c r="G309" s="47">
        <f t="shared" ref="G309:G314" si="36">+F309/E309</f>
        <v>1</v>
      </c>
      <c r="H309" s="43" t="s">
        <v>580</v>
      </c>
    </row>
    <row r="310" spans="2:8" ht="69" customHeight="1" x14ac:dyDescent="0.2">
      <c r="B310" s="98"/>
      <c r="C310" s="20" t="s">
        <v>581</v>
      </c>
      <c r="D310" s="99" t="s">
        <v>520</v>
      </c>
      <c r="E310" s="21">
        <v>100</v>
      </c>
      <c r="F310" s="21">
        <v>100</v>
      </c>
      <c r="G310" s="47">
        <f t="shared" si="36"/>
        <v>1</v>
      </c>
      <c r="H310" s="20" t="s">
        <v>582</v>
      </c>
    </row>
    <row r="311" spans="2:8" ht="96.75" customHeight="1" x14ac:dyDescent="0.2">
      <c r="B311" s="98"/>
      <c r="C311" s="20" t="s">
        <v>583</v>
      </c>
      <c r="D311" s="109"/>
      <c r="E311" s="21">
        <v>100</v>
      </c>
      <c r="F311" s="21">
        <v>100</v>
      </c>
      <c r="G311" s="47">
        <f t="shared" si="36"/>
        <v>1</v>
      </c>
      <c r="H311" s="20" t="s">
        <v>584</v>
      </c>
    </row>
    <row r="312" spans="2:8" ht="97.5" customHeight="1" x14ac:dyDescent="0.2">
      <c r="B312" s="98"/>
      <c r="C312" s="20" t="s">
        <v>585</v>
      </c>
      <c r="D312" s="109"/>
      <c r="E312" s="21">
        <v>100</v>
      </c>
      <c r="F312" s="21">
        <v>100</v>
      </c>
      <c r="G312" s="47">
        <f t="shared" si="36"/>
        <v>1</v>
      </c>
      <c r="H312" s="29" t="s">
        <v>586</v>
      </c>
    </row>
    <row r="313" spans="2:8" ht="90" customHeight="1" x14ac:dyDescent="0.2">
      <c r="B313" s="98"/>
      <c r="C313" s="20" t="s">
        <v>587</v>
      </c>
      <c r="D313" s="109"/>
      <c r="E313" s="21">
        <v>100</v>
      </c>
      <c r="F313" s="21">
        <v>100</v>
      </c>
      <c r="G313" s="47">
        <f t="shared" si="36"/>
        <v>1</v>
      </c>
      <c r="H313" s="29" t="s">
        <v>582</v>
      </c>
    </row>
    <row r="314" spans="2:8" ht="135" customHeight="1" x14ac:dyDescent="0.2">
      <c r="B314" s="98"/>
      <c r="C314" s="20" t="s">
        <v>588</v>
      </c>
      <c r="D314" s="100"/>
      <c r="E314" s="21">
        <v>100</v>
      </c>
      <c r="F314" s="21">
        <v>100</v>
      </c>
      <c r="G314" s="47">
        <f t="shared" si="36"/>
        <v>1</v>
      </c>
      <c r="H314" s="29" t="s">
        <v>589</v>
      </c>
    </row>
    <row r="315" spans="2:8" ht="6" customHeight="1" x14ac:dyDescent="0.2">
      <c r="B315" s="89"/>
      <c r="C315" s="89"/>
      <c r="D315" s="89"/>
      <c r="E315" s="89"/>
      <c r="F315" s="89"/>
      <c r="G315" s="89"/>
      <c r="H315" s="89"/>
    </row>
    <row r="316" spans="2:8" ht="24" customHeight="1" x14ac:dyDescent="0.2">
      <c r="B316" s="90" t="s">
        <v>590</v>
      </c>
      <c r="C316" s="90"/>
      <c r="D316" s="90"/>
      <c r="E316" s="90"/>
      <c r="F316" s="90"/>
      <c r="G316" s="90"/>
      <c r="H316" s="56">
        <f>+AVERAGE(G319:G320,G322:G346,G348:G353)</f>
        <v>0.94980152401205042</v>
      </c>
    </row>
    <row r="317" spans="2:8" x14ac:dyDescent="0.2">
      <c r="B317" s="33"/>
      <c r="C317" s="34"/>
      <c r="D317" s="34"/>
      <c r="E317" s="35"/>
      <c r="F317" s="35"/>
      <c r="G317" s="36"/>
      <c r="H317" s="37" t="s">
        <v>4</v>
      </c>
    </row>
    <row r="318" spans="2:8" ht="21.75" customHeight="1" x14ac:dyDescent="0.2">
      <c r="B318" s="38" t="s">
        <v>5</v>
      </c>
      <c r="C318" s="17" t="s">
        <v>6</v>
      </c>
      <c r="D318" s="17" t="s">
        <v>7</v>
      </c>
      <c r="E318" s="17" t="s">
        <v>8</v>
      </c>
      <c r="F318" s="17" t="s">
        <v>9</v>
      </c>
      <c r="G318" s="18" t="s">
        <v>10</v>
      </c>
      <c r="H318" s="17" t="s">
        <v>11</v>
      </c>
    </row>
    <row r="319" spans="2:8" ht="125.25" customHeight="1" x14ac:dyDescent="0.2">
      <c r="B319" s="95" t="s">
        <v>591</v>
      </c>
      <c r="C319" s="20" t="s">
        <v>592</v>
      </c>
      <c r="D319" s="20" t="s">
        <v>593</v>
      </c>
      <c r="E319" s="21">
        <v>100</v>
      </c>
      <c r="F319" s="21">
        <v>100</v>
      </c>
      <c r="G319" s="47">
        <f t="shared" ref="G319" si="37">+F319/E319</f>
        <v>1</v>
      </c>
      <c r="H319" s="20" t="s">
        <v>594</v>
      </c>
    </row>
    <row r="320" spans="2:8" ht="80.25" customHeight="1" x14ac:dyDescent="0.2">
      <c r="B320" s="107"/>
      <c r="C320" s="20" t="s">
        <v>595</v>
      </c>
      <c r="D320" s="20" t="s">
        <v>596</v>
      </c>
      <c r="E320" s="21">
        <v>100</v>
      </c>
      <c r="F320" s="21">
        <v>100</v>
      </c>
      <c r="G320" s="47">
        <f>+F320/E320</f>
        <v>1</v>
      </c>
      <c r="H320" s="20" t="s">
        <v>597</v>
      </c>
    </row>
    <row r="321" spans="2:8" ht="6" customHeight="1" x14ac:dyDescent="0.2">
      <c r="B321" s="89"/>
      <c r="C321" s="89"/>
      <c r="D321" s="89"/>
      <c r="E321" s="89"/>
      <c r="F321" s="89"/>
      <c r="G321" s="89"/>
      <c r="H321" s="89"/>
    </row>
    <row r="322" spans="2:8" ht="137.25" customHeight="1" x14ac:dyDescent="0.2">
      <c r="B322" s="98" t="s">
        <v>598</v>
      </c>
      <c r="C322" s="20" t="s">
        <v>599</v>
      </c>
      <c r="D322" s="20" t="s">
        <v>600</v>
      </c>
      <c r="E322" s="21">
        <v>1</v>
      </c>
      <c r="F322" s="21">
        <v>1</v>
      </c>
      <c r="G322" s="47">
        <f>F322/E322</f>
        <v>1</v>
      </c>
      <c r="H322" s="20" t="s">
        <v>601</v>
      </c>
    </row>
    <row r="323" spans="2:8" ht="168.75" customHeight="1" x14ac:dyDescent="0.2">
      <c r="B323" s="98"/>
      <c r="C323" s="20" t="s">
        <v>602</v>
      </c>
      <c r="D323" s="20" t="s">
        <v>603</v>
      </c>
      <c r="E323" s="21">
        <v>90</v>
      </c>
      <c r="F323" s="21">
        <v>86</v>
      </c>
      <c r="G323" s="47">
        <f t="shared" ref="G323:G346" si="38">F323/E323</f>
        <v>0.9555555555555556</v>
      </c>
      <c r="H323" s="20" t="s">
        <v>604</v>
      </c>
    </row>
    <row r="324" spans="2:8" ht="83.25" customHeight="1" x14ac:dyDescent="0.2">
      <c r="B324" s="98"/>
      <c r="C324" s="20" t="s">
        <v>605</v>
      </c>
      <c r="D324" s="20" t="s">
        <v>606</v>
      </c>
      <c r="E324" s="21">
        <v>13</v>
      </c>
      <c r="F324" s="21">
        <v>13</v>
      </c>
      <c r="G324" s="47">
        <f t="shared" si="38"/>
        <v>1</v>
      </c>
      <c r="H324" s="20" t="s">
        <v>607</v>
      </c>
    </row>
    <row r="325" spans="2:8" ht="86.25" customHeight="1" x14ac:dyDescent="0.2">
      <c r="B325" s="98"/>
      <c r="C325" s="20" t="s">
        <v>608</v>
      </c>
      <c r="D325" s="20" t="s">
        <v>609</v>
      </c>
      <c r="E325" s="21">
        <v>3</v>
      </c>
      <c r="F325" s="21">
        <v>3</v>
      </c>
      <c r="G325" s="47">
        <f t="shared" si="38"/>
        <v>1</v>
      </c>
      <c r="H325" s="20" t="s">
        <v>862</v>
      </c>
    </row>
    <row r="326" spans="2:8" ht="148.5" customHeight="1" x14ac:dyDescent="0.2">
      <c r="B326" s="98"/>
      <c r="C326" s="20" t="s">
        <v>610</v>
      </c>
      <c r="D326" s="20" t="s">
        <v>611</v>
      </c>
      <c r="E326" s="21">
        <v>3</v>
      </c>
      <c r="F326" s="21">
        <v>3</v>
      </c>
      <c r="G326" s="47">
        <f t="shared" si="38"/>
        <v>1</v>
      </c>
      <c r="H326" s="20" t="s">
        <v>612</v>
      </c>
    </row>
    <row r="327" spans="2:8" ht="159.75" customHeight="1" x14ac:dyDescent="0.2">
      <c r="B327" s="98"/>
      <c r="C327" s="20" t="s">
        <v>613</v>
      </c>
      <c r="D327" s="20" t="s">
        <v>614</v>
      </c>
      <c r="E327" s="21">
        <v>3</v>
      </c>
      <c r="F327" s="21">
        <v>3</v>
      </c>
      <c r="G327" s="47">
        <f t="shared" si="38"/>
        <v>1</v>
      </c>
      <c r="H327" s="20" t="s">
        <v>863</v>
      </c>
    </row>
    <row r="328" spans="2:8" ht="138" customHeight="1" x14ac:dyDescent="0.2">
      <c r="B328" s="98"/>
      <c r="C328" s="20" t="s">
        <v>615</v>
      </c>
      <c r="D328" s="20" t="s">
        <v>616</v>
      </c>
      <c r="E328" s="21">
        <v>1</v>
      </c>
      <c r="F328" s="21">
        <v>1</v>
      </c>
      <c r="G328" s="47">
        <f t="shared" si="38"/>
        <v>1</v>
      </c>
      <c r="H328" s="20" t="s">
        <v>617</v>
      </c>
    </row>
    <row r="329" spans="2:8" ht="122.25" customHeight="1" x14ac:dyDescent="0.2">
      <c r="B329" s="98"/>
      <c r="C329" s="20" t="s">
        <v>618</v>
      </c>
      <c r="D329" s="20" t="s">
        <v>619</v>
      </c>
      <c r="E329" s="21">
        <v>100</v>
      </c>
      <c r="F329" s="21">
        <v>100</v>
      </c>
      <c r="G329" s="47">
        <f t="shared" si="38"/>
        <v>1</v>
      </c>
      <c r="H329" s="20" t="s">
        <v>620</v>
      </c>
    </row>
    <row r="330" spans="2:8" ht="129.75" customHeight="1" x14ac:dyDescent="0.2">
      <c r="B330" s="98"/>
      <c r="C330" s="20" t="s">
        <v>621</v>
      </c>
      <c r="D330" s="20" t="s">
        <v>622</v>
      </c>
      <c r="E330" s="21">
        <v>3</v>
      </c>
      <c r="F330" s="21">
        <v>3</v>
      </c>
      <c r="G330" s="47">
        <f t="shared" si="38"/>
        <v>1</v>
      </c>
      <c r="H330" s="20" t="s">
        <v>623</v>
      </c>
    </row>
    <row r="331" spans="2:8" ht="234" customHeight="1" x14ac:dyDescent="0.2">
      <c r="B331" s="98"/>
      <c r="C331" s="20" t="s">
        <v>624</v>
      </c>
      <c r="D331" s="20" t="s">
        <v>625</v>
      </c>
      <c r="E331" s="21">
        <v>3</v>
      </c>
      <c r="F331" s="21">
        <v>3</v>
      </c>
      <c r="G331" s="47">
        <f t="shared" si="38"/>
        <v>1</v>
      </c>
      <c r="H331" s="20" t="s">
        <v>626</v>
      </c>
    </row>
    <row r="332" spans="2:8" ht="126.75" customHeight="1" x14ac:dyDescent="0.2">
      <c r="B332" s="98"/>
      <c r="C332" s="20" t="s">
        <v>627</v>
      </c>
      <c r="D332" s="20" t="s">
        <v>628</v>
      </c>
      <c r="E332" s="21">
        <v>1</v>
      </c>
      <c r="F332" s="21">
        <v>1</v>
      </c>
      <c r="G332" s="47">
        <f t="shared" si="38"/>
        <v>1</v>
      </c>
      <c r="H332" s="20" t="s">
        <v>629</v>
      </c>
    </row>
    <row r="333" spans="2:8" ht="121.5" customHeight="1" x14ac:dyDescent="0.2">
      <c r="B333" s="98"/>
      <c r="C333" s="20" t="s">
        <v>630</v>
      </c>
      <c r="D333" s="20" t="s">
        <v>631</v>
      </c>
      <c r="E333" s="21">
        <v>1</v>
      </c>
      <c r="F333" s="21">
        <v>1</v>
      </c>
      <c r="G333" s="47">
        <f t="shared" si="38"/>
        <v>1</v>
      </c>
      <c r="H333" s="20" t="s">
        <v>632</v>
      </c>
    </row>
    <row r="334" spans="2:8" ht="181.5" customHeight="1" x14ac:dyDescent="0.2">
      <c r="B334" s="98"/>
      <c r="C334" s="20" t="s">
        <v>633</v>
      </c>
      <c r="D334" s="20" t="s">
        <v>634</v>
      </c>
      <c r="E334" s="21">
        <v>61</v>
      </c>
      <c r="F334" s="21">
        <v>62</v>
      </c>
      <c r="G334" s="47">
        <v>1</v>
      </c>
      <c r="H334" s="20" t="s">
        <v>635</v>
      </c>
    </row>
    <row r="335" spans="2:8" ht="166.5" customHeight="1" x14ac:dyDescent="0.2">
      <c r="B335" s="98"/>
      <c r="C335" s="20" t="s">
        <v>636</v>
      </c>
      <c r="D335" s="20" t="s">
        <v>637</v>
      </c>
      <c r="E335" s="21">
        <v>1</v>
      </c>
      <c r="F335" s="21">
        <v>1</v>
      </c>
      <c r="G335" s="47">
        <f t="shared" si="38"/>
        <v>1</v>
      </c>
      <c r="H335" s="20" t="s">
        <v>638</v>
      </c>
    </row>
    <row r="336" spans="2:8" ht="145.5" customHeight="1" x14ac:dyDescent="0.2">
      <c r="B336" s="98"/>
      <c r="C336" s="20" t="s">
        <v>639</v>
      </c>
      <c r="D336" s="20" t="s">
        <v>640</v>
      </c>
      <c r="E336" s="21">
        <v>3</v>
      </c>
      <c r="F336" s="21">
        <v>3</v>
      </c>
      <c r="G336" s="47">
        <f t="shared" si="38"/>
        <v>1</v>
      </c>
      <c r="H336" s="20" t="s">
        <v>864</v>
      </c>
    </row>
    <row r="337" spans="2:8" ht="98.25" customHeight="1" x14ac:dyDescent="0.2">
      <c r="B337" s="98"/>
      <c r="C337" s="20" t="s">
        <v>641</v>
      </c>
      <c r="D337" s="20" t="s">
        <v>642</v>
      </c>
      <c r="E337" s="21">
        <v>1</v>
      </c>
      <c r="F337" s="21">
        <v>1</v>
      </c>
      <c r="G337" s="47">
        <f t="shared" si="38"/>
        <v>1</v>
      </c>
      <c r="H337" s="20" t="s">
        <v>643</v>
      </c>
    </row>
    <row r="338" spans="2:8" ht="137.25" customHeight="1" x14ac:dyDescent="0.2">
      <c r="B338" s="98"/>
      <c r="C338" s="20" t="s">
        <v>644</v>
      </c>
      <c r="D338" s="20" t="s">
        <v>645</v>
      </c>
      <c r="E338" s="21">
        <v>1</v>
      </c>
      <c r="F338" s="21">
        <v>1</v>
      </c>
      <c r="G338" s="47">
        <f t="shared" si="38"/>
        <v>1</v>
      </c>
      <c r="H338" s="20" t="s">
        <v>646</v>
      </c>
    </row>
    <row r="339" spans="2:8" ht="93.75" customHeight="1" x14ac:dyDescent="0.2">
      <c r="B339" s="98"/>
      <c r="C339" s="20" t="s">
        <v>647</v>
      </c>
      <c r="D339" s="20" t="s">
        <v>647</v>
      </c>
      <c r="E339" s="21">
        <v>1</v>
      </c>
      <c r="F339" s="21">
        <v>1</v>
      </c>
      <c r="G339" s="47">
        <f t="shared" si="38"/>
        <v>1</v>
      </c>
      <c r="H339" s="20" t="s">
        <v>648</v>
      </c>
    </row>
    <row r="340" spans="2:8" ht="167.25" customHeight="1" x14ac:dyDescent="0.2">
      <c r="B340" s="98"/>
      <c r="C340" s="20" t="s">
        <v>649</v>
      </c>
      <c r="D340" s="20" t="s">
        <v>650</v>
      </c>
      <c r="E340" s="21">
        <v>2</v>
      </c>
      <c r="F340" s="21">
        <v>1</v>
      </c>
      <c r="G340" s="47">
        <f t="shared" si="38"/>
        <v>0.5</v>
      </c>
      <c r="H340" s="20" t="s">
        <v>651</v>
      </c>
    </row>
    <row r="341" spans="2:8" ht="132.75" customHeight="1" x14ac:dyDescent="0.2">
      <c r="B341" s="98"/>
      <c r="C341" s="20" t="s">
        <v>652</v>
      </c>
      <c r="D341" s="20" t="s">
        <v>653</v>
      </c>
      <c r="E341" s="21">
        <v>1</v>
      </c>
      <c r="F341" s="21">
        <v>1</v>
      </c>
      <c r="G341" s="47">
        <f t="shared" si="38"/>
        <v>1</v>
      </c>
      <c r="H341" s="20" t="s">
        <v>654</v>
      </c>
    </row>
    <row r="342" spans="2:8" ht="78.75" customHeight="1" x14ac:dyDescent="0.2">
      <c r="B342" s="98"/>
      <c r="C342" s="20" t="s">
        <v>655</v>
      </c>
      <c r="D342" s="20" t="s">
        <v>656</v>
      </c>
      <c r="E342" s="21">
        <v>1</v>
      </c>
      <c r="F342" s="21">
        <v>1</v>
      </c>
      <c r="G342" s="47">
        <f t="shared" si="38"/>
        <v>1</v>
      </c>
      <c r="H342" s="20" t="s">
        <v>657</v>
      </c>
    </row>
    <row r="343" spans="2:8" ht="77.25" customHeight="1" x14ac:dyDescent="0.2">
      <c r="B343" s="98"/>
      <c r="C343" s="20" t="s">
        <v>658</v>
      </c>
      <c r="D343" s="20" t="s">
        <v>659</v>
      </c>
      <c r="E343" s="21">
        <v>1</v>
      </c>
      <c r="F343" s="21">
        <v>1</v>
      </c>
      <c r="G343" s="47">
        <f t="shared" si="38"/>
        <v>1</v>
      </c>
      <c r="H343" s="20" t="s">
        <v>657</v>
      </c>
    </row>
    <row r="344" spans="2:8" ht="69" customHeight="1" x14ac:dyDescent="0.2">
      <c r="B344" s="98"/>
      <c r="C344" s="20" t="s">
        <v>660</v>
      </c>
      <c r="D344" s="20" t="s">
        <v>661</v>
      </c>
      <c r="E344" s="21">
        <v>1</v>
      </c>
      <c r="F344" s="21">
        <v>1</v>
      </c>
      <c r="G344" s="47">
        <f t="shared" si="38"/>
        <v>1</v>
      </c>
      <c r="H344" s="20" t="s">
        <v>662</v>
      </c>
    </row>
    <row r="345" spans="2:8" ht="113.25" customHeight="1" x14ac:dyDescent="0.2">
      <c r="B345" s="98"/>
      <c r="C345" s="20" t="s">
        <v>663</v>
      </c>
      <c r="D345" s="20" t="s">
        <v>664</v>
      </c>
      <c r="E345" s="21">
        <v>13</v>
      </c>
      <c r="F345" s="21">
        <v>13</v>
      </c>
      <c r="G345" s="47">
        <f t="shared" si="38"/>
        <v>1</v>
      </c>
      <c r="H345" s="20" t="s">
        <v>665</v>
      </c>
    </row>
    <row r="346" spans="2:8" ht="96.75" customHeight="1" x14ac:dyDescent="0.2">
      <c r="B346" s="98"/>
      <c r="C346" s="20" t="s">
        <v>666</v>
      </c>
      <c r="D346" s="20" t="s">
        <v>667</v>
      </c>
      <c r="E346" s="21">
        <v>100</v>
      </c>
      <c r="F346" s="21">
        <v>100</v>
      </c>
      <c r="G346" s="47">
        <f t="shared" si="38"/>
        <v>1</v>
      </c>
      <c r="H346" s="20" t="s">
        <v>668</v>
      </c>
    </row>
    <row r="347" spans="2:8" ht="6" customHeight="1" x14ac:dyDescent="0.2">
      <c r="B347" s="89"/>
      <c r="C347" s="89"/>
      <c r="D347" s="89"/>
      <c r="E347" s="89"/>
      <c r="F347" s="89"/>
      <c r="G347" s="89"/>
      <c r="H347" s="89"/>
    </row>
    <row r="348" spans="2:8" ht="66" customHeight="1" x14ac:dyDescent="0.2">
      <c r="B348" s="98" t="s">
        <v>669</v>
      </c>
      <c r="C348" s="20" t="s">
        <v>670</v>
      </c>
      <c r="D348" s="20" t="s">
        <v>671</v>
      </c>
      <c r="E348" s="21">
        <v>95</v>
      </c>
      <c r="F348" s="21">
        <v>91</v>
      </c>
      <c r="G348" s="47">
        <f>F348/E348</f>
        <v>0.95789473684210524</v>
      </c>
      <c r="H348" s="20" t="s">
        <v>672</v>
      </c>
    </row>
    <row r="349" spans="2:8" ht="72" customHeight="1" x14ac:dyDescent="0.2">
      <c r="B349" s="98"/>
      <c r="C349" s="20" t="s">
        <v>673</v>
      </c>
      <c r="D349" s="20" t="s">
        <v>674</v>
      </c>
      <c r="E349" s="21">
        <v>95</v>
      </c>
      <c r="F349" s="21">
        <v>115</v>
      </c>
      <c r="G349" s="47">
        <v>1</v>
      </c>
      <c r="H349" s="20" t="s">
        <v>675</v>
      </c>
    </row>
    <row r="350" spans="2:8" ht="64.5" customHeight="1" x14ac:dyDescent="0.2">
      <c r="B350" s="98"/>
      <c r="C350" s="20" t="s">
        <v>676</v>
      </c>
      <c r="D350" s="20" t="s">
        <v>677</v>
      </c>
      <c r="E350" s="21">
        <v>4</v>
      </c>
      <c r="F350" s="21">
        <v>4</v>
      </c>
      <c r="G350" s="47">
        <f>F350/E350</f>
        <v>1</v>
      </c>
      <c r="H350" s="20" t="s">
        <v>678</v>
      </c>
    </row>
    <row r="351" spans="2:8" ht="75" customHeight="1" x14ac:dyDescent="0.2">
      <c r="B351" s="98"/>
      <c r="C351" s="20" t="s">
        <v>679</v>
      </c>
      <c r="D351" s="20" t="s">
        <v>680</v>
      </c>
      <c r="E351" s="21">
        <v>100</v>
      </c>
      <c r="F351" s="21">
        <v>93</v>
      </c>
      <c r="G351" s="47">
        <f>F351/E351</f>
        <v>0.93</v>
      </c>
      <c r="H351" s="20" t="s">
        <v>681</v>
      </c>
    </row>
    <row r="352" spans="2:8" ht="114" customHeight="1" x14ac:dyDescent="0.2">
      <c r="B352" s="98"/>
      <c r="C352" s="20" t="s">
        <v>682</v>
      </c>
      <c r="D352" s="20" t="s">
        <v>683</v>
      </c>
      <c r="E352" s="21">
        <v>95</v>
      </c>
      <c r="F352" s="21">
        <v>0</v>
      </c>
      <c r="G352" s="47">
        <f t="shared" ref="G352" si="39">+F352/E352</f>
        <v>0</v>
      </c>
      <c r="H352" s="20"/>
    </row>
    <row r="353" spans="2:12" ht="120.75" customHeight="1" x14ac:dyDescent="0.2">
      <c r="B353" s="98"/>
      <c r="C353" s="20" t="s">
        <v>684</v>
      </c>
      <c r="D353" s="20" t="s">
        <v>685</v>
      </c>
      <c r="E353" s="21">
        <v>95</v>
      </c>
      <c r="F353" s="21">
        <v>100</v>
      </c>
      <c r="G353" s="47">
        <v>1</v>
      </c>
      <c r="H353" s="20" t="s">
        <v>686</v>
      </c>
    </row>
    <row r="354" spans="2:12" ht="6" customHeight="1" x14ac:dyDescent="0.2">
      <c r="B354" s="89"/>
      <c r="C354" s="89"/>
      <c r="D354" s="89"/>
      <c r="E354" s="89"/>
      <c r="F354" s="89"/>
      <c r="G354" s="89"/>
      <c r="H354" s="89"/>
    </row>
    <row r="355" spans="2:12" ht="29.25" customHeight="1" x14ac:dyDescent="0.2">
      <c r="B355" s="90" t="s">
        <v>687</v>
      </c>
      <c r="C355" s="90"/>
      <c r="D355" s="90"/>
      <c r="E355" s="90"/>
      <c r="F355" s="90"/>
      <c r="G355" s="90"/>
      <c r="H355" s="8">
        <f>AVERAGE(G358:G373)</f>
        <v>0.79415064102564104</v>
      </c>
      <c r="J355" s="9"/>
      <c r="L355" s="10"/>
    </row>
    <row r="356" spans="2:12" x14ac:dyDescent="0.2">
      <c r="B356" s="33"/>
      <c r="C356" s="34"/>
      <c r="D356" s="34"/>
      <c r="E356" s="35"/>
      <c r="F356" s="35"/>
      <c r="G356" s="36"/>
      <c r="H356" s="37" t="s">
        <v>4</v>
      </c>
    </row>
    <row r="357" spans="2:12" x14ac:dyDescent="0.2">
      <c r="B357" s="38" t="s">
        <v>5</v>
      </c>
      <c r="C357" s="17" t="s">
        <v>6</v>
      </c>
      <c r="D357" s="17" t="s">
        <v>7</v>
      </c>
      <c r="E357" s="17" t="s">
        <v>8</v>
      </c>
      <c r="F357" s="17" t="s">
        <v>9</v>
      </c>
      <c r="G357" s="18" t="s">
        <v>10</v>
      </c>
      <c r="H357" s="17" t="s">
        <v>11</v>
      </c>
    </row>
    <row r="358" spans="2:12" ht="80.25" customHeight="1" x14ac:dyDescent="0.2">
      <c r="B358" s="108" t="s">
        <v>688</v>
      </c>
      <c r="C358" s="105" t="s">
        <v>689</v>
      </c>
      <c r="D358" s="31" t="s">
        <v>690</v>
      </c>
      <c r="E358" s="21">
        <v>65</v>
      </c>
      <c r="F358" s="21">
        <v>60</v>
      </c>
      <c r="G358" s="47">
        <f>F358/E358</f>
        <v>0.92307692307692313</v>
      </c>
      <c r="H358" s="20" t="s">
        <v>691</v>
      </c>
    </row>
    <row r="359" spans="2:12" ht="88.5" customHeight="1" x14ac:dyDescent="0.2">
      <c r="B359" s="108"/>
      <c r="C359" s="106"/>
      <c r="D359" s="31" t="s">
        <v>692</v>
      </c>
      <c r="E359" s="21">
        <v>30</v>
      </c>
      <c r="F359" s="21">
        <v>0</v>
      </c>
      <c r="G359" s="47">
        <f>F359/E359</f>
        <v>0</v>
      </c>
      <c r="H359" s="20" t="s">
        <v>693</v>
      </c>
    </row>
    <row r="360" spans="2:12" ht="71.25" customHeight="1" x14ac:dyDescent="0.2">
      <c r="B360" s="108"/>
      <c r="C360" s="105" t="s">
        <v>694</v>
      </c>
      <c r="D360" s="31" t="s">
        <v>695</v>
      </c>
      <c r="E360" s="21">
        <v>45</v>
      </c>
      <c r="F360" s="21">
        <v>45</v>
      </c>
      <c r="G360" s="47">
        <f t="shared" ref="G360" si="40">F360/E360</f>
        <v>1</v>
      </c>
      <c r="H360" s="20" t="s">
        <v>696</v>
      </c>
    </row>
    <row r="361" spans="2:12" ht="66" customHeight="1" x14ac:dyDescent="0.2">
      <c r="B361" s="108"/>
      <c r="C361" s="106"/>
      <c r="D361" s="31" t="s">
        <v>697</v>
      </c>
      <c r="E361" s="21">
        <v>40</v>
      </c>
      <c r="F361" s="21">
        <v>58</v>
      </c>
      <c r="G361" s="47">
        <v>1</v>
      </c>
      <c r="H361" s="20" t="s">
        <v>698</v>
      </c>
    </row>
    <row r="362" spans="2:12" ht="85.5" customHeight="1" x14ac:dyDescent="0.2">
      <c r="B362" s="108"/>
      <c r="C362" s="105" t="s">
        <v>699</v>
      </c>
      <c r="D362" s="31" t="s">
        <v>700</v>
      </c>
      <c r="E362" s="21">
        <v>80</v>
      </c>
      <c r="F362" s="21">
        <v>62</v>
      </c>
      <c r="G362" s="47">
        <f>F362/E362</f>
        <v>0.77500000000000002</v>
      </c>
      <c r="H362" s="20" t="s">
        <v>701</v>
      </c>
    </row>
    <row r="363" spans="2:12" ht="89.25" customHeight="1" x14ac:dyDescent="0.2">
      <c r="B363" s="108"/>
      <c r="C363" s="106"/>
      <c r="D363" s="31" t="s">
        <v>702</v>
      </c>
      <c r="E363" s="21">
        <v>30</v>
      </c>
      <c r="F363" s="21">
        <v>91</v>
      </c>
      <c r="G363" s="47">
        <v>1</v>
      </c>
      <c r="H363" s="20" t="s">
        <v>703</v>
      </c>
    </row>
    <row r="364" spans="2:12" ht="89.25" customHeight="1" x14ac:dyDescent="0.2">
      <c r="B364" s="108"/>
      <c r="C364" s="105" t="s">
        <v>704</v>
      </c>
      <c r="D364" s="31" t="s">
        <v>705</v>
      </c>
      <c r="E364" s="21">
        <v>100</v>
      </c>
      <c r="F364" s="21">
        <v>100</v>
      </c>
      <c r="G364" s="47">
        <f>F364/E364</f>
        <v>1</v>
      </c>
      <c r="H364" s="20" t="s">
        <v>706</v>
      </c>
    </row>
    <row r="365" spans="2:12" ht="42.75" customHeight="1" x14ac:dyDescent="0.2">
      <c r="B365" s="108"/>
      <c r="C365" s="126"/>
      <c r="D365" s="31" t="s">
        <v>707</v>
      </c>
      <c r="E365" s="21">
        <v>100</v>
      </c>
      <c r="F365" s="21">
        <v>91</v>
      </c>
      <c r="G365" s="47">
        <f t="shared" ref="G365:G371" si="41">F365/E365</f>
        <v>0.91</v>
      </c>
      <c r="H365" s="20" t="s">
        <v>703</v>
      </c>
    </row>
    <row r="366" spans="2:12" ht="55.5" customHeight="1" x14ac:dyDescent="0.2">
      <c r="B366" s="108"/>
      <c r="C366" s="106"/>
      <c r="D366" s="31" t="s">
        <v>708</v>
      </c>
      <c r="E366" s="21">
        <v>60</v>
      </c>
      <c r="F366" s="21">
        <v>35</v>
      </c>
      <c r="G366" s="47">
        <f t="shared" si="41"/>
        <v>0.58333333333333337</v>
      </c>
      <c r="H366" s="20" t="s">
        <v>709</v>
      </c>
    </row>
    <row r="367" spans="2:12" ht="51.75" customHeight="1" x14ac:dyDescent="0.2">
      <c r="B367" s="108"/>
      <c r="C367" s="105" t="s">
        <v>710</v>
      </c>
      <c r="D367" s="31" t="s">
        <v>711</v>
      </c>
      <c r="E367" s="21">
        <v>100</v>
      </c>
      <c r="F367" s="21">
        <v>90</v>
      </c>
      <c r="G367" s="47">
        <f t="shared" si="41"/>
        <v>0.9</v>
      </c>
      <c r="H367" s="20" t="s">
        <v>712</v>
      </c>
    </row>
    <row r="368" spans="2:12" ht="51" customHeight="1" x14ac:dyDescent="0.2">
      <c r="B368" s="108"/>
      <c r="C368" s="106"/>
      <c r="D368" s="31" t="s">
        <v>713</v>
      </c>
      <c r="E368" s="21">
        <v>100</v>
      </c>
      <c r="F368" s="21">
        <v>100</v>
      </c>
      <c r="G368" s="47">
        <f t="shared" si="41"/>
        <v>1</v>
      </c>
      <c r="H368" s="20" t="s">
        <v>706</v>
      </c>
    </row>
    <row r="369" spans="2:12" ht="88.5" customHeight="1" x14ac:dyDescent="0.2">
      <c r="B369" s="108"/>
      <c r="C369" s="45" t="s">
        <v>714</v>
      </c>
      <c r="D369" s="31" t="s">
        <v>715</v>
      </c>
      <c r="E369" s="21">
        <v>12</v>
      </c>
      <c r="F369" s="21">
        <v>3.4</v>
      </c>
      <c r="G369" s="47">
        <f t="shared" si="41"/>
        <v>0.28333333333333333</v>
      </c>
      <c r="H369" s="20" t="s">
        <v>716</v>
      </c>
    </row>
    <row r="370" spans="2:12" ht="60" customHeight="1" x14ac:dyDescent="0.2">
      <c r="B370" s="108"/>
      <c r="C370" s="45" t="s">
        <v>717</v>
      </c>
      <c r="D370" s="31" t="s">
        <v>718</v>
      </c>
      <c r="E370" s="21">
        <v>40</v>
      </c>
      <c r="F370" s="21">
        <v>25</v>
      </c>
      <c r="G370" s="47">
        <f t="shared" si="41"/>
        <v>0.625</v>
      </c>
      <c r="H370" s="20" t="s">
        <v>719</v>
      </c>
    </row>
    <row r="371" spans="2:12" ht="54.75" customHeight="1" x14ac:dyDescent="0.2">
      <c r="B371" s="108"/>
      <c r="C371" s="105" t="s">
        <v>720</v>
      </c>
      <c r="D371" s="31" t="s">
        <v>721</v>
      </c>
      <c r="E371" s="21">
        <v>75</v>
      </c>
      <c r="F371" s="21">
        <v>53</v>
      </c>
      <c r="G371" s="47">
        <f t="shared" si="41"/>
        <v>0.70666666666666667</v>
      </c>
      <c r="H371" s="20" t="s">
        <v>722</v>
      </c>
    </row>
    <row r="372" spans="2:12" ht="55.5" customHeight="1" x14ac:dyDescent="0.2">
      <c r="B372" s="108"/>
      <c r="C372" s="126"/>
      <c r="D372" s="31" t="s">
        <v>723</v>
      </c>
      <c r="E372" s="21">
        <v>85</v>
      </c>
      <c r="F372" s="21">
        <v>94</v>
      </c>
      <c r="G372" s="47">
        <v>1</v>
      </c>
      <c r="H372" s="20" t="s">
        <v>724</v>
      </c>
    </row>
    <row r="373" spans="2:12" ht="68.25" customHeight="1" x14ac:dyDescent="0.2">
      <c r="B373" s="108"/>
      <c r="C373" s="106"/>
      <c r="D373" s="31" t="s">
        <v>725</v>
      </c>
      <c r="E373" s="21">
        <v>90</v>
      </c>
      <c r="F373" s="21">
        <v>96</v>
      </c>
      <c r="G373" s="47">
        <v>1</v>
      </c>
      <c r="H373" s="20" t="s">
        <v>726</v>
      </c>
    </row>
    <row r="374" spans="2:12" ht="6" customHeight="1" x14ac:dyDescent="0.2">
      <c r="B374" s="89"/>
      <c r="C374" s="89"/>
      <c r="D374" s="89"/>
      <c r="E374" s="89"/>
      <c r="F374" s="89"/>
      <c r="G374" s="89"/>
      <c r="H374" s="89"/>
    </row>
    <row r="375" spans="2:12" ht="29.25" customHeight="1" x14ac:dyDescent="0.2">
      <c r="B375" s="90" t="s">
        <v>727</v>
      </c>
      <c r="C375" s="90"/>
      <c r="D375" s="90"/>
      <c r="E375" s="90"/>
      <c r="F375" s="90"/>
      <c r="G375" s="90"/>
      <c r="H375" s="8">
        <f>AVERAGE(G378:G384,G386:G393,G395:G399)</f>
        <v>0.95</v>
      </c>
      <c r="J375" s="9"/>
      <c r="L375" s="10"/>
    </row>
    <row r="376" spans="2:12" x14ac:dyDescent="0.2">
      <c r="B376" s="33"/>
      <c r="C376" s="34"/>
      <c r="D376" s="34"/>
      <c r="E376" s="35"/>
      <c r="F376" s="35"/>
      <c r="G376" s="36"/>
      <c r="H376" s="37" t="s">
        <v>4</v>
      </c>
    </row>
    <row r="377" spans="2:12" x14ac:dyDescent="0.2">
      <c r="B377" s="38" t="s">
        <v>5</v>
      </c>
      <c r="C377" s="17" t="s">
        <v>6</v>
      </c>
      <c r="D377" s="17" t="s">
        <v>7</v>
      </c>
      <c r="E377" s="17" t="s">
        <v>8</v>
      </c>
      <c r="F377" s="17" t="s">
        <v>9</v>
      </c>
      <c r="G377" s="18" t="s">
        <v>10</v>
      </c>
      <c r="H377" s="17" t="s">
        <v>11</v>
      </c>
    </row>
    <row r="378" spans="2:12" ht="66" customHeight="1" x14ac:dyDescent="0.2">
      <c r="B378" s="108" t="s">
        <v>728</v>
      </c>
      <c r="C378" s="24" t="s">
        <v>729</v>
      </c>
      <c r="D378" s="31" t="s">
        <v>730</v>
      </c>
      <c r="E378" s="21">
        <v>100</v>
      </c>
      <c r="F378" s="21">
        <v>100</v>
      </c>
      <c r="G378" s="47">
        <f t="shared" ref="G378:G384" si="42">F378/E378</f>
        <v>1</v>
      </c>
      <c r="H378" s="20" t="s">
        <v>731</v>
      </c>
    </row>
    <row r="379" spans="2:12" ht="129" customHeight="1" x14ac:dyDescent="0.2">
      <c r="B379" s="108"/>
      <c r="C379" s="24" t="s">
        <v>732</v>
      </c>
      <c r="D379" s="31" t="s">
        <v>733</v>
      </c>
      <c r="E379" s="21">
        <v>1</v>
      </c>
      <c r="F379" s="21">
        <v>1</v>
      </c>
      <c r="G379" s="47">
        <f t="shared" si="42"/>
        <v>1</v>
      </c>
      <c r="H379" s="20" t="s">
        <v>734</v>
      </c>
    </row>
    <row r="380" spans="2:12" ht="87.75" customHeight="1" x14ac:dyDescent="0.2">
      <c r="B380" s="108"/>
      <c r="C380" s="24" t="s">
        <v>735</v>
      </c>
      <c r="D380" s="31" t="s">
        <v>736</v>
      </c>
      <c r="E380" s="21">
        <v>1</v>
      </c>
      <c r="F380" s="21">
        <v>1</v>
      </c>
      <c r="G380" s="47">
        <f t="shared" si="42"/>
        <v>1</v>
      </c>
      <c r="H380" s="20" t="s">
        <v>737</v>
      </c>
    </row>
    <row r="381" spans="2:12" ht="87.75" customHeight="1" x14ac:dyDescent="0.2">
      <c r="B381" s="108"/>
      <c r="C381" s="24" t="s">
        <v>738</v>
      </c>
      <c r="D381" s="31" t="s">
        <v>739</v>
      </c>
      <c r="E381" s="21">
        <v>1</v>
      </c>
      <c r="F381" s="21">
        <v>1</v>
      </c>
      <c r="G381" s="47">
        <f t="shared" si="42"/>
        <v>1</v>
      </c>
      <c r="H381" s="20" t="s">
        <v>740</v>
      </c>
    </row>
    <row r="382" spans="2:12" ht="135" customHeight="1" x14ac:dyDescent="0.2">
      <c r="B382" s="108"/>
      <c r="C382" s="24" t="s">
        <v>741</v>
      </c>
      <c r="D382" s="31" t="s">
        <v>742</v>
      </c>
      <c r="E382" s="21">
        <v>1</v>
      </c>
      <c r="F382" s="21">
        <v>1</v>
      </c>
      <c r="G382" s="47">
        <f t="shared" si="42"/>
        <v>1</v>
      </c>
      <c r="H382" s="20" t="s">
        <v>743</v>
      </c>
    </row>
    <row r="383" spans="2:12" ht="115.5" customHeight="1" x14ac:dyDescent="0.2">
      <c r="B383" s="108"/>
      <c r="C383" s="24" t="s">
        <v>744</v>
      </c>
      <c r="D383" s="31" t="s">
        <v>745</v>
      </c>
      <c r="E383" s="21">
        <v>1</v>
      </c>
      <c r="F383" s="21">
        <v>1</v>
      </c>
      <c r="G383" s="47">
        <f t="shared" si="42"/>
        <v>1</v>
      </c>
      <c r="H383" s="20" t="s">
        <v>746</v>
      </c>
    </row>
    <row r="384" spans="2:12" ht="126.75" customHeight="1" x14ac:dyDescent="0.2">
      <c r="B384" s="98"/>
      <c r="C384" s="84" t="s">
        <v>865</v>
      </c>
      <c r="D384" s="20" t="s">
        <v>747</v>
      </c>
      <c r="E384" s="21">
        <v>5</v>
      </c>
      <c r="F384" s="21">
        <v>5</v>
      </c>
      <c r="G384" s="47">
        <f t="shared" si="42"/>
        <v>1</v>
      </c>
      <c r="H384" s="20" t="s">
        <v>748</v>
      </c>
    </row>
    <row r="385" spans="2:8" ht="6" customHeight="1" x14ac:dyDescent="0.2">
      <c r="B385" s="89"/>
      <c r="C385" s="89"/>
      <c r="D385" s="89"/>
      <c r="E385" s="89"/>
      <c r="F385" s="89"/>
      <c r="G385" s="89"/>
      <c r="H385" s="89"/>
    </row>
    <row r="386" spans="2:8" ht="147.75" customHeight="1" x14ac:dyDescent="0.2">
      <c r="B386" s="108" t="s">
        <v>749</v>
      </c>
      <c r="C386" s="24" t="s">
        <v>750</v>
      </c>
      <c r="D386" s="31" t="s">
        <v>751</v>
      </c>
      <c r="E386" s="21">
        <v>100</v>
      </c>
      <c r="F386" s="21">
        <v>100</v>
      </c>
      <c r="G386" s="47">
        <f>F386/E386</f>
        <v>1</v>
      </c>
      <c r="H386" s="20" t="s">
        <v>752</v>
      </c>
    </row>
    <row r="387" spans="2:8" ht="143.25" customHeight="1" x14ac:dyDescent="0.2">
      <c r="B387" s="108"/>
      <c r="C387" s="24" t="s">
        <v>753</v>
      </c>
      <c r="D387" s="31" t="s">
        <v>754</v>
      </c>
      <c r="E387" s="21">
        <v>1</v>
      </c>
      <c r="F387" s="21">
        <v>1</v>
      </c>
      <c r="G387" s="47">
        <f>F387/E387</f>
        <v>1</v>
      </c>
      <c r="H387" s="20" t="s">
        <v>755</v>
      </c>
    </row>
    <row r="388" spans="2:8" ht="132.75" customHeight="1" x14ac:dyDescent="0.2">
      <c r="B388" s="98"/>
      <c r="C388" s="84" t="s">
        <v>756</v>
      </c>
      <c r="D388" s="20" t="s">
        <v>757</v>
      </c>
      <c r="E388" s="21">
        <v>100</v>
      </c>
      <c r="F388" s="21">
        <v>100</v>
      </c>
      <c r="G388" s="47">
        <f t="shared" ref="G388:G393" si="43">F388/E388</f>
        <v>1</v>
      </c>
      <c r="H388" s="20" t="s">
        <v>758</v>
      </c>
    </row>
    <row r="389" spans="2:8" ht="88.5" customHeight="1" x14ac:dyDescent="0.2">
      <c r="B389" s="98"/>
      <c r="C389" s="84" t="s">
        <v>759</v>
      </c>
      <c r="D389" s="20" t="s">
        <v>760</v>
      </c>
      <c r="E389" s="21">
        <v>4</v>
      </c>
      <c r="F389" s="21">
        <v>4</v>
      </c>
      <c r="G389" s="47">
        <f t="shared" si="43"/>
        <v>1</v>
      </c>
      <c r="H389" s="20" t="s">
        <v>761</v>
      </c>
    </row>
    <row r="390" spans="2:8" ht="96.75" customHeight="1" x14ac:dyDescent="0.2">
      <c r="B390" s="98"/>
      <c r="C390" s="84" t="s">
        <v>762</v>
      </c>
      <c r="D390" s="20" t="s">
        <v>763</v>
      </c>
      <c r="E390" s="21">
        <v>1</v>
      </c>
      <c r="F390" s="21">
        <v>1</v>
      </c>
      <c r="G390" s="47">
        <f t="shared" si="43"/>
        <v>1</v>
      </c>
      <c r="H390" s="20" t="s">
        <v>866</v>
      </c>
    </row>
    <row r="391" spans="2:8" ht="76.5" customHeight="1" x14ac:dyDescent="0.2">
      <c r="B391" s="98"/>
      <c r="C391" s="84" t="s">
        <v>764</v>
      </c>
      <c r="D391" s="20" t="s">
        <v>765</v>
      </c>
      <c r="E391" s="21">
        <v>1</v>
      </c>
      <c r="F391" s="21">
        <v>1</v>
      </c>
      <c r="G391" s="47">
        <f t="shared" si="43"/>
        <v>1</v>
      </c>
      <c r="H391" s="20" t="s">
        <v>766</v>
      </c>
    </row>
    <row r="392" spans="2:8" ht="63" customHeight="1" x14ac:dyDescent="0.2">
      <c r="B392" s="98"/>
      <c r="C392" s="84" t="s">
        <v>767</v>
      </c>
      <c r="D392" s="20" t="s">
        <v>768</v>
      </c>
      <c r="E392" s="21">
        <v>1</v>
      </c>
      <c r="F392" s="21">
        <v>0</v>
      </c>
      <c r="G392" s="47">
        <f t="shared" si="43"/>
        <v>0</v>
      </c>
      <c r="H392" s="20"/>
    </row>
    <row r="393" spans="2:8" ht="112.5" customHeight="1" x14ac:dyDescent="0.2">
      <c r="B393" s="98"/>
      <c r="C393" s="84" t="s">
        <v>867</v>
      </c>
      <c r="D393" s="20" t="s">
        <v>769</v>
      </c>
      <c r="E393" s="21">
        <v>1</v>
      </c>
      <c r="F393" s="21">
        <v>1</v>
      </c>
      <c r="G393" s="47">
        <f t="shared" si="43"/>
        <v>1</v>
      </c>
      <c r="H393" s="20" t="s">
        <v>770</v>
      </c>
    </row>
    <row r="394" spans="2:8" ht="6" customHeight="1" x14ac:dyDescent="0.2">
      <c r="B394" s="89"/>
      <c r="C394" s="89"/>
      <c r="D394" s="89"/>
      <c r="E394" s="89"/>
      <c r="F394" s="89"/>
      <c r="G394" s="89"/>
      <c r="H394" s="89"/>
    </row>
    <row r="395" spans="2:8" ht="54" customHeight="1" x14ac:dyDescent="0.2">
      <c r="B395" s="108" t="s">
        <v>771</v>
      </c>
      <c r="C395" s="29" t="s">
        <v>772</v>
      </c>
      <c r="D395" s="31" t="s">
        <v>773</v>
      </c>
      <c r="E395" s="21">
        <v>100</v>
      </c>
      <c r="F395" s="21">
        <v>100</v>
      </c>
      <c r="G395" s="47">
        <f>F395/E395</f>
        <v>1</v>
      </c>
      <c r="H395" s="20" t="s">
        <v>774</v>
      </c>
    </row>
    <row r="396" spans="2:8" ht="81" customHeight="1" x14ac:dyDescent="0.2">
      <c r="B396" s="108"/>
      <c r="C396" s="29" t="s">
        <v>775</v>
      </c>
      <c r="D396" s="31" t="s">
        <v>776</v>
      </c>
      <c r="E396" s="21">
        <v>8</v>
      </c>
      <c r="F396" s="21">
        <v>8</v>
      </c>
      <c r="G396" s="47">
        <f>F396/E396</f>
        <v>1</v>
      </c>
      <c r="H396" s="20" t="s">
        <v>777</v>
      </c>
    </row>
    <row r="397" spans="2:8" ht="300.75" customHeight="1" x14ac:dyDescent="0.2">
      <c r="B397" s="98"/>
      <c r="C397" s="84" t="s">
        <v>778</v>
      </c>
      <c r="D397" s="20" t="s">
        <v>779</v>
      </c>
      <c r="E397" s="21">
        <v>100</v>
      </c>
      <c r="F397" s="21">
        <v>100</v>
      </c>
      <c r="G397" s="47">
        <f t="shared" ref="G397:G399" si="44">F397/E397</f>
        <v>1</v>
      </c>
      <c r="H397" s="20" t="s">
        <v>780</v>
      </c>
    </row>
    <row r="398" spans="2:8" ht="84" customHeight="1" x14ac:dyDescent="0.2">
      <c r="B398" s="98"/>
      <c r="C398" s="85" t="s">
        <v>781</v>
      </c>
      <c r="D398" s="20" t="s">
        <v>782</v>
      </c>
      <c r="E398" s="21">
        <v>100</v>
      </c>
      <c r="F398" s="21">
        <v>100</v>
      </c>
      <c r="G398" s="47">
        <f t="shared" si="44"/>
        <v>1</v>
      </c>
      <c r="H398" s="20" t="s">
        <v>783</v>
      </c>
    </row>
    <row r="399" spans="2:8" ht="382.5" customHeight="1" x14ac:dyDescent="0.2">
      <c r="B399" s="98"/>
      <c r="C399" s="84" t="s">
        <v>784</v>
      </c>
      <c r="D399" s="20" t="s">
        <v>785</v>
      </c>
      <c r="E399" s="21">
        <v>100</v>
      </c>
      <c r="F399" s="21">
        <v>100</v>
      </c>
      <c r="G399" s="47">
        <f t="shared" si="44"/>
        <v>1</v>
      </c>
      <c r="H399" s="127" t="s">
        <v>786</v>
      </c>
    </row>
    <row r="400" spans="2:8" ht="6" customHeight="1" x14ac:dyDescent="0.2">
      <c r="B400" s="89"/>
      <c r="C400" s="89"/>
      <c r="D400" s="89"/>
      <c r="E400" s="89"/>
      <c r="F400" s="89"/>
      <c r="G400" s="89"/>
      <c r="H400" s="89"/>
    </row>
    <row r="401" spans="2:12" ht="29.25" customHeight="1" x14ac:dyDescent="0.2">
      <c r="B401" s="90" t="s">
        <v>787</v>
      </c>
      <c r="C401" s="90"/>
      <c r="D401" s="90"/>
      <c r="E401" s="90"/>
      <c r="F401" s="90"/>
      <c r="G401" s="90"/>
      <c r="H401" s="8">
        <f>AVERAGE(G404:G406,G408:G422,G424:G427)</f>
        <v>0.97727272727272729</v>
      </c>
      <c r="J401" s="9"/>
      <c r="L401" s="10"/>
    </row>
    <row r="402" spans="2:12" x14ac:dyDescent="0.2">
      <c r="B402" s="33"/>
      <c r="C402" s="34"/>
      <c r="D402" s="34"/>
      <c r="E402" s="35"/>
      <c r="F402" s="35"/>
      <c r="G402" s="36"/>
      <c r="H402" s="37" t="s">
        <v>4</v>
      </c>
    </row>
    <row r="403" spans="2:12" x14ac:dyDescent="0.2">
      <c r="B403" s="38" t="s">
        <v>5</v>
      </c>
      <c r="C403" s="17" t="s">
        <v>6</v>
      </c>
      <c r="D403" s="17" t="s">
        <v>7</v>
      </c>
      <c r="E403" s="17" t="s">
        <v>8</v>
      </c>
      <c r="F403" s="17" t="s">
        <v>9</v>
      </c>
      <c r="G403" s="18" t="s">
        <v>10</v>
      </c>
      <c r="H403" s="17" t="s">
        <v>11</v>
      </c>
    </row>
    <row r="404" spans="2:12" ht="55.5" customHeight="1" x14ac:dyDescent="0.2">
      <c r="B404" s="108" t="s">
        <v>788</v>
      </c>
      <c r="C404" s="29" t="s">
        <v>789</v>
      </c>
      <c r="D404" s="31" t="s">
        <v>790</v>
      </c>
      <c r="E404" s="21">
        <v>1</v>
      </c>
      <c r="F404" s="21">
        <v>1</v>
      </c>
      <c r="G404" s="47">
        <f>F404/E404</f>
        <v>1</v>
      </c>
      <c r="H404" s="20" t="s">
        <v>868</v>
      </c>
    </row>
    <row r="405" spans="2:12" ht="125.25" customHeight="1" x14ac:dyDescent="0.2">
      <c r="B405" s="108"/>
      <c r="C405" s="29" t="s">
        <v>791</v>
      </c>
      <c r="D405" s="31" t="s">
        <v>792</v>
      </c>
      <c r="E405" s="21">
        <v>1</v>
      </c>
      <c r="F405" s="21">
        <v>1</v>
      </c>
      <c r="G405" s="47">
        <f>F405/E405</f>
        <v>1</v>
      </c>
      <c r="H405" s="20" t="s">
        <v>793</v>
      </c>
    </row>
    <row r="406" spans="2:12" ht="66.75" customHeight="1" x14ac:dyDescent="0.2">
      <c r="B406" s="108"/>
      <c r="C406" s="29" t="s">
        <v>794</v>
      </c>
      <c r="D406" s="31" t="s">
        <v>795</v>
      </c>
      <c r="E406" s="21">
        <v>1</v>
      </c>
      <c r="F406" s="21">
        <v>1</v>
      </c>
      <c r="G406" s="47">
        <f>F406/E406</f>
        <v>1</v>
      </c>
      <c r="H406" s="20" t="s">
        <v>869</v>
      </c>
    </row>
    <row r="407" spans="2:12" ht="6" customHeight="1" x14ac:dyDescent="0.2">
      <c r="B407" s="89"/>
      <c r="C407" s="89"/>
      <c r="D407" s="89"/>
      <c r="E407" s="89"/>
      <c r="F407" s="89"/>
      <c r="G407" s="89"/>
      <c r="H407" s="89"/>
    </row>
    <row r="408" spans="2:12" ht="84.75" customHeight="1" x14ac:dyDescent="0.2">
      <c r="B408" s="108" t="s">
        <v>796</v>
      </c>
      <c r="C408" s="24" t="s">
        <v>797</v>
      </c>
      <c r="D408" s="24" t="s">
        <v>798</v>
      </c>
      <c r="E408" s="60">
        <v>1</v>
      </c>
      <c r="F408" s="21">
        <v>1</v>
      </c>
      <c r="G408" s="47">
        <f>F408/E408</f>
        <v>1</v>
      </c>
      <c r="H408" s="20" t="s">
        <v>799</v>
      </c>
    </row>
    <row r="409" spans="2:12" ht="63" customHeight="1" x14ac:dyDescent="0.2">
      <c r="B409" s="108"/>
      <c r="C409" s="24" t="s">
        <v>800</v>
      </c>
      <c r="D409" s="24" t="s">
        <v>801</v>
      </c>
      <c r="E409" s="60">
        <v>1</v>
      </c>
      <c r="F409" s="21">
        <v>1</v>
      </c>
      <c r="G409" s="47">
        <f>F409/E409</f>
        <v>1</v>
      </c>
      <c r="H409" s="20" t="s">
        <v>802</v>
      </c>
    </row>
    <row r="410" spans="2:12" ht="58.5" customHeight="1" x14ac:dyDescent="0.2">
      <c r="B410" s="98"/>
      <c r="C410" s="84" t="s">
        <v>803</v>
      </c>
      <c r="D410" s="44" t="s">
        <v>804</v>
      </c>
      <c r="E410" s="21">
        <v>1</v>
      </c>
      <c r="F410" s="21">
        <v>1</v>
      </c>
      <c r="G410" s="47">
        <f>F410/E410</f>
        <v>1</v>
      </c>
      <c r="H410" s="20" t="s">
        <v>805</v>
      </c>
    </row>
    <row r="411" spans="2:12" ht="108" customHeight="1" x14ac:dyDescent="0.2">
      <c r="B411" s="98"/>
      <c r="C411" s="86" t="s">
        <v>806</v>
      </c>
      <c r="D411" s="44" t="s">
        <v>807</v>
      </c>
      <c r="E411" s="21">
        <v>5</v>
      </c>
      <c r="F411" s="21">
        <v>5</v>
      </c>
      <c r="G411" s="47">
        <f>F411/E411</f>
        <v>1</v>
      </c>
      <c r="H411" s="20" t="s">
        <v>808</v>
      </c>
    </row>
    <row r="412" spans="2:12" ht="113.25" customHeight="1" x14ac:dyDescent="0.2">
      <c r="B412" s="98"/>
      <c r="C412" s="99" t="s">
        <v>809</v>
      </c>
      <c r="D412" s="20" t="s">
        <v>810</v>
      </c>
      <c r="E412" s="21">
        <v>85</v>
      </c>
      <c r="F412" s="21">
        <v>88</v>
      </c>
      <c r="G412" s="47">
        <v>1</v>
      </c>
      <c r="H412" s="20" t="s">
        <v>811</v>
      </c>
    </row>
    <row r="413" spans="2:12" ht="96.75" customHeight="1" x14ac:dyDescent="0.2">
      <c r="B413" s="98"/>
      <c r="C413" s="100"/>
      <c r="D413" s="20" t="s">
        <v>812</v>
      </c>
      <c r="E413" s="21">
        <v>85</v>
      </c>
      <c r="F413" s="21">
        <v>98</v>
      </c>
      <c r="G413" s="47">
        <v>1</v>
      </c>
      <c r="H413" s="20" t="s">
        <v>813</v>
      </c>
    </row>
    <row r="414" spans="2:12" ht="103.5" customHeight="1" x14ac:dyDescent="0.2">
      <c r="B414" s="98"/>
      <c r="C414" s="99" t="s">
        <v>814</v>
      </c>
      <c r="D414" s="20" t="s">
        <v>815</v>
      </c>
      <c r="E414" s="21">
        <v>90</v>
      </c>
      <c r="F414" s="21">
        <v>92</v>
      </c>
      <c r="G414" s="47">
        <v>1</v>
      </c>
      <c r="H414" s="20" t="s">
        <v>816</v>
      </c>
    </row>
    <row r="415" spans="2:12" ht="111.75" customHeight="1" x14ac:dyDescent="0.2">
      <c r="B415" s="98"/>
      <c r="C415" s="100"/>
      <c r="D415" s="20" t="s">
        <v>817</v>
      </c>
      <c r="E415" s="21">
        <v>90</v>
      </c>
      <c r="F415" s="21">
        <v>100</v>
      </c>
      <c r="G415" s="47">
        <v>1</v>
      </c>
      <c r="H415" s="20" t="s">
        <v>818</v>
      </c>
    </row>
    <row r="416" spans="2:12" ht="93" customHeight="1" x14ac:dyDescent="0.2">
      <c r="B416" s="98"/>
      <c r="C416" s="84" t="s">
        <v>819</v>
      </c>
      <c r="D416" s="20" t="s">
        <v>820</v>
      </c>
      <c r="E416" s="21">
        <v>85</v>
      </c>
      <c r="F416" s="21">
        <v>85</v>
      </c>
      <c r="G416" s="47">
        <v>1</v>
      </c>
      <c r="H416" s="20" t="s">
        <v>821</v>
      </c>
    </row>
    <row r="417" spans="2:8" ht="111" customHeight="1" x14ac:dyDescent="0.2">
      <c r="B417" s="98"/>
      <c r="C417" s="99" t="s">
        <v>822</v>
      </c>
      <c r="D417" s="20" t="s">
        <v>823</v>
      </c>
      <c r="E417" s="21">
        <v>85</v>
      </c>
      <c r="F417" s="21">
        <v>94</v>
      </c>
      <c r="G417" s="47">
        <v>1</v>
      </c>
      <c r="H417" s="20" t="s">
        <v>824</v>
      </c>
    </row>
    <row r="418" spans="2:8" ht="126" customHeight="1" x14ac:dyDescent="0.2">
      <c r="B418" s="98"/>
      <c r="C418" s="100"/>
      <c r="D418" s="20" t="s">
        <v>825</v>
      </c>
      <c r="E418" s="21">
        <v>100</v>
      </c>
      <c r="F418" s="21">
        <v>100</v>
      </c>
      <c r="G418" s="47">
        <v>1</v>
      </c>
      <c r="H418" s="20" t="s">
        <v>826</v>
      </c>
    </row>
    <row r="419" spans="2:8" ht="70.5" customHeight="1" x14ac:dyDescent="0.2">
      <c r="B419" s="98"/>
      <c r="C419" s="84" t="s">
        <v>827</v>
      </c>
      <c r="D419" s="20" t="s">
        <v>828</v>
      </c>
      <c r="E419" s="21">
        <v>1</v>
      </c>
      <c r="F419" s="21">
        <v>1</v>
      </c>
      <c r="G419" s="47">
        <f>F419/E419</f>
        <v>1</v>
      </c>
      <c r="H419" s="20" t="s">
        <v>829</v>
      </c>
    </row>
    <row r="420" spans="2:8" ht="57.75" customHeight="1" x14ac:dyDescent="0.2">
      <c r="B420" s="98"/>
      <c r="C420" s="84" t="s">
        <v>830</v>
      </c>
      <c r="D420" s="20" t="s">
        <v>831</v>
      </c>
      <c r="E420" s="21">
        <v>1</v>
      </c>
      <c r="F420" s="21">
        <v>1</v>
      </c>
      <c r="G420" s="47">
        <f>F420/E420</f>
        <v>1</v>
      </c>
      <c r="H420" s="20" t="s">
        <v>832</v>
      </c>
    </row>
    <row r="421" spans="2:8" ht="97.5" customHeight="1" x14ac:dyDescent="0.2">
      <c r="B421" s="98"/>
      <c r="C421" s="84" t="s">
        <v>833</v>
      </c>
      <c r="D421" s="20" t="s">
        <v>834</v>
      </c>
      <c r="E421" s="21">
        <v>100</v>
      </c>
      <c r="F421" s="21">
        <v>100</v>
      </c>
      <c r="G421" s="47">
        <f>F421/E421</f>
        <v>1</v>
      </c>
      <c r="H421" s="20" t="s">
        <v>835</v>
      </c>
    </row>
    <row r="422" spans="2:8" ht="93.75" customHeight="1" x14ac:dyDescent="0.2">
      <c r="B422" s="98"/>
      <c r="C422" s="84" t="s">
        <v>836</v>
      </c>
      <c r="D422" s="20" t="s">
        <v>837</v>
      </c>
      <c r="E422" s="21">
        <v>100</v>
      </c>
      <c r="F422" s="21">
        <v>100</v>
      </c>
      <c r="G422" s="47">
        <f>F422/E422</f>
        <v>1</v>
      </c>
      <c r="H422" s="20" t="s">
        <v>838</v>
      </c>
    </row>
    <row r="423" spans="2:8" ht="6" customHeight="1" x14ac:dyDescent="0.2">
      <c r="B423" s="89"/>
      <c r="C423" s="89"/>
      <c r="D423" s="89"/>
      <c r="E423" s="89"/>
      <c r="F423" s="89"/>
      <c r="G423" s="89"/>
      <c r="H423" s="89"/>
    </row>
    <row r="424" spans="2:8" ht="71.25" customHeight="1" x14ac:dyDescent="0.2">
      <c r="B424" s="108" t="s">
        <v>839</v>
      </c>
      <c r="C424" s="24" t="s">
        <v>840</v>
      </c>
      <c r="D424" s="31" t="s">
        <v>841</v>
      </c>
      <c r="E424" s="21">
        <v>2</v>
      </c>
      <c r="F424" s="21">
        <v>2</v>
      </c>
      <c r="G424" s="47">
        <f>F424/E424</f>
        <v>1</v>
      </c>
      <c r="H424" s="20" t="s">
        <v>870</v>
      </c>
    </row>
    <row r="425" spans="2:8" ht="80.25" customHeight="1" x14ac:dyDescent="0.2">
      <c r="B425" s="108"/>
      <c r="C425" s="24" t="s">
        <v>842</v>
      </c>
      <c r="D425" s="31" t="s">
        <v>843</v>
      </c>
      <c r="E425" s="21">
        <v>1</v>
      </c>
      <c r="F425" s="21">
        <v>1</v>
      </c>
      <c r="G425" s="47">
        <f>F425/E425</f>
        <v>1</v>
      </c>
      <c r="H425" s="20" t="s">
        <v>871</v>
      </c>
    </row>
    <row r="426" spans="2:8" ht="71.25" customHeight="1" x14ac:dyDescent="0.2">
      <c r="B426" s="98"/>
      <c r="C426" s="84" t="s">
        <v>844</v>
      </c>
      <c r="D426" s="20" t="s">
        <v>845</v>
      </c>
      <c r="E426" s="21">
        <v>2</v>
      </c>
      <c r="F426" s="21">
        <v>1</v>
      </c>
      <c r="G426" s="47">
        <f t="shared" ref="G426:G427" si="45">F426/E426</f>
        <v>0.5</v>
      </c>
      <c r="H426" s="20" t="s">
        <v>846</v>
      </c>
    </row>
    <row r="427" spans="2:8" ht="78.75" customHeight="1" x14ac:dyDescent="0.2">
      <c r="B427" s="98"/>
      <c r="C427" s="84" t="s">
        <v>847</v>
      </c>
      <c r="D427" s="20" t="s">
        <v>848</v>
      </c>
      <c r="E427" s="21">
        <v>4</v>
      </c>
      <c r="F427" s="21">
        <v>4</v>
      </c>
      <c r="G427" s="47">
        <f t="shared" si="45"/>
        <v>1</v>
      </c>
      <c r="H427" s="20" t="s">
        <v>849</v>
      </c>
    </row>
    <row r="428" spans="2:8" ht="6" customHeight="1" x14ac:dyDescent="0.2">
      <c r="B428" s="89"/>
      <c r="C428" s="89"/>
      <c r="D428" s="89"/>
      <c r="E428" s="89"/>
      <c r="F428" s="89"/>
      <c r="G428" s="89"/>
      <c r="H428" s="89"/>
    </row>
  </sheetData>
  <mergeCells count="168">
    <mergeCell ref="B423:H423"/>
    <mergeCell ref="B424:B427"/>
    <mergeCell ref="B428:H428"/>
    <mergeCell ref="B395:B399"/>
    <mergeCell ref="B400:H400"/>
    <mergeCell ref="B401:G401"/>
    <mergeCell ref="B404:B406"/>
    <mergeCell ref="B407:H407"/>
    <mergeCell ref="B408:B422"/>
    <mergeCell ref="C412:C413"/>
    <mergeCell ref="C414:C415"/>
    <mergeCell ref="C417:C418"/>
    <mergeCell ref="B374:H374"/>
    <mergeCell ref="B375:G375"/>
    <mergeCell ref="B378:B384"/>
    <mergeCell ref="B385:H385"/>
    <mergeCell ref="B386:B393"/>
    <mergeCell ref="B394:H394"/>
    <mergeCell ref="B354:H354"/>
    <mergeCell ref="B355:G355"/>
    <mergeCell ref="B358:B373"/>
    <mergeCell ref="C358:C359"/>
    <mergeCell ref="C360:C361"/>
    <mergeCell ref="C362:C363"/>
    <mergeCell ref="C364:C366"/>
    <mergeCell ref="C367:C368"/>
    <mergeCell ref="C371:C373"/>
    <mergeCell ref="B316:G316"/>
    <mergeCell ref="B319:B320"/>
    <mergeCell ref="B321:H321"/>
    <mergeCell ref="B322:B346"/>
    <mergeCell ref="B347:H347"/>
    <mergeCell ref="B348:B353"/>
    <mergeCell ref="B304:H304"/>
    <mergeCell ref="B305:B306"/>
    <mergeCell ref="B307:H307"/>
    <mergeCell ref="B308:B314"/>
    <mergeCell ref="D310:D314"/>
    <mergeCell ref="B315:H315"/>
    <mergeCell ref="B278:B282"/>
    <mergeCell ref="B283:H283"/>
    <mergeCell ref="B284:B292"/>
    <mergeCell ref="B293:H293"/>
    <mergeCell ref="B294:B303"/>
    <mergeCell ref="D294:D296"/>
    <mergeCell ref="D299:D300"/>
    <mergeCell ref="D301:D302"/>
    <mergeCell ref="B266:H266"/>
    <mergeCell ref="B267:B272"/>
    <mergeCell ref="H268:H272"/>
    <mergeCell ref="B273:H273"/>
    <mergeCell ref="B274:G274"/>
    <mergeCell ref="E276:G276"/>
    <mergeCell ref="E254:G254"/>
    <mergeCell ref="B256:B257"/>
    <mergeCell ref="B258:H258"/>
    <mergeCell ref="B259:B262"/>
    <mergeCell ref="B263:H263"/>
    <mergeCell ref="B264:B265"/>
    <mergeCell ref="B237:H237"/>
    <mergeCell ref="B238:B250"/>
    <mergeCell ref="C238:C239"/>
    <mergeCell ref="C243:C246"/>
    <mergeCell ref="B251:H251"/>
    <mergeCell ref="B252:G252"/>
    <mergeCell ref="B226:B228"/>
    <mergeCell ref="B229:H229"/>
    <mergeCell ref="B230:B231"/>
    <mergeCell ref="C230:C231"/>
    <mergeCell ref="B233:B236"/>
    <mergeCell ref="H233:H236"/>
    <mergeCell ref="C234:C235"/>
    <mergeCell ref="B213:H213"/>
    <mergeCell ref="B214:H214"/>
    <mergeCell ref="B215:G215"/>
    <mergeCell ref="B218:B224"/>
    <mergeCell ref="C219:C223"/>
    <mergeCell ref="B225:H225"/>
    <mergeCell ref="B199:H199"/>
    <mergeCell ref="B200:B201"/>
    <mergeCell ref="B202:H202"/>
    <mergeCell ref="B203:B204"/>
    <mergeCell ref="B205:H205"/>
    <mergeCell ref="B206:B212"/>
    <mergeCell ref="H208:H210"/>
    <mergeCell ref="B185:H185"/>
    <mergeCell ref="B186:B187"/>
    <mergeCell ref="B188:H188"/>
    <mergeCell ref="B189:G189"/>
    <mergeCell ref="B193:H193"/>
    <mergeCell ref="B194:B198"/>
    <mergeCell ref="B173:H173"/>
    <mergeCell ref="B175:H175"/>
    <mergeCell ref="B176:B181"/>
    <mergeCell ref="H176:H181"/>
    <mergeCell ref="B182:H182"/>
    <mergeCell ref="B183:B184"/>
    <mergeCell ref="B159:H159"/>
    <mergeCell ref="B160:B164"/>
    <mergeCell ref="C160:C163"/>
    <mergeCell ref="B165:H165"/>
    <mergeCell ref="B166:G166"/>
    <mergeCell ref="B169:B172"/>
    <mergeCell ref="H169:H172"/>
    <mergeCell ref="B143:B151"/>
    <mergeCell ref="C143:C144"/>
    <mergeCell ref="C146:C147"/>
    <mergeCell ref="D148:D149"/>
    <mergeCell ref="B152:H152"/>
    <mergeCell ref="B153:B158"/>
    <mergeCell ref="D154:D155"/>
    <mergeCell ref="D157:D158"/>
    <mergeCell ref="B133:G133"/>
    <mergeCell ref="E134:G134"/>
    <mergeCell ref="B136:B138"/>
    <mergeCell ref="D136:D137"/>
    <mergeCell ref="B139:H139"/>
    <mergeCell ref="B140:G140"/>
    <mergeCell ref="B122:B124"/>
    <mergeCell ref="B125:H125"/>
    <mergeCell ref="B126:B127"/>
    <mergeCell ref="B128:H128"/>
    <mergeCell ref="B129:B131"/>
    <mergeCell ref="B132:H132"/>
    <mergeCell ref="B109:B112"/>
    <mergeCell ref="B113:H113"/>
    <mergeCell ref="B114:B117"/>
    <mergeCell ref="C114:C116"/>
    <mergeCell ref="B118:H118"/>
    <mergeCell ref="B119:G119"/>
    <mergeCell ref="B88:B91"/>
    <mergeCell ref="B92:H92"/>
    <mergeCell ref="B93:B99"/>
    <mergeCell ref="C96:C97"/>
    <mergeCell ref="B101:H101"/>
    <mergeCell ref="B102:B105"/>
    <mergeCell ref="B76:H76"/>
    <mergeCell ref="B77:B79"/>
    <mergeCell ref="B80:H80"/>
    <mergeCell ref="B81:B83"/>
    <mergeCell ref="B84:H84"/>
    <mergeCell ref="B85:G85"/>
    <mergeCell ref="B61:H61"/>
    <mergeCell ref="B63:G63"/>
    <mergeCell ref="B66:B69"/>
    <mergeCell ref="B70:H70"/>
    <mergeCell ref="B71:G71"/>
    <mergeCell ref="B74:B75"/>
    <mergeCell ref="C74:C75"/>
    <mergeCell ref="B38:B51"/>
    <mergeCell ref="C41:C42"/>
    <mergeCell ref="C44:C46"/>
    <mergeCell ref="C50:C51"/>
    <mergeCell ref="B52:H52"/>
    <mergeCell ref="B53:B60"/>
    <mergeCell ref="C53:C55"/>
    <mergeCell ref="C58:C59"/>
    <mergeCell ref="B18:B27"/>
    <mergeCell ref="C26:C27"/>
    <mergeCell ref="B28:H28"/>
    <mergeCell ref="B31:B32"/>
    <mergeCell ref="B35:G35"/>
    <mergeCell ref="B4:H4"/>
    <mergeCell ref="B5:H5"/>
    <mergeCell ref="B7:G7"/>
    <mergeCell ref="B10:G10"/>
    <mergeCell ref="B13:B16"/>
    <mergeCell ref="B17:H17"/>
  </mergeCells>
  <pageMargins left="1.1811023622047245" right="0.19685039370078741" top="0.19685039370078741" bottom="7.874015748031496E-2" header="0.98425196850393704" footer="0.98425196850393704"/>
  <pageSetup scale="40" fitToHeight="0" orientation="portrait" r:id="rId1"/>
  <headerFooter alignWithMargins="0">
    <oddFooter xml:space="preserve">&amp;R
</oddFooter>
  </headerFooter>
  <rowBreaks count="14" manualBreakCount="14">
    <brk id="33" max="16383" man="1"/>
    <brk id="60" min="1" max="7" man="1"/>
    <brk id="69" max="16383" man="1"/>
    <brk id="84" max="16383" man="1"/>
    <brk id="118" max="16383" man="1"/>
    <brk id="132" max="16383" man="1"/>
    <brk id="164" min="1" max="7" man="1"/>
    <brk id="187" min="1" max="7" man="1"/>
    <brk id="212" min="1" max="7" man="1"/>
    <brk id="250" min="1" max="7" man="1"/>
    <brk id="272" min="1" max="7" man="1"/>
    <brk id="288" min="1" max="7" man="1"/>
    <brk id="314" min="1" max="7" man="1"/>
    <brk id="363"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Abril-Junio (2)</vt:lpstr>
      <vt:lpstr>'Abril-Junio (2)'!Área_de_impresión</vt:lpstr>
      <vt:lpstr>'Abril-Junio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Yanipher Beatriz Baez Vidal</dc:creator>
  <cp:lastModifiedBy>Rosa Maria Lora Maldonado</cp:lastModifiedBy>
  <cp:lastPrinted>2026-07-22T20:06:44Z</cp:lastPrinted>
  <dcterms:created xsi:type="dcterms:W3CDTF">2026-07-17T18:29:21Z</dcterms:created>
  <dcterms:modified xsi:type="dcterms:W3CDTF">2026-07-22T20:08:47Z</dcterms:modified>
</cp:coreProperties>
</file>