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acienda365-my.sharepoint.com/personal/rlora_hacienda_gov_do/Documents/Documentos/FMEPP 2026/Monitoreo 2026/"/>
    </mc:Choice>
  </mc:AlternateContent>
  <xr:revisionPtr revIDLastSave="12" documentId="8_{8EBA9A80-D8B0-493D-8199-A91829AC77A3}" xr6:coauthVersionLast="47" xr6:coauthVersionMax="47" xr10:uidLastSave="{A246FAF1-591F-4570-B794-1A06933E9DE8}"/>
  <bookViews>
    <workbookView xWindow="-120" yWindow="-120" windowWidth="29040" windowHeight="15720" xr2:uid="{FA349803-4792-44C7-92B4-35CB5F578947}"/>
  </bookViews>
  <sheets>
    <sheet name="Seguimiento indicadores POA " sheetId="2" r:id="rId1"/>
    <sheet name="Hoja1" sheetId="3" state="hidden" r:id="rId2"/>
  </sheets>
  <definedNames>
    <definedName name="_xlnm.Print_Area" localSheetId="0">'Seguimiento indicadores POA '!$B$2:$H$312</definedName>
    <definedName name="_xlnm.Print_Titles" localSheetId="0">'Seguimiento indicadores POA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2" l="1"/>
  <c r="H164" i="2"/>
  <c r="G115" i="2"/>
  <c r="G167" i="2"/>
  <c r="G360" i="2"/>
  <c r="G359" i="2"/>
  <c r="G358" i="2"/>
  <c r="G357" i="2"/>
  <c r="G349" i="2"/>
  <c r="G348" i="2"/>
  <c r="G364" i="2"/>
  <c r="G363" i="2"/>
  <c r="G362" i="2"/>
  <c r="G346" i="2"/>
  <c r="G345" i="2"/>
  <c r="G344" i="2"/>
  <c r="G337" i="2"/>
  <c r="G338" i="2"/>
  <c r="G339" i="2"/>
  <c r="G336" i="2"/>
  <c r="G332" i="2"/>
  <c r="G333" i="2"/>
  <c r="G334" i="2"/>
  <c r="G331" i="2"/>
  <c r="G175" i="2"/>
  <c r="G68" i="2"/>
  <c r="G329" i="2"/>
  <c r="G328" i="2"/>
  <c r="G327" i="2"/>
  <c r="G319" i="2"/>
  <c r="G320" i="2"/>
  <c r="G321" i="2"/>
  <c r="G322" i="2"/>
  <c r="G316" i="2"/>
  <c r="G304" i="2"/>
  <c r="G303" i="2"/>
  <c r="G302" i="2"/>
  <c r="G301" i="2"/>
  <c r="G300" i="2"/>
  <c r="G299" i="2"/>
  <c r="G295" i="2"/>
  <c r="G296" i="2"/>
  <c r="G297" i="2"/>
  <c r="G298" i="2"/>
  <c r="G290" i="2"/>
  <c r="G291" i="2"/>
  <c r="G292" i="2"/>
  <c r="G293" i="2"/>
  <c r="G294" i="2"/>
  <c r="G289" i="2"/>
  <c r="G275" i="2"/>
  <c r="G276" i="2"/>
  <c r="G277" i="2"/>
  <c r="G278" i="2"/>
  <c r="G279" i="2"/>
  <c r="G280" i="2"/>
  <c r="G264" i="2"/>
  <c r="G265" i="2"/>
  <c r="G266" i="2"/>
  <c r="G267" i="2"/>
  <c r="G268" i="2"/>
  <c r="G252" i="2"/>
  <c r="G253" i="2"/>
  <c r="G254" i="2"/>
  <c r="G255" i="2"/>
  <c r="G256" i="2"/>
  <c r="G257" i="2"/>
  <c r="G258" i="2"/>
  <c r="G227" i="2"/>
  <c r="G228" i="2"/>
  <c r="G229" i="2"/>
  <c r="G230" i="2"/>
  <c r="G231" i="2"/>
  <c r="G226" i="2"/>
  <c r="G215" i="2"/>
  <c r="G213" i="2"/>
  <c r="G211" i="2"/>
  <c r="G209" i="2"/>
  <c r="G199" i="2"/>
  <c r="G198" i="2"/>
  <c r="G197" i="2"/>
  <c r="G196" i="2"/>
  <c r="G192" i="2"/>
  <c r="G193" i="2"/>
  <c r="G194" i="2"/>
  <c r="G195" i="2"/>
  <c r="G186" i="2"/>
  <c r="G181" i="2"/>
  <c r="G179" i="2"/>
  <c r="G170" i="2"/>
  <c r="G171" i="2"/>
  <c r="G172" i="2"/>
  <c r="G173" i="2"/>
  <c r="G148" i="2"/>
  <c r="G127" i="2"/>
  <c r="G114" i="2"/>
  <c r="H111" i="2" s="1"/>
  <c r="G108" i="2"/>
  <c r="G109" i="2"/>
  <c r="G107" i="2"/>
  <c r="G105" i="2"/>
  <c r="G81" i="2"/>
  <c r="G25" i="2"/>
  <c r="G28" i="2"/>
  <c r="G27" i="2"/>
  <c r="G24" i="2"/>
  <c r="G136" i="2"/>
  <c r="G137" i="2"/>
  <c r="G50" i="2"/>
  <c r="G23" i="2"/>
  <c r="G318" i="2"/>
  <c r="G317" i="2"/>
  <c r="G311" i="2"/>
  <c r="G308" i="2"/>
  <c r="G286" i="2"/>
  <c r="G285" i="2"/>
  <c r="G247" i="2"/>
  <c r="G240" i="2"/>
  <c r="G234" i="2"/>
  <c r="G223" i="2"/>
  <c r="G203" i="2"/>
  <c r="G160" i="2"/>
  <c r="G152" i="2"/>
  <c r="G135" i="2"/>
  <c r="G133" i="2"/>
  <c r="G130" i="2"/>
  <c r="G102" i="2"/>
  <c r="G100" i="2"/>
  <c r="G93" i="2"/>
  <c r="G85" i="2"/>
  <c r="G84" i="2"/>
  <c r="G80" i="2"/>
  <c r="G77" i="2"/>
  <c r="G63" i="2"/>
  <c r="G44" i="2"/>
  <c r="G32" i="2"/>
  <c r="G31" i="2"/>
  <c r="G30" i="2"/>
  <c r="G17" i="2"/>
  <c r="G15" i="2"/>
  <c r="H341" i="2" l="1"/>
  <c r="H324" i="2"/>
  <c r="H313" i="2"/>
  <c r="G90" i="2"/>
  <c r="G94" i="2"/>
  <c r="G95" i="2"/>
  <c r="G91" i="2"/>
  <c r="G263" i="2" l="1"/>
  <c r="G269" i="2"/>
  <c r="G260" i="2"/>
  <c r="G248" i="2"/>
  <c r="G249" i="2"/>
  <c r="G250" i="2"/>
  <c r="G233" i="2"/>
  <c r="G208" i="2"/>
  <c r="G206" i="2"/>
  <c r="G202" i="2"/>
  <c r="G162" i="2"/>
  <c r="G159" i="2"/>
  <c r="G153" i="2"/>
  <c r="G154" i="2"/>
  <c r="G156" i="2"/>
  <c r="G157" i="2"/>
  <c r="G155" i="2"/>
  <c r="G146" i="2"/>
  <c r="G147" i="2"/>
  <c r="G139" i="2"/>
  <c r="G138" i="2"/>
  <c r="G132" i="2"/>
  <c r="G131" i="2"/>
  <c r="G126" i="2"/>
  <c r="G122" i="2"/>
  <c r="G123" i="2"/>
  <c r="G124" i="2"/>
  <c r="G125" i="2"/>
  <c r="G121" i="2"/>
  <c r="G104" i="2"/>
  <c r="G101" i="2"/>
  <c r="G70" i="2"/>
  <c r="G56" i="2"/>
  <c r="G57" i="2"/>
  <c r="G58" i="2"/>
  <c r="G55" i="2"/>
  <c r="G49" i="2"/>
  <c r="G39" i="2"/>
  <c r="G40" i="2"/>
  <c r="G41" i="2"/>
  <c r="G42" i="2"/>
  <c r="G43" i="2"/>
  <c r="G45" i="2"/>
  <c r="G46" i="2"/>
  <c r="G38" i="2"/>
  <c r="G33" i="2"/>
  <c r="G22" i="2"/>
  <c r="G26" i="2"/>
  <c r="G20" i="2"/>
  <c r="G21" i="2"/>
  <c r="G19" i="2"/>
  <c r="G14" i="2"/>
  <c r="G16" i="2"/>
  <c r="G13" i="2"/>
  <c r="G237" i="2"/>
  <c r="G238" i="2"/>
  <c r="G239" i="2"/>
  <c r="G241" i="2"/>
  <c r="G236" i="2"/>
  <c r="G224" i="2"/>
  <c r="G210" i="2"/>
  <c r="G212" i="2"/>
  <c r="G216" i="2"/>
  <c r="G217" i="2"/>
  <c r="G205" i="2"/>
  <c r="G274" i="2"/>
  <c r="G272" i="2"/>
  <c r="G310" i="2"/>
  <c r="G287" i="2"/>
  <c r="G88" i="2"/>
  <c r="H219" i="2" l="1"/>
  <c r="H117" i="2"/>
  <c r="H97" i="2"/>
  <c r="H35" i="2"/>
  <c r="H52" i="2"/>
  <c r="H10" i="2"/>
  <c r="H282" i="2"/>
  <c r="G78" i="2"/>
  <c r="G76" i="2"/>
  <c r="G145" i="2" l="1"/>
  <c r="G144" i="2"/>
  <c r="G83" i="2"/>
  <c r="G64" i="2"/>
  <c r="H141" i="2" l="1"/>
  <c r="G271" i="2"/>
  <c r="G262" i="2"/>
  <c r="G261" i="2"/>
  <c r="G71" i="2"/>
  <c r="G201" i="2"/>
  <c r="H189" i="2" s="1"/>
  <c r="G67" i="2"/>
  <c r="G66" i="2"/>
  <c r="H243" i="2" l="1"/>
  <c r="H60" i="2"/>
  <c r="H7" i="2" l="1"/>
</calcChain>
</file>

<file path=xl/sharedStrings.xml><?xml version="1.0" encoding="utf-8"?>
<sst xmlns="http://schemas.openxmlformats.org/spreadsheetml/2006/main" count="849" uniqueCount="711">
  <si>
    <t xml:space="preserve">Seguimiento cumplimiento indicadores planes operativos </t>
  </si>
  <si>
    <t/>
  </si>
  <si>
    <t>Unidad</t>
  </si>
  <si>
    <t>Producto</t>
  </si>
  <si>
    <t>Indicador</t>
  </si>
  <si>
    <t>Programado</t>
  </si>
  <si>
    <t>Logrado</t>
  </si>
  <si>
    <t>Avance</t>
  </si>
  <si>
    <t>Comentario</t>
  </si>
  <si>
    <t>Elaboración de las Proyecciones de Desembolso de fondos externos.</t>
  </si>
  <si>
    <t>Dirección de  Administración de la Deuda</t>
  </si>
  <si>
    <t>Cantidad de reportes de índice de deuda del SPNF enviados a la plataforma financiera Bloomberg.</t>
  </si>
  <si>
    <t>Calidad de la Información garantizada y Estadísticas de deuda ajustadas a los actuales estándares internacionales.</t>
  </si>
  <si>
    <t>Cantidad de reportes remitidos.</t>
  </si>
  <si>
    <t>Conciliación de los registros de balances adeudados con los acreedores.</t>
  </si>
  <si>
    <t>Informe de conciliación elaborado.</t>
  </si>
  <si>
    <t>Coordinación e intercambio de información con la TN para lograr una eficiente administración de los flujos de efectivo.</t>
  </si>
  <si>
    <t>Elaboración de los Informes con Situación, Evolución y Ejecución de la Deuda del SPNF.</t>
  </si>
  <si>
    <t>Elaboración de los reportes estadísticos de evolución de la deuda pública del SPNF.</t>
  </si>
  <si>
    <t>Cantidad de reportes elaborados.</t>
  </si>
  <si>
    <t>Dirección de Relaciones con Inversionistas</t>
  </si>
  <si>
    <t>Dirección General de Análisis y Política Fiscal</t>
  </si>
  <si>
    <t>Dirección de  Estadísticas Fiscales</t>
  </si>
  <si>
    <t>Actualización del Panel de visualización de Estadísticas Fiscales.</t>
  </si>
  <si>
    <t>COFOG: Clasificación Funcional de la Erogaciones según MEFP 2014.</t>
  </si>
  <si>
    <t>Seguimiento al Presupuesto General del Estado.</t>
  </si>
  <si>
    <t>Cantidad de presentaciones del seguimiento al PGE realizadas.</t>
  </si>
  <si>
    <t>Dirección de Reconocimiento de Deuda Administrativa</t>
  </si>
  <si>
    <t xml:space="preserve"> Dirección de  Reconocimiento de Deuda Administrativa</t>
  </si>
  <si>
    <t>Control y custodia de expedientes de deuda administrativa.</t>
  </si>
  <si>
    <t>Cantidad de inventarios expedientes de deuda administrativa realizados.</t>
  </si>
  <si>
    <t>Recepción y registro de expedientes de deuda administrativa.</t>
  </si>
  <si>
    <t>Porcentaje de expedientes de deuda administrativa recibidos y registrados.</t>
  </si>
  <si>
    <t>Solicitudes de expedientes de deuda administrativa.</t>
  </si>
  <si>
    <t>Porcentaje de expedientes solicitados por el MH.</t>
  </si>
  <si>
    <t>Porcentaje de expedientes de deuda administrativa pagados.</t>
  </si>
  <si>
    <t>Dirección de Coordinación del Despacho</t>
  </si>
  <si>
    <t>Departamento de Mesa de Entrada</t>
  </si>
  <si>
    <t>Elaboración memoria e informe ejecutivo.</t>
  </si>
  <si>
    <t>Porcentaje de correspondencia externa procesada y tramitada oportunamente.</t>
  </si>
  <si>
    <t>Porcentaje de expedientes internos trabajados y archivados.</t>
  </si>
  <si>
    <t>Departamento de Protocolo y Eventos</t>
  </si>
  <si>
    <t>Planificación, coordinación y supervisión de los actos conmemorativos y protocolares, así como los eventos  y reuniones de la institución.</t>
  </si>
  <si>
    <t>Dirección de Planificación y Desarrollo</t>
  </si>
  <si>
    <t>Departamento de Formulación, Evaluación Monitoreo y Evaluación de PPP</t>
  </si>
  <si>
    <t>Departamento de Desarrollo Institucional</t>
  </si>
  <si>
    <t>Departamento de Calidad en la Gestión</t>
  </si>
  <si>
    <t xml:space="preserve">Porcentaje de colaboradores de nuevo ingreso sensibilizados. </t>
  </si>
  <si>
    <t>Dirección Jurídica</t>
  </si>
  <si>
    <t>Departamento de Litigios</t>
  </si>
  <si>
    <t>Dar respuestas a intimidaciones o notificaciones mediante Actos de Alguacil.</t>
  </si>
  <si>
    <t>Porcentaje de respuestas a intimidaciones o notificaciones mediante Actos de Alguacil trabajadas.</t>
  </si>
  <si>
    <t>Porcentaje de Recursos Jerárquicos y de Reconsideración trabajados.</t>
  </si>
  <si>
    <t>Representaciones legales en audiencias, entre otras representaciones.</t>
  </si>
  <si>
    <t>Departamento de Verificación de Normas y Cumplimiento Legal</t>
  </si>
  <si>
    <t>Tramitación de solicitudes de expedición de exequatur del área económica y financiera.</t>
  </si>
  <si>
    <t>Porcentaje de solicitudes de expedición de exequatur del área económica y financiera tramitadas.</t>
  </si>
  <si>
    <t xml:space="preserve">Porcentaje de documentos legales elaborados.  </t>
  </si>
  <si>
    <t>Departamento de Elaboración de Documentos Legales</t>
  </si>
  <si>
    <t>Porcentaje de documentos legales trabajados.</t>
  </si>
  <si>
    <t xml:space="preserve">Oficina de Acceso a la Información </t>
  </si>
  <si>
    <t>Actualización del Portal de Transparencia Institucional.</t>
  </si>
  <si>
    <t>Dirección de Comunicaciones</t>
  </si>
  <si>
    <t>Departamento de Prensa y Publicaciones</t>
  </si>
  <si>
    <t>Elaboración de discursos a solicitud de las autoridades del ministerio.</t>
  </si>
  <si>
    <t>Elaboración y gestión de publicación en los diferentes medios de comunicación: comunicados, avisos, anuncios pagados.</t>
  </si>
  <si>
    <t>Departamento de Relaciones Públicas</t>
  </si>
  <si>
    <t>Actualización de los canales institucionales.</t>
  </si>
  <si>
    <t>Dirección Administrativa</t>
  </si>
  <si>
    <t>Departamento de Compras y Contrataciones</t>
  </si>
  <si>
    <t>Tramitación de las compras de bienes y contratación de servicios con apropiación presupuestaria.</t>
  </si>
  <si>
    <t>Departamento de Servicios Generales</t>
  </si>
  <si>
    <t>Servicios de limpieza en las distintas áreas de las Unidades Organizativas.</t>
  </si>
  <si>
    <t>Departamento de Almacén y Suministro</t>
  </si>
  <si>
    <t>Cantidad de inventarios realizados.</t>
  </si>
  <si>
    <t>Recepción y entrega  de los artículos de uso continuo (almacén y suministros).</t>
  </si>
  <si>
    <t>Porcentaje de solicitudes despachadas.</t>
  </si>
  <si>
    <t>Departamento de Administración de Bienes</t>
  </si>
  <si>
    <t>Dirección de Tecnologías de la Información y Comunicación</t>
  </si>
  <si>
    <t>Departamento de Seguridad y Monitoreo TIC</t>
  </si>
  <si>
    <t>Cooperación con el Centro Nacional de Ciberseguridad (CNCS) para fortalecer la capacidad de respuestas a incidentes.</t>
  </si>
  <si>
    <t>Porcentaje de avance de cooperación con el CNCS.</t>
  </si>
  <si>
    <t>Departamento de Administración del Servicio TIC</t>
  </si>
  <si>
    <t>Departamento de Operaciones TIC</t>
  </si>
  <si>
    <t>Dirección de Recursos Humanos</t>
  </si>
  <si>
    <t>Porcentaje de capacitaciones ejecutadas  de acuerdo al perfil del puesto.</t>
  </si>
  <si>
    <t>Porcentaje de capacitaciones cruzadas ejecutadas.</t>
  </si>
  <si>
    <t>Porcentaje de capacitación que se le mide el impacto.</t>
  </si>
  <si>
    <t>Porcentaje de satisfacción con la capacitación recibida.</t>
  </si>
  <si>
    <t>Gestión y ejecución de las Pasantías para estudiantes universitarios y bachilleres de diversos de centros de estudios.</t>
  </si>
  <si>
    <t>Porcentaje de pasantías ejecutadas.</t>
  </si>
  <si>
    <t>Departamento de Organización del Trabajo y Compensación</t>
  </si>
  <si>
    <t>Administración de beneficios del personal.</t>
  </si>
  <si>
    <t>Gestión de movimientos de personal (cambios de designaciones, reajustes salariales y creación de requisiciones, cargos).</t>
  </si>
  <si>
    <t>Porcentaje de colaboradores beneficiados.</t>
  </si>
  <si>
    <t>Departamento de Reclutamiento y Selección</t>
  </si>
  <si>
    <t>Reclutamiento y selección por competencias.</t>
  </si>
  <si>
    <t>Porcentaje de colaboradores contratados por competencias.</t>
  </si>
  <si>
    <t>Departamento de Relaciones Laborales y Sociales</t>
  </si>
  <si>
    <t>Porcentaje de acciones disciplinarias ejecutadas.</t>
  </si>
  <si>
    <t>Porcentaje de expedientes de colaboradores tramitados.</t>
  </si>
  <si>
    <t>Porcentaje de registros realizados.</t>
  </si>
  <si>
    <t>Reporte de los Accidentes Laborales de los Empleados Accidentados dentro y fuera de la Institución.</t>
  </si>
  <si>
    <t>Porcentaje de accidentes reportados.</t>
  </si>
  <si>
    <t>Dirección Financiera</t>
  </si>
  <si>
    <t>Cantidad de reportes publicados.</t>
  </si>
  <si>
    <t>Cantidad de memorias  realizadas.</t>
  </si>
  <si>
    <t>Programación de la ejecución presupuestaria.</t>
  </si>
  <si>
    <t>Cantidad de programaciones realizadas.</t>
  </si>
  <si>
    <t>Realización de las modificaciones presupuestaria validadas.</t>
  </si>
  <si>
    <t>Modificaciones presupuestarias aprobadas (DGPLT/CP).</t>
  </si>
  <si>
    <t>Reprogramación de la ejecución presupuestaria.</t>
  </si>
  <si>
    <t>Departamento de Contabilidad</t>
  </si>
  <si>
    <t>Porcentaje de expedientes analizados.</t>
  </si>
  <si>
    <t xml:space="preserve"> Departamento de Tesorería</t>
  </si>
  <si>
    <t>Cantidad de informes mayor general de ingresos y egresos elaborados.</t>
  </si>
  <si>
    <t>Cantidad de Reportes de seguimiento presupuestario.</t>
  </si>
  <si>
    <t>Dirección de  Política y Estudios Fiscales</t>
  </si>
  <si>
    <t>Atención protocolar a funcionarios que visiten la institución.</t>
  </si>
  <si>
    <t>Porcentaje de solicitudes de planificación, coordinación y supervisión de actos institucionales completadas.</t>
  </si>
  <si>
    <t>Verificación y elaboración de normas y cumplimiento legal. (leyes, resoluciones, reglamentos, normas).</t>
  </si>
  <si>
    <t>Asesorías y elaboración de opiniones legales.</t>
  </si>
  <si>
    <t xml:space="preserve">Porcentaje asesorías y opiniones legales emitidas. </t>
  </si>
  <si>
    <t>Tramitación de solicitudes a la Consultoría Jurídica del Poder Ejecutivo.</t>
  </si>
  <si>
    <t>Porcentaje de solicitudes tramitadas.</t>
  </si>
  <si>
    <t>Departamento de Comunicación Digital</t>
  </si>
  <si>
    <t>Gestión de cumplimiento del Régimen Ético y Disciplinario Ley 41-08.</t>
  </si>
  <si>
    <t xml:space="preserve">                                                   Dirección General de Crédito Público</t>
  </si>
  <si>
    <t>Elaboración y revisión de los Informes Trimestrales  de Monitoreo  de PEI'S y POAS.</t>
  </si>
  <si>
    <t>IGP promedio.</t>
  </si>
  <si>
    <t xml:space="preserve">Cantidad de actualizaciones del Portal Transparencia. </t>
  </si>
  <si>
    <t>Monitorear, registrar y evaluar buzones de quejas y sugerencia del ciudadano.</t>
  </si>
  <si>
    <t>Cantidad de informes de registro de quejas y sugerencias.</t>
  </si>
  <si>
    <t>Dirección de Casinos y Juegos de Azar</t>
  </si>
  <si>
    <t>Cantidad de solicitudes respondidas.</t>
  </si>
  <si>
    <t>Preparación de informes de solicitud de asistencia técnica o asesoramiento al Ministro de Hacienda o Viceministerio del Tesoro a requerimiento.</t>
  </si>
  <si>
    <t>Porcentaje de informes de solicitudes respondidas.</t>
  </si>
  <si>
    <t>Departamento de Prevención de Lavado de Activos</t>
  </si>
  <si>
    <t>Cantidad de inspecciones realizadas.</t>
  </si>
  <si>
    <t>Cantidad de evaluaciones realizadas.</t>
  </si>
  <si>
    <t>Departamento de Inspección</t>
  </si>
  <si>
    <t>Elaboración de Informes Estadísticos Mensuales sobre Solicitudes de Casinos, Bancas de Loterías, Bancas de Apuestas Deportivas, Bingos, Concesionarias, Denuncias, Certificaciones, Operaciones y Recaudaciones.</t>
  </si>
  <si>
    <t>Cantidad de informes estadísticos realizados.</t>
  </si>
  <si>
    <t>Realización de la Inspección de los equipos y valores incautados en operativos.</t>
  </si>
  <si>
    <t>Porcentaje de informes realizados.</t>
  </si>
  <si>
    <t>Realización de las inspecciones de Bancas de Apuestas Deportivas,  Bingos, Salas de Juegos, Casinos, rifas y sorteos loterías.</t>
  </si>
  <si>
    <t>Porcentaje de inspecciones realizadas.</t>
  </si>
  <si>
    <t>Realización de las inspecciones de las solicitudes relacionadas a la importación, traslado, desguace y exportación de máquinas tragamonedas.</t>
  </si>
  <si>
    <t>Realización de los informes relacionados a solicitudes de Certificaciones y Denuncias relacionadas al sector de juegos de azar.</t>
  </si>
  <si>
    <t>Departamento de Operaciones</t>
  </si>
  <si>
    <t>Elaboración de los informes estadísticos de los Operativos ejecutados.</t>
  </si>
  <si>
    <t>Realización de los operativos de clausuras e incautación de equipos, en establecimientos de Juegos de Azar ilegales, y de incautación de Máquinas Tragamonedas en establecimientos no autorizados.</t>
  </si>
  <si>
    <t>Cantidad de informes estadísticos de los operativos realizados (provincias impactadas, equipos incautados, efectivo incautado y bancas clausuradas).</t>
  </si>
  <si>
    <t>Departamento de Evaluación y Estudios</t>
  </si>
  <si>
    <t>Actualización de la demanda de servicios comprometidos ante el Ministerio de Administración Pública.</t>
  </si>
  <si>
    <t>Porcentaje de actualizaciones realizadas.</t>
  </si>
  <si>
    <t>Elaboración de las estadísticas por sector de las solicitudes generadas y acciones ejecutadas  en la Dirección de Casinos y Juegos de Azar.</t>
  </si>
  <si>
    <t>Evaluación de las solicitudes de expedición de licencias para operar: Bancas de Lotería, Bancas de Apuestas Deportivas y Bingos.</t>
  </si>
  <si>
    <t>Porcentaje de solicitudes respondidas.</t>
  </si>
  <si>
    <t>Evaluación de las solicitudes de: traslados, desguaces y ceses de máquinas tragamonedas en Salas de Juegos de Azar (Casinos), Salas de Juegos de Máquinas Tragamonedas y Bancas de Apuestas Deportivas.</t>
  </si>
  <si>
    <t>Evaluación de las solicitudes para la Concesión de la instalación y operación de una lotería electrónica y la   suscripción de contrato para la celebración de rifas benéficas y no benéficas.</t>
  </si>
  <si>
    <t>Evaluación de las solicitudes para las autorizaciones sobre: cambios de nombre, propietario y traslados de Bancas de Lotería, Bancas de Apuestas Deportivas y Bingos.</t>
  </si>
  <si>
    <t>Dirección General de Políticas y Legislación Tributaria</t>
  </si>
  <si>
    <t xml:space="preserve"> Dirección General de Política y Legislación Tributaria </t>
  </si>
  <si>
    <t>Elaboración de respuesta a recursos administrativos contra oficios de la DGPLT.</t>
  </si>
  <si>
    <t>Dirección de  Análisis y Regulación Tributaria</t>
  </si>
  <si>
    <t>Elaboración de presentación mensual del comportamiento de los ingresos.</t>
  </si>
  <si>
    <t>Reporte semanal sobre la evolución de los precios locales de los combustibles.</t>
  </si>
  <si>
    <t xml:space="preserve">  Dirección de Concesiones y Exenciones Fiscales </t>
  </si>
  <si>
    <t>Porcentaje de solicitudes de exoneraciones de impuestos de importación analizadas y respondidas.</t>
  </si>
  <si>
    <t>Análisis y respuesta mensuales a las solicitudes de exoneraciones de impuestos internos.</t>
  </si>
  <si>
    <t>Porcentaje de solicitudes exoneraciones de impuestos internos evaluadas y respondidas.</t>
  </si>
  <si>
    <t>Elaborar informes de estadísticas fiscales sobre hidrocarburos, efectos en el mercado de carburantes.</t>
  </si>
  <si>
    <t>Número de informes de estadísticas fiscales sobre hidrocarburos, efectos en el mercado de carburantes.</t>
  </si>
  <si>
    <t>Fiscalización de las solicitudes de exoneraciones.</t>
  </si>
  <si>
    <t>Porcentaje de fiscalizaciones de exoneraciones realizadas.</t>
  </si>
  <si>
    <t>Departamento de Evaluación del Desempeño y Capacitación</t>
  </si>
  <si>
    <t>Cantidad de informes para transparencia publicados.</t>
  </si>
  <si>
    <t>Concientizar al personal en igualdad de género.</t>
  </si>
  <si>
    <t xml:space="preserve">Cantidad de sensibilizaciones realizadas al año. </t>
  </si>
  <si>
    <t>Gestión y ejecución de las actividades de capacitación.</t>
  </si>
  <si>
    <t>Modificación y/o creación de normativas relacionadas con juegos de azar.</t>
  </si>
  <si>
    <t>Porcentaje de normativas creadas y/o modificadas.</t>
  </si>
  <si>
    <t>Evaluación de idoneidad de beneficiario final, controlante o persona con alta jerarquía, producto de solicitudes de licencia o cambio de titularidad de estas.</t>
  </si>
  <si>
    <t>Porcentaje de evaluaciones realizadas.</t>
  </si>
  <si>
    <t>Cantidad de informes elaborados.</t>
  </si>
  <si>
    <t>Cantidad de Informes enviados al Congreso Nacional.</t>
  </si>
  <si>
    <t>Realización de la clasificación actualizada de los participantes en el Programa de Creadores de Mercado.</t>
  </si>
  <si>
    <t>Realización de Subastas Públicas para la Colocación de Títulos Valores de Deuda Pública.</t>
  </si>
  <si>
    <t>Cantidad de publicaciones del ranking de Creadores de Mercado (mensual y anual).</t>
  </si>
  <si>
    <t>Imagen</t>
  </si>
  <si>
    <t>Custodia de los artículos de uso continuo.</t>
  </si>
  <si>
    <t>Elaboración de los reportes de indicadores de portafolio.</t>
  </si>
  <si>
    <t>Gestión de cumplimiento de condiciones previas.</t>
  </si>
  <si>
    <t>Cantidad de financiamientos con condiciones previas cumplidas.</t>
  </si>
  <si>
    <t>Informe Trimestral sobre Situación y Evolución de la Deuda Pública.</t>
  </si>
  <si>
    <t xml:space="preserve">Cantidad de reportes enviados.	</t>
  </si>
  <si>
    <t>Cantidad de emisiones realizadas.</t>
  </si>
  <si>
    <t>Elaboración del reporte del Estado de Fuentes y Usos de Efectivo  para el Gobierno Central Presupuestario, según el MEFP 2014, elaborado.</t>
  </si>
  <si>
    <t>Elaboración del Reporte del Estado de Operaciones publicado en la web del Ministerio de Hacienda.</t>
  </si>
  <si>
    <t>Realización del monitoreo a la ejecución del flujo de caja del Gobierno en moneda local.</t>
  </si>
  <si>
    <t>Elaboración del Informe de coyuntura fiscal.</t>
  </si>
  <si>
    <t>Cantidad de reportes de COFOG de Gobierno Central Presupuestario publicados.</t>
  </si>
  <si>
    <t>Cantidad de Estados de Fuentes y Usos de Efectivo para el Gobierno Central Presupuestario, según el MEFP 2014 elaborado.</t>
  </si>
  <si>
    <t>Cantidad de reportes de flujo de caja del gobierno realizados.</t>
  </si>
  <si>
    <t>Porcentaje de recursos administrativos contra oficios de la DGPLT respondidos.</t>
  </si>
  <si>
    <t>Porcentaje de participación en reuniones.</t>
  </si>
  <si>
    <t>Elaboración de análisis costo beneficio (ACB).</t>
  </si>
  <si>
    <t>Elaboración de cuadro con ingresos semanales por clasificación económica para DIGEPRES.</t>
  </si>
  <si>
    <t>Elaboración de cuadros y/o reportes mensuales de las estadísticas de comercio exterior del país.</t>
  </si>
  <si>
    <t>Elaboración de la cuota trimestral de ingresos para remisión a DIGEPRES para el establecimiento de los topes de gastos.</t>
  </si>
  <si>
    <t>Elaboración de reportes de iniciativas legislativas depositadas en el Congreso Nacional con impacto tributario.</t>
  </si>
  <si>
    <t>Elaboración del informe diario de ingresos.</t>
  </si>
  <si>
    <t>Estimación de los ingresos diarios por institución y por principales partidas.</t>
  </si>
  <si>
    <t>Porcentaje de análisis de costo beneficio elaborados.</t>
  </si>
  <si>
    <t>Cantidades de cuadros ingresos semanales por clasificación económica para DIGEPRES.</t>
  </si>
  <si>
    <t>Cantidad de cuadros o reportes de comercio exterior elaborados.</t>
  </si>
  <si>
    <t>Cantidad de cuadros elaborados para remisión a la DIGEPRES.</t>
  </si>
  <si>
    <t>Número de presentaciones del comportamiento de los ingresos realizadas.</t>
  </si>
  <si>
    <t>Cantidad de cuadros y/o reportes elaborados.</t>
  </si>
  <si>
    <t>Cantidad de informes diarios de ingresos elaborados.</t>
  </si>
  <si>
    <t>Cantidades de documentos cuadros con estimaciones de ingresos diarios de ingresos elaborados.</t>
  </si>
  <si>
    <t>Ejecución de la debida diligencia ampliada (interna y externa).</t>
  </si>
  <si>
    <t>Sensibilización al personal en las normas de Antisoborno y Cumplimiento  (ISO-37301 / ISO-37001).</t>
  </si>
  <si>
    <t xml:space="preserve"> Dirección de  Planificación y Desarrollo</t>
  </si>
  <si>
    <t>Porcentaje de debida diligencia ampliada realizadas.</t>
  </si>
  <si>
    <t>Porcentaje de colaboradores sensibilizados.</t>
  </si>
  <si>
    <t>Coordinación y realización de la reunión de revisión por la dirección.</t>
  </si>
  <si>
    <t>Cantidad reuniones realizadas oportunamente.</t>
  </si>
  <si>
    <t>Porcentaje de dependencias con cumplimiento de los plazos de registros de ejecución.</t>
  </si>
  <si>
    <t>Ejecución de la estrategia de vinculación institucional y de la máxima autoridad con la opinión pública.</t>
  </si>
  <si>
    <t>Elaboración del análisis de la opinión pública sobre el quehacer institucional mediante el monitoreo de informaciones y comentarios.</t>
  </si>
  <si>
    <t>Cantidad de actividades y acercamientos a periodistas.</t>
  </si>
  <si>
    <t xml:space="preserve">Porcentaje de solicitudes de discursos respondidos. </t>
  </si>
  <si>
    <t>Cantidad de reuniones realizadas para análisis y toma de decisiones.</t>
  </si>
  <si>
    <t>Cantidad de informes de monitoreo de informaciones y comentarios elaborados.</t>
  </si>
  <si>
    <t>Porcentaje de solicitudes atendidas y publicada.</t>
  </si>
  <si>
    <t>Cantidad de síntesis difundidas.</t>
  </si>
  <si>
    <t>Desarrollo de maestrías de ceremonia.</t>
  </si>
  <si>
    <t>Elaboración de materiales gráficos para orientar e informar a los colaboradores.</t>
  </si>
  <si>
    <t>Cantidad de actualizaciones trimestrales de los canales institucionales.</t>
  </si>
  <si>
    <t>Porcentaje de producciones y adaptaciones.</t>
  </si>
  <si>
    <t>Porcentaje de solicitudes recibidas.</t>
  </si>
  <si>
    <t>Porcentaje de solicitudes realizadas.</t>
  </si>
  <si>
    <t>Producciones de coberturas de evento.</t>
  </si>
  <si>
    <t>Cantidad de impresiones e interacciones del contenido.</t>
  </si>
  <si>
    <t>Dar asistencia y tramitar a requerimiento del ciudadano las solicitudes de información amparadas en la Ley Núm. 200-04.</t>
  </si>
  <si>
    <t>Dirección de Coordinación de Despacho</t>
  </si>
  <si>
    <t>Gestión de la atención de llamadas telefónicas acorde a los lineamientos protocolares o al procedimiento de atención al usuario establecido.</t>
  </si>
  <si>
    <t xml:space="preserve">Porcentaje de llamadas atendidas con respuestas en menos de 25 segundos. </t>
  </si>
  <si>
    <t>Porcentaje de avance de ejecución del Centro de Operaciones de Seguridad (SOC).</t>
  </si>
  <si>
    <t>Implementación de Solución de Mesa Ayuda TIC.</t>
  </si>
  <si>
    <t>Porcentaje de avance de implementación de solución de mesa de ayuda TIC.</t>
  </si>
  <si>
    <t>Departamento de Desarrollo e Implementación de Sistemas</t>
  </si>
  <si>
    <t>Rediseño de Sistemas del Ministerio de Uso Administrativo.</t>
  </si>
  <si>
    <t>Evaluación del riesgo de soborno a través de la aplicación de la Debida Diligencia en el proceso de Contratación de personal.</t>
  </si>
  <si>
    <t xml:space="preserve">Porcentaje de Debida Diligencia completada. </t>
  </si>
  <si>
    <t xml:space="preserve">Realización de actividades de integración y bienestar con los colaboradores. </t>
  </si>
  <si>
    <t xml:space="preserve">Cantidad de actividades realizadas. </t>
  </si>
  <si>
    <t>Cantidad de actividades desarrolladas.</t>
  </si>
  <si>
    <t>Análisis y respuesta mensuales a las solicitudes de exoneraciones de impuestos de importación, solicitudes de exoneraciones.</t>
  </si>
  <si>
    <t>Ejecución de plan de acción para el cumplimiento de las políticas de ahorro y eficiencia energética (Decreto 158-23).</t>
  </si>
  <si>
    <t>Ejecución de plan de acción para el uso eficiente del agua.</t>
  </si>
  <si>
    <t>Elaboración del informe de memoria e informe ejecutivo. (trimestrales y semestrales).</t>
  </si>
  <si>
    <t>Elaboración del plan de acción para la reducción de la huella de carbono.</t>
  </si>
  <si>
    <t>Gestión de los materiales y artículos para fines de reciclar.</t>
  </si>
  <si>
    <t>Porcentaje implementación del plan de ahorro y eficiencia energética.</t>
  </si>
  <si>
    <t>Cantidad de informes de memoria elaboradas.</t>
  </si>
  <si>
    <t>Cantidad de informes entregados oportunamente.</t>
  </si>
  <si>
    <t>Índice de SISCOMPRAS</t>
  </si>
  <si>
    <t>Reporte de consumo de combustible en la flotilla vehicular.</t>
  </si>
  <si>
    <t>Porcentaje de limpiezas ejecutadas.</t>
  </si>
  <si>
    <t xml:space="preserve">Porcentaje de servicios de transporte realizados. </t>
  </si>
  <si>
    <t>Apertura de máquinas tragamonedas ilegales.</t>
  </si>
  <si>
    <t>Porcentaje de apertura de tragamonedas ilegales realizadas.</t>
  </si>
  <si>
    <t>Elaboración Reporte de Ingresos por Captación Directa.</t>
  </si>
  <si>
    <t>Emisión de Cheques.</t>
  </si>
  <si>
    <t>Recepción y registro de los valores decomisados en operativos de incautación de máquinas tragamonedas que operan ilegalmente.</t>
  </si>
  <si>
    <t>Recepción y registro de pagos de los contribuyentes.</t>
  </si>
  <si>
    <t>Cantidad de Reportes de ingresos por captación directa elaborados.</t>
  </si>
  <si>
    <t>Porcentaje de cheques emitidos.</t>
  </si>
  <si>
    <t>Porcentaje de pagos recibidos y registrados.</t>
  </si>
  <si>
    <t xml:space="preserve">Elaboración de certificaciones relacionadas con la operación y estatus de los operadores del sector a requerimiento. </t>
  </si>
  <si>
    <t>Actualización y mantenimiento al portal casinos.gob.do.</t>
  </si>
  <si>
    <t xml:space="preserve">Evaluación las solicitudes para los permisos de: importación y  exportación de máquinas tragamonedas y/o partes, piezas, repuestos y equipos accesorios para ser instaladas en Salas de Juegos de Azar (Casinos) y Salas de Juegos de Máquinas Tragamonedas. </t>
  </si>
  <si>
    <t>Incorporación, mantenimiento y actualización Portal de Colaboradores (SharePoint - DCJA).</t>
  </si>
  <si>
    <t>Dirección de  Información, Análisis Financiero y Control de Riesgo.</t>
  </si>
  <si>
    <t>Porcentaje de las solicitudes de atención protocolar respondidas.</t>
  </si>
  <si>
    <t>Elaboración o revisión de documentos legales. (Acuerdos, Convenios y Contratos).</t>
  </si>
  <si>
    <t>Dirección de Gestión de SIAFE</t>
  </si>
  <si>
    <t>Dirección de Gestión del SIAFE</t>
  </si>
  <si>
    <t>Gestión de la Pensión y Jubilación del Personal.</t>
  </si>
  <si>
    <t>Conciliación de fuentes financieras externas SIGADE vs SIGEF.</t>
  </si>
  <si>
    <t xml:space="preserve">Cantidad de Informes de coyuntura fiscal  para el subsector Gobierno Central Presupuestario publicados. </t>
  </si>
  <si>
    <t xml:space="preserve">Cantidad de Estados de Operaciones de Gobierno Central Presupuestario publicados. </t>
  </si>
  <si>
    <t>Cantidad de informes trimestrales elaborados.</t>
  </si>
  <si>
    <t>Implementación de soluciones y/o mejoras de ciberseguridad para garantizar la confiabilidad, integridad y disponibilidad de los activos de información.</t>
  </si>
  <si>
    <t>Porcentaje de avance en la implementación de las soluciones de seguridad.</t>
  </si>
  <si>
    <t>Porcentaje de sistemas administrativos con avance en su ciclo de desarrollo.</t>
  </si>
  <si>
    <t>Departamento de Presupuesto</t>
  </si>
  <si>
    <t>Tramitación de las orden de pago de deuda administrativa.</t>
  </si>
  <si>
    <t>Identificación y clasificación de la información de los archivos físicos del MH.</t>
  </si>
  <si>
    <t>Índice de mantenimiento a la flota vehicular.</t>
  </si>
  <si>
    <t>Continuación del Centro de Operaciones de Seguridad (SOC) para monitoreo y análisis y mitigación de eventos de seguridad (2da Fase).</t>
  </si>
  <si>
    <t>Porcentaje de representaciones legales asistidas en audiencias y otras representaciones legales.</t>
  </si>
  <si>
    <t>Porcentaje de solicitudes de cobertura de eventos atendidas.</t>
  </si>
  <si>
    <t>Cantidad de reportes internos realizados sobre coyunturas y perspectivas (proyecciones) macro-fiscales.</t>
  </si>
  <si>
    <t>Porcentaje de personal de la DCJA certificado en materia  a las normativas que rigen la Dirección de Casinos y Juegos de Aza.</t>
  </si>
  <si>
    <t>Cantidad de operativos realizados.</t>
  </si>
  <si>
    <t xml:space="preserve">Servicios realizados satisfactoriamente. 
</t>
  </si>
  <si>
    <t>Reprogramaciones de cuotas realizadas dentro del plazo establecido por el marco normativo del presupuesto de la Actividad Central (MH/DGPLT/CP).</t>
  </si>
  <si>
    <t>Estimación de las variables macroeconómicas y financieras para servir como insumo de la Proyección del Servicio de la Deuda del Sector Público No Financiero.</t>
  </si>
  <si>
    <t>Cantidad de estimaciones de tasas realizadas.</t>
  </si>
  <si>
    <t>Cantidad de reportes de programación servicio de deuda y desembolsos remitidos.</t>
  </si>
  <si>
    <t>Ejecución del Presupuesto para Servicio de Deuda Pública y Activos Financieros.</t>
  </si>
  <si>
    <t>Ejecución del servicio de la deuda pública y activos financieros.</t>
  </si>
  <si>
    <t>Cantidad de reportes trimestrales publicados en página web.</t>
  </si>
  <si>
    <t>Estructuración, emisión de bonos y ejecución de operaciones de manejo de pasivos.</t>
  </si>
  <si>
    <t xml:space="preserve">Cantidad de operaciones de manejo de pasivos, en casos que aplique. </t>
  </si>
  <si>
    <t>Seguimiento a la gestión y trámite de las denuncias (antisoborno y cumplimiento).</t>
  </si>
  <si>
    <t>Porcentaje de denuncias tramitadas conforme a la política.</t>
  </si>
  <si>
    <t>Cantidad de informes de monitoreos realizados.</t>
  </si>
  <si>
    <t>Evidencias de Entradas y Salidas de los Insumos en el Sistema de Almacén y Suministro.</t>
  </si>
  <si>
    <t>Implementación del Plan de Inserción Laboral y Certificación Conadis.</t>
  </si>
  <si>
    <t>Elaboración del informe de memoria de la dirección Financiera.</t>
  </si>
  <si>
    <t>Cantidad de reportes para publicar en el Portal Web para seguimiento de la DIGEIG.</t>
  </si>
  <si>
    <t>Cantidad de Sujetos Obligados Notificados.</t>
  </si>
  <si>
    <t>Requerimiento de información operativa a Sujetos Obligados.</t>
  </si>
  <si>
    <t>Seguimiento y monitoreo de la idoneidad de los Sujetos Obligados y/o Informes de Debida Diligencia.</t>
  </si>
  <si>
    <t>Realización de las pre-aprobaciones y aprobaciones definitivas de las solicitudes de reembolsos de Impuestos Selectivos al Consumo (ISC) de Combustibles Fósiles y derivados de Petróleo  (Art. 19 de la Ley 253-12 y Decreto 275-16).</t>
  </si>
  <si>
    <t>Porcentaje de las pre-aprobaciones y aprobaciones definitivas de las solicitudes de reembolsos de Impuestos Selectivos al Consumo (ISC).</t>
  </si>
  <si>
    <t>Cantidad de reportes enviados a organismos internacionales bajo programa de armonización de datos.</t>
  </si>
  <si>
    <t>Enero-marzo 2026</t>
  </si>
  <si>
    <t xml:space="preserve">                                                         Ministerio de Hacienda y Economía 2026</t>
  </si>
  <si>
    <t>Cantidad de informe con situación y ejecución de la deuda pública y activos financieros.</t>
  </si>
  <si>
    <t>Cantidad de Informes con Situación y Evolución de Deuda Pública, para anexar al ERIR, remitidos oportunamente.</t>
  </si>
  <si>
    <t>Formulación del Presupuesto de la deuda pública y activos financieros.</t>
  </si>
  <si>
    <t>Presupuesto anual formulado y registrado en SIGEF.</t>
  </si>
  <si>
    <t>En este período fue realizado el informe de conciliación de balances adeudados con los acreedores.</t>
  </si>
  <si>
    <t>En este período fueron remitidos la programación de servicio de deuda y los desembolsos con recursos externos.</t>
  </si>
  <si>
    <t>Fue realizada la ejecución del servicio de la Deuda Pública y Activos Financieros, por lo cual se logró la meta.</t>
  </si>
  <si>
    <t>No aplicaría esta meta dado que la emisión no contempló Operaciones de Manejo de Pasivos.</t>
  </si>
  <si>
    <t>Cantidad de dashboard actualizados al trimestre.</t>
  </si>
  <si>
    <t>Dashboard actualizado al trimestre.</t>
  </si>
  <si>
    <t>COFOG de Gobierno Central Presupuestario publicados.</t>
  </si>
  <si>
    <t>Estado de fuentes y uso.</t>
  </si>
  <si>
    <t>Estado de operaciones Gobierno General consolidado.</t>
  </si>
  <si>
    <t>Reportes de flujo de caja.</t>
  </si>
  <si>
    <t>Presentación de seguimiento presupuestario.</t>
  </si>
  <si>
    <t>Reporte de seguimiento al presupuesto.</t>
  </si>
  <si>
    <t>Soporte en el proceso de evaluación y mejoras del modelo de datos (BI).</t>
  </si>
  <si>
    <t>Cantidad de los modelos de datos BI evaluados.</t>
  </si>
  <si>
    <t>Mejoras del modelo de datos BI.</t>
  </si>
  <si>
    <t>Análisis de coyuntura y seguimiento del desarrollo de la política fiscal.</t>
  </si>
  <si>
    <t>Elaboración del informe anual de riesgos fiscales.</t>
  </si>
  <si>
    <t>Cantidad de reportes de política salarial.</t>
  </si>
  <si>
    <t>Reportes internos sobre coyunturas.</t>
  </si>
  <si>
    <t>Reporte de política salarial.</t>
  </si>
  <si>
    <t>Cantidad de reportes de análisis y seguimiento de riesgos climáticos elaborados.</t>
  </si>
  <si>
    <t>Actualización del modelo de cambio climático y otras iniciativas.</t>
  </si>
  <si>
    <t>Expedientes que componen el pasivo contingente por deuda administrativa.</t>
  </si>
  <si>
    <t xml:space="preserve">Porcentaje de llamadas no atendidas menor o igual al 10%.  </t>
  </si>
  <si>
    <t>Se logró contestar las llamadas en el tiempo establecido.</t>
  </si>
  <si>
    <t>Informe trimestral enero-marzo 2026 del Departamento de Mesa de Entrada.</t>
  </si>
  <si>
    <t>Gestionar la correspondencia institucional externa del MH.</t>
  </si>
  <si>
    <t>Durante el período enero-marzo se recibieron y fueron procesadas unas 6,184 correspondencias externas, las cuales se registraron y se entregaron en las distintas áreas del MHE.</t>
  </si>
  <si>
    <t>En el primer trimestre del 2026 el departamento de Protocolo y Eventos logró satisfactoriamente coordinar la atención protocolar a funcionarios que visiten la institución.</t>
  </si>
  <si>
    <t>En el primer trimestre del 2026 el departamento de Protocolo y Eventos logró satisfactoriamente planificar, coordinar y supervisar actos conmemorativos y protocolares, así como los eventos y reuniones de la institución.</t>
  </si>
  <si>
    <t>Realizada la reunión de revisión por la Dirección correspondiente al cierre del año 2025.</t>
  </si>
  <si>
    <t>Definición del presupuesto físico-financiero de los programas de AC-MHE.</t>
  </si>
  <si>
    <t>Cantidad de informes de desempeño realizados.</t>
  </si>
  <si>
    <t>Los programas 18 y 15 obtuvieron un 94 % en sus evaluaciones del IGP en el cuarto trimestre del 2025, por el cual el promedio corresponde al 94 %.</t>
  </si>
  <si>
    <t>Se realizó el seguimiento al cumplimiento de los indicadores del T-IV 2025 concluyendo en la elaboración de la matriz de monitoreo correspondiente.</t>
  </si>
  <si>
    <t>Publicada en el portal de transparencia del MHE, la matriz de seguimiento octubre-diciembre 2025.</t>
  </si>
  <si>
    <t>Monitoreo y seguimiento de los planes, programas y proyectos del MHE y sus dependencias.</t>
  </si>
  <si>
    <t>Elaboración y/o actualización de la documentación funcional (según requerimiento y prioridades).</t>
  </si>
  <si>
    <t>Porcentaje de documentos elaborados y/o actualizados.</t>
  </si>
  <si>
    <t>Actualización y fusión catálogo de servicios MH y MEPYD.</t>
  </si>
  <si>
    <t>Porcentaje de avance del catálogo de servicios MEPyD y MH fusionado.</t>
  </si>
  <si>
    <t>Informe Buzón Queja y Sugerencia Ene-Mar 2026.</t>
  </si>
  <si>
    <t xml:space="preserve">Este trimestre sobrepasamos la meta. </t>
  </si>
  <si>
    <t>Elaboración del autodiagnóstico de género.</t>
  </si>
  <si>
    <t xml:space="preserve">Porcentaje de avance plan de trabajo del autodiagnóstico de género. </t>
  </si>
  <si>
    <t xml:space="preserve">Dar respuestas a intimaciones o notificaciones mediante Actos de Alguacil. Requerido: 37. Ejecutado: 5. (32 se encuentran en curso, a la espera de la recepción de las informaciones correspondientes por parte de las áreas involucradas, a fin de concluir el proceso). </t>
  </si>
  <si>
    <t>Elaboración de la resolución que conoce y  da respuesta al Recurso Jerárquico o de Reconsideración ante el Ministerio de Hacienda y Economía.</t>
  </si>
  <si>
    <t>Elaboración de la resolución que conoce y da respuesta al Recurso Jerárquico o de Reconsideración ante el Ministerio de Hacienda. Requerido: 11. Ejecutado: 11.</t>
  </si>
  <si>
    <t>Representaciones legales en audiencias. Requerido: 54. Ejecutado: 54.</t>
  </si>
  <si>
    <t>Tramitación de solicitudes de expedición de exequatur del área económica y financiera. Requerido: 697. Ejecutado: 694. ( 3  no fueron tramitadas por solicitudes incompletas).</t>
  </si>
  <si>
    <t>Durante el primer trimestre (enero-marzo) del 2026 a solicitud de las autoridades del Ministerio de Hacienda y Economía se elaboró un discurso, a los fines de dar a conocer los logros e iniciativas de la institución.</t>
  </si>
  <si>
    <t>En el primer trimestre (enero-marzo) del 2026 se realizaron diversas interacciones para el análisis y toma de decisiones para la comunicación de avances e iniciativas institucionales.</t>
  </si>
  <si>
    <t>En el primer trimestre (enero-marzo) del 2026, se monitorearon las noticias y/o artículos de opinión publicados en los medios de comunicación que estuvieron relacionados con el quehacer del MHE.</t>
  </si>
  <si>
    <t>Durante el primer trimestre del 2026 (enero-marzo) se recibieron seis requerimientos de publicaciones en espacios pagados, los cuales fueron gestionados en su totalidad.</t>
  </si>
  <si>
    <t>Elaboración y publicación de notas de prensa del MHE.</t>
  </si>
  <si>
    <t>Durante el primer trimestre del 2026 se elaboraron 26 notas de prensa, de las cuales 8 fueron enviadas a los medios de comunicación masiva. Asimismo, se realizaron 38 notas para comunicación interna.</t>
  </si>
  <si>
    <t>Realización de la cobertura de eventos (internos y externos) solicitadas por las unidades organizativas del MHE.</t>
  </si>
  <si>
    <t>En el primer trimestre del 2026 (enero-marzo), se realizó un total de 21 coberturas de actividades internas y externas, organizadas por distintas áreas del MHE, según requerimientos.</t>
  </si>
  <si>
    <t>Realización del informe para al equipo directivo del MHE sobre las noticias relacionadas al quehacer institucional mediante síntesis diaria e informes periodísticos.</t>
  </si>
  <si>
    <t xml:space="preserve">Durante enero-marzo 2026, la Dirección de Comunicaciones envió un total de 58 síntesis de prensa, correspondientes a los días laborables que hubo en cada mes 17 en enero, 19 en febrero y 22 en marzo. </t>
  </si>
  <si>
    <t>Actualizaciones de canales institucionales realizadas durante el trimestre enero-marzo de 2026.</t>
  </si>
  <si>
    <t>Creación de recursos audiovisuales para la orientación e información de los colaboradores.</t>
  </si>
  <si>
    <t>Creación de recursos audiovisuales para la orientación e información de los colaboradores. Producciones y adaptaciones realizadas, según informe adjunto.</t>
  </si>
  <si>
    <t>Durante el trimestre enero-marzo 2026, el Departamento de Relaciones Públicas realizó un total de 14 maestrías de ceremonia.</t>
  </si>
  <si>
    <t xml:space="preserve">Cantidad de elaboración de materiales gráficos para orientar e informar a los colaboradores, según requerimientos. Ver detalles en el informe anexo. </t>
  </si>
  <si>
    <t>Elaboración y distribución de materiales POP para promover la identidad visual del MHE.</t>
  </si>
  <si>
    <t>Reporte de elaboración y distribución de materiales POP para promover la identidad visual del MHE.</t>
  </si>
  <si>
    <t xml:space="preserve">Guía de contenido digital mensual sobre el rol y el impacto del MHE.  </t>
  </si>
  <si>
    <t>Porcentaje de guías producidas.</t>
  </si>
  <si>
    <t>Porcentaje de correos informativos abiertos enviados.</t>
  </si>
  <si>
    <t>Porcentaje de reportes enviados de escucha activa de las plataformas digitales.</t>
  </si>
  <si>
    <t>Métricas de impresiones e interacciones de enero a marzo 2026.</t>
  </si>
  <si>
    <t>Durante el primer trimestre del año (enero a marzo) se llevaron a cabo un total de tres guías de contenido, una guía de contenido por mes.</t>
  </si>
  <si>
    <t>Durante el primer trimestre del año se enviaron 4 correos informativos.</t>
  </si>
  <si>
    <t>Durante el primer trimestre se llevaron a cabo 58 social listenings (escucha activa) de las plataformas digitales. Este valor es un dato informativo de referencia, el cual representa el 100 % de lo ejecutado.</t>
  </si>
  <si>
    <t>Porcentaje de coberturas realizadas.</t>
  </si>
  <si>
    <t>Durante el primer trimestre se llevaron a cabo 24 coberturas de eventos.</t>
  </si>
  <si>
    <t>Ejecución del Plan de Acción para el uso eficiente del agua.</t>
  </si>
  <si>
    <t>Realización del mantenimiento correctivo de la flota vehicular del MHE.</t>
  </si>
  <si>
    <t>Realización del mantenimiento de la infraestructura física.</t>
  </si>
  <si>
    <t>Porcentaje de mantenimiento realizado vs programado.</t>
  </si>
  <si>
    <t>Reporte de accidentes de la flotilla vehicular del MHE.</t>
  </si>
  <si>
    <t>Porcentaje de reportes de accidentes.</t>
  </si>
  <si>
    <t>Cantidad de reporte de consumo de combustible.</t>
  </si>
  <si>
    <t>Transportación para las Unidades Organizativas e Instituciones del MHE.</t>
  </si>
  <si>
    <t>Custodia de Artículos Enero-Marzo.</t>
  </si>
  <si>
    <t>Ampliación de la cobertura del servicio de Centro de Operaciones de Seguridad (SOC) por dos años.</t>
  </si>
  <si>
    <t>Porcentaje de avance en la reestructuración del DTC y NOC.</t>
  </si>
  <si>
    <t>Modernización de las plataformas tecnológicas de seguridad física (videovigilancia, control de acceso, entre otros).</t>
  </si>
  <si>
    <t>Porcentaje de avance en la modernización de las plataformas de seguridad física.</t>
  </si>
  <si>
    <t>Diseño, desarrollo y rediseño de sistemas institucionales de uso administrativo. (Fase 2).</t>
  </si>
  <si>
    <t>Modernización de la Plataforma de Publicación de Servicios y Portales Web.</t>
  </si>
  <si>
    <t>Porcentaje de avance en la implementación del servicio de desarrollo de sistemas institucionales.</t>
  </si>
  <si>
    <t>Porcentaje de avance en modernización de plataforma de publicación de servicios y portales.</t>
  </si>
  <si>
    <t>Aseguramiento de la continuidad operativa de la infraestructura y servicios de tecnología.</t>
  </si>
  <si>
    <t>Porcentaje de avance en la renovación de licencias y contratos de soporte.</t>
  </si>
  <si>
    <t>Expansión de dispositivos de colaboración y comunicaciones para usuarios.</t>
  </si>
  <si>
    <t>Porcentaje de avance en implementación de la expansión.</t>
  </si>
  <si>
    <t>Porcentaje de avance en la expansión del clúster de hiperconvergencia de producción</t>
  </si>
  <si>
    <t>Porcentaje de avance en la expansión del clúster de hiperconvergencia.</t>
  </si>
  <si>
    <t>Reestructuración del Centro de Datos (DTC) y del Centro de Monitoreo (NOC).</t>
  </si>
  <si>
    <t>Renovación del Acuerdo de Licenciamiento (ULA) con Oracle.</t>
  </si>
  <si>
    <t>Porcentaje de avance en el proceso de renovación del acuerdo ULA con Oracle.</t>
  </si>
  <si>
    <t>Muestra del impacto de las Capacitaciones.</t>
  </si>
  <si>
    <t>Muestra Porcentaje de satisfacción con la capacitación recibida.</t>
  </si>
  <si>
    <t>Informe de pasantías ejecutadas Enero - Marzo 2026.</t>
  </si>
  <si>
    <t>Gestión y seguimiento a la ejecución de la Evaluación del Desempeño y el Modelo de Gestión por Competencias del MHE.</t>
  </si>
  <si>
    <t>Porcentaje del total de los colaboradores con acuerdos de desempeño elaborados.</t>
  </si>
  <si>
    <t xml:space="preserve">Porcentaje total de los colaboradores con plan de desarrollo individual. </t>
  </si>
  <si>
    <t xml:space="preserve">Porcentaje total de los resultados obtenidos de la Evaluación del Desempeño del MHE. </t>
  </si>
  <si>
    <t>Plantilla reportada de Evaluación del Desempeño 2026.</t>
  </si>
  <si>
    <t xml:space="preserve">Plantilla reportada con el plan de desarrollo solicitado para cada colaborador 2026. </t>
  </si>
  <si>
    <t>Plantilla reportada Evaluación del Desempeño 2026.</t>
  </si>
  <si>
    <t>Cantidad de colaboradores beneficiados.</t>
  </si>
  <si>
    <t>Gestión de movimientos de personal primer trimestre.</t>
  </si>
  <si>
    <t>Actualización de la matriz plazas vacantes y ocupadas.</t>
  </si>
  <si>
    <t>Cantidad de matrices de plazas vacantes y ocupadas actualizadas.</t>
  </si>
  <si>
    <t>Matriz de plazas vacantes y ocupadas primer trimestre.</t>
  </si>
  <si>
    <t>Desarrollo e implementación de iniciativas del Programa de Reconocimiento y Reforzamiento Positivo  ¨SoMHos Valiosos¨.</t>
  </si>
  <si>
    <t xml:space="preserve">Porcentaje de colaboradores reconocidos. </t>
  </si>
  <si>
    <t>Cantidad de iniciativas desarrolladas RLS.</t>
  </si>
  <si>
    <t>Cumplimiento Régimen Ético y Disciplinario enero-marzo 2026.</t>
  </si>
  <si>
    <t>Gestión de cumplimiento Procedimiento Conflicto de Interés.</t>
  </si>
  <si>
    <t>Cantidad de informes de registros de incidencias realizados.</t>
  </si>
  <si>
    <t>Informe de registro de incidencias Conflicto de Interés enero-marzo 2026.</t>
  </si>
  <si>
    <t>Gestión de Pensiones y Jubilaciones del período enero-marzo 2026 realizada en un 100%</t>
  </si>
  <si>
    <t>Gestión del Programa de promoción de Arte y Cultura (Club  y Rincón de Lectura).</t>
  </si>
  <si>
    <t>Se realizaron 3 reuniones de nuestro club de lectura.</t>
  </si>
  <si>
    <t>Porcentaje de satisfacción sobre adaptabilidad colaboradores con discapacidad.</t>
  </si>
  <si>
    <t>Evidencia resultados de la encuesta colaboradores con diversidad funcional marzo 2026.</t>
  </si>
  <si>
    <t>Registro de Licencias médicas en el sistema EIKON y sistema de la Tesorería de la Seguridad Social (TSS).</t>
  </si>
  <si>
    <t>Reportes de registro de las licencias enero - marzo 2026 en un 100%.</t>
  </si>
  <si>
    <t>Reportes de los accidentes laborales de los empleados accidentados dentro y fuera de la institución trimestre enero-marzo 2026 en un 100%.</t>
  </si>
  <si>
    <t>Elaboración de reportes para publicación en la página web del MHE según requerimiento de la DIGEIG (además para subir a los sistema de KRISTHAL e ICI).</t>
  </si>
  <si>
    <t>Reportes publicados enero- marzo 2026.</t>
  </si>
  <si>
    <t>Memoria enero - marzo 2026.</t>
  </si>
  <si>
    <t>Distribución administrativa del presupuesto.</t>
  </si>
  <si>
    <t>Elaboración del anteproyecto de Presupuesto Institucional del año 2027.</t>
  </si>
  <si>
    <t>Elaboración del reporte de ejecución presupuestaria para su publicación en el Portal Web del MHE.</t>
  </si>
  <si>
    <t>Distribución administrativa realizada a tiempo.</t>
  </si>
  <si>
    <t>Distribución administrativa del presupuesto aprobado 2026.</t>
  </si>
  <si>
    <t>Modificaciones presupuestarias DGPLT y CP primer trimestre 2026.</t>
  </si>
  <si>
    <t>Análisis de los expedientes de pago de las Unidades Organizativas e Instituciones del MHE.</t>
  </si>
  <si>
    <t>Análisis de Expedientes MHE y dependencias, Enero, febrero y marzo 2026.</t>
  </si>
  <si>
    <t>Elaboración de Cierre Fiscal de la  Actividad Central del MHE.</t>
  </si>
  <si>
    <t>Cantidad de Informes elaborados.</t>
  </si>
  <si>
    <t>Cierre fiscal MHE 2025.</t>
  </si>
  <si>
    <t>Elaboración de informe de corte y cierre fiscal de la Actividad Central del MHE. (Para ser publicado sistema de KRISTHAL).</t>
  </si>
  <si>
    <t>Cantidad de Informes de corte y cierre fiscal AC-MH elaborados.</t>
  </si>
  <si>
    <t>Cierre Fiscal 2025.</t>
  </si>
  <si>
    <t>Elaboración del Mayor General de Ingresos y Egresos. (Para ser publicado en portal del MHE).</t>
  </si>
  <si>
    <t>Correspondiente a los meses enero, febrero y marzo 2026.</t>
  </si>
  <si>
    <t>Se evidencia la emisión de las Resoluciones núm. 164-2026, sobre los requisitos para la operación de casinos en cruceros en aguas nacionales, y núm. 161-2026, relativa a la evaluación de idoneidad del personal y actores vinculados a los operadores, incluyendo la implementación del formato de Declaración Jurada correspondiente.</t>
  </si>
  <si>
    <t>Realización de jornadas de capacitación interna en temas relativos a las normativas que rigen la Dirección de Casinos y Juegos de Azar, para todo el personal.</t>
  </si>
  <si>
    <t>Inspección extra situ aplicadas a Sujetos Obligados pendientes de inspección en el período 2025.</t>
  </si>
  <si>
    <t>Notificación de sanciones a Sujetos Obligados por incumplimientos a la Ley núm. 155-17, Reglamento de Aplicación 408-17 y Resolución núm. 204-17.</t>
  </si>
  <si>
    <t>Recomendación de desestimación de solicitudes fuera de plazo que no hayan completado la documentación requerida según el tipo de solicitud.</t>
  </si>
  <si>
    <t>Cantidad de evaluaciones con requerimientos pendientes.</t>
  </si>
  <si>
    <t>Cantidad de Sujetos Obligados a Notificar.</t>
  </si>
  <si>
    <t>Elaboración del Plan anual de inspección.</t>
  </si>
  <si>
    <t>Cantidad de planes elaborados.</t>
  </si>
  <si>
    <t>Remisión Plan anual de inspección.</t>
  </si>
  <si>
    <t>Remisión de informes sobre inspecciones de equipos y valores incautados.</t>
  </si>
  <si>
    <t>Remisión de informes concernientes a inspecciones realizadas a establecimientos de juegos de azar, Primer Trimestre 2026.</t>
  </si>
  <si>
    <t>Informes relacionados a solicitudes de certificaciones y Denuncias primer trimestre.</t>
  </si>
  <si>
    <t>Informe sobre operativos ejecutados en el trimestre enero-marzo 2026.</t>
  </si>
  <si>
    <t>Operativos realizados en el trimestre enero-marzo 2026.</t>
  </si>
  <si>
    <t>Actualizaciones del primer Trimestre en el portal de colaboradores SharePointe.</t>
  </si>
  <si>
    <t>Porcentaje de servicios comprometidos con demanda actualizada.</t>
  </si>
  <si>
    <t>Se evidencia el cumplimiento de la demanda de los servicios comprometidos por la DCJA ante el MAP durante el trimestre enero–marzo 2026.</t>
  </si>
  <si>
    <t>Relación de solicitudes de licencias para operar bancas de lotería, deportivas y bingo, identificadas en color azul claro.</t>
  </si>
  <si>
    <t>Relación de solicitudes correspondientes a traslados, desguace y cese de MT (CAS), identificadas en color verde.</t>
  </si>
  <si>
    <t>Relación de solicitudes evaluadas.</t>
  </si>
  <si>
    <t>Elaboración y consolidación de la Memoria del Ministerio de Hacienda y sus dependencias.</t>
  </si>
  <si>
    <t>Participación en reuniones de comisiones o grupos de trabajo que tratan asuntos comerciales (CNNC, CIAG, etc.)</t>
  </si>
  <si>
    <t>Número de resumen de memorias del Ministerio y sus dependencias elaboradas.</t>
  </si>
  <si>
    <t>Cálculo del Indicador ID-3 de la evaluación PEFA.</t>
  </si>
  <si>
    <t>Elaboración del informe semestral sobre el impacto tributario de las importaciones por la aplicación de la Ley 12-21 de Desarrollo Fronterizo.</t>
  </si>
  <si>
    <t>Elaboración del informe semestral sobre el impacto tributario de las importaciones por la aplicación de la Ley 392-07 (Proindustria).</t>
  </si>
  <si>
    <t>Elaboración del informe semestral sobre el impacto tributario de las importaciones por la aplicación de la Ley 8-90 sobre las ZFE.</t>
  </si>
  <si>
    <t>Número de reuniones de seguimiento del Plan Nacional de Fomento de las Exportaciones (PNFE) 2020-2030 a participar.</t>
  </si>
  <si>
    <t>Cantidad de documentos con el cálculo del Número de informes  sobre el Indicador ID-3 de PEFA sobre Ingresos elaborados.</t>
  </si>
  <si>
    <t>Número de cuadros enviados para publicación en la página web del MHE.</t>
  </si>
  <si>
    <t>Elaboración de estadísticas de ingresos fiscales mensuales para publicación en la página Web del MHE  en formato Manual de Clasificador Presupuestario 2014.</t>
  </si>
  <si>
    <t>Elaboración de estadísticas de ingresos fiscales mensuales para publicación en la página Web del MHE  en formato MEFP 2014 del FMI.</t>
  </si>
  <si>
    <t>Número de informes semestrales sobre el impacto tributario de las importaciones (Ley 12-21) elaborados.</t>
  </si>
  <si>
    <t>Número de informes semestrales elaborados.</t>
  </si>
  <si>
    <t>Número de informes semestrales sobre el impacto tributario de las importaciones por la aplicación de la Ley 8-90 sobre las ZFE.</t>
  </si>
  <si>
    <t>En el archivo cargado como MV se encuentra el resumen/compilado de informes del primer trimestre 2026.</t>
  </si>
  <si>
    <t>En este primer trimestre del 2026, se solicitaron 15 inspecciones, de las cuales se realizaron 18 debido a las que quedaron pendientes por realizar del trimestre anterior.</t>
  </si>
  <si>
    <t>En el primer trimestre del 2026, se solicitaron 347del servicio de reembolsos de ISC y se tramitaron 315.</t>
  </si>
  <si>
    <t>Respuestas a solicitudes de exoneraciones de las instituciones del Estado y demás servicios de importación.</t>
  </si>
  <si>
    <t>Porcentaje de solicitudes de exoneraciones de las instituciones del Estado y demás servicios de importación evaluadas y respondidas.</t>
  </si>
  <si>
    <t>Compromisos no consumidos al cierre de cada período, disminuidos masivamente.</t>
  </si>
  <si>
    <t xml:space="preserve">Porcentaje de avance de la disminución masiva de compromisos no consumidos al cierre de cada período. </t>
  </si>
  <si>
    <t>Instrumento Reajuste de Deuda (Crédito Público-Link SIGADE).</t>
  </si>
  <si>
    <t>Porcentaje de avance del Instrumento Reajuste de Deuda (Crédito Público-Link SIGADE).</t>
  </si>
  <si>
    <t>Presupuesto Plurianual Orientado a Resultados con Modalidad Dinámica (PPOR).</t>
  </si>
  <si>
    <t>Porcentaje de avance del PMV de la Formulación presupuestaria.</t>
  </si>
  <si>
    <t>Porcentaje de avance de la Distribución Administrativa (Puesta en marcha).</t>
  </si>
  <si>
    <t>Porcentaje de avance de los ajustes totales a la Formulación presupuestaria.</t>
  </si>
  <si>
    <t>Porcentaje de avance de la carga Manual de datos SISPLAN.</t>
  </si>
  <si>
    <t>El indicador PMV de la Formulación Presupuestaria ha logrado un 100% del porcentaje de avance.</t>
  </si>
  <si>
    <t xml:space="preserve">Reporte Balance en Subcuentas. </t>
  </si>
  <si>
    <t xml:space="preserve">Porcentaje de avance en el desarrollo de Reporte Balance en Subcuentas. </t>
  </si>
  <si>
    <t>Viceministerio de Economía</t>
  </si>
  <si>
    <t>Dirección de Análisis Social</t>
  </si>
  <si>
    <t>Asistencia técnica a los proyectos, programas e iniciativas del ministerio y del resto de las instituciones del sector público y privado.</t>
  </si>
  <si>
    <t>Porcentaje de opiniones y asistencias brindadas.</t>
  </si>
  <si>
    <t xml:space="preserve">Servicios de opinión y asistencias técnicas brindadas desde la Dirección de Análisis Social al corte del primer trimestre. </t>
  </si>
  <si>
    <t>Elaboración de Boletín trimestral de Pobreza Monetaria en República Dominicana.</t>
  </si>
  <si>
    <t>Cantidad de documentos sobre medición oficial de corte trimestral de pobreza monetaria de 2025-2026 elaborados.</t>
  </si>
  <si>
    <t>Documento de corte trimestral, este da cumplimiento al primer trimestre con corte 2025/4, en el que se recopilan y analiza las mediciones oficiales de pobreza monetaria en la República Dominicana.</t>
  </si>
  <si>
    <t>Elaboración y publicación de Boletín anual de Pobreza Monetaria en República Dominicana.</t>
  </si>
  <si>
    <t>Cantidad de documentos sobre medición oficial de pobreza monetaria del 2025 elaborado y publicado.</t>
  </si>
  <si>
    <t>Boletín de pobreza monetaria anual, fue elaborado y publicado dando fiel cumplimiento al POA de la dirección de cara al primer trimestre del 2026. Este recopila y analiza las mediciones oficiales de pobreza monetaria y desigualdad de ingresos en la República Dominicana del periodo 2025.</t>
  </si>
  <si>
    <t>Dirección de Análisis Económico</t>
  </si>
  <si>
    <t>Actualización de modelos de proyecciones realizada.</t>
  </si>
  <si>
    <t>Brindar Asistencia técnica a proyectos, programas e iniciativas de las instituciones del sector público y privado y áreas internas del Ministerio de Hacienda y Economía (MHE).</t>
  </si>
  <si>
    <t>Elaborar Análisis de la Situación Macroeconómica.</t>
  </si>
  <si>
    <t>Elaborar informes de proyección del marco macroeconómico de corto y mediano plazo.</t>
  </si>
  <si>
    <t>Porcentaje de proyecciones realizadas.</t>
  </si>
  <si>
    <t>Fueron elaborados los documentos con los resultados de las proyecciones realizadas y/o actualizadas correspondiente al primer trimestre de 2026. En estos se presentan la estimación de modelos de proyección, la evaluación de la consistencia de los resultados y la compilación de series de datos de distintas variables vinculadas a los modelos actualizados. Estos documentos son de uso exclusivamente interno.</t>
  </si>
  <si>
    <t>Porcentaje de asesorías técnicas brindadas.</t>
  </si>
  <si>
    <t>Fueron registrados los soportes de seguimiento a las solicitudes de servicios recibidas por la DAE durante el primer trimestre de 2026, junto con sus respectivas evidencias. En este se presentan los registros de atención a solicitudes y el apoyo brindado a iniciativas del sector público y privado, así como a áreas internas del Ministerio de Hacienda y Economía (MHE).</t>
  </si>
  <si>
    <t>Cantidad de informes de situación macroeconómica elaborados.</t>
  </si>
  <si>
    <t>Fue elaborado el informe de situación macroeconómica de cierre 2025, con la descripción de los indicadores macro más relevantes de la dinámica internacional y nacional.</t>
  </si>
  <si>
    <t>Cantidad de Informes de proyección del marco macroeconómico de corto y mediano plazo elaborados.</t>
  </si>
  <si>
    <t>Dirección de Inteligencia de Datos</t>
  </si>
  <si>
    <t>Actualización de repositorio de datos en temas económicos, sociales, financieros y demográficos.</t>
  </si>
  <si>
    <t>Desarrollo de tableros dinámicos.</t>
  </si>
  <si>
    <t>Automatización del proceso de actualización de bases de datos.</t>
  </si>
  <si>
    <t>Porcentaje de bases de datos del repositorio actualizadas.</t>
  </si>
  <si>
    <t>Porcentaje de procesos de captura tanto internos como externos identificados.</t>
  </si>
  <si>
    <t>Porcentaje de solicitudes de tableros desarrollados.</t>
  </si>
  <si>
    <t>Porcentaje de solicitudes respondidas/Dirección de Inteligencia de Datos.</t>
  </si>
  <si>
    <t>En el primer trimestre solo fue actualizado un tablero dinámico.</t>
  </si>
  <si>
    <t>Dirección de Desarrollo y Planificación Sectorial</t>
  </si>
  <si>
    <t>Articulación de la planificación con el ciclo presupuestario.</t>
  </si>
  <si>
    <t>Seguimiento a la implementación del Programa Presupuestario de Transición hacia una economía más verde e inclusiva (PROTEVI).</t>
  </si>
  <si>
    <t>Cantidad de documentos de seguimiento a los programas prioritarios.</t>
  </si>
  <si>
    <t>Cantidad de informes de seguimiento a la implementación del PROTEVI.</t>
  </si>
  <si>
    <t>Este informe tiene como objetivo presentar las evidencias de la Selección para el Presupuesto del año 2026 y Seguimiento del año 2025 de los programas prioritarios con apropiación protegida.</t>
  </si>
  <si>
    <t>Este informe,  tiene el propósito de sistematizar los avances, resultados y desafíos de la implementación de las iniciativas de políticas públicas que impulsan las prioridades estratégicas de la presente gestión gubernamental.</t>
  </si>
  <si>
    <t>El Informe de los resultados del período evidencian avances sustantivos en la implementación del programa y en la consolidación de un ecosistema institucional de apoyo al desarrollo empresarial.</t>
  </si>
  <si>
    <t>Dirección de Inversión Pública</t>
  </si>
  <si>
    <t>Dar seguimiento a la ejecución de proyectos de inversión.</t>
  </si>
  <si>
    <t>Cantidad de informes de ejecución de proyectos de inversión (anual y semestral) entregados, en cumplimiento de los plazos establecidos en la Ley 498-06.</t>
  </si>
  <si>
    <t>Elaboración de informe de ejecución de los proyectos de inversión del sector público, que muestran los avances financieros del 2025.</t>
  </si>
  <si>
    <t>Elaborar reportes sobre Inversión Pública en RD.</t>
  </si>
  <si>
    <t>Cantidad de boletines y reportes elaborados.</t>
  </si>
  <si>
    <t xml:space="preserve">Se elaboran los boletines DATOSNIP y reportes sobre el plan de inversión pública vigente.  Estos reportes incluyen informaciones del plan de inversión pública vigente, el total de los proyectos de inversión pública a nivel nacional y los que se están ejecutando durante este período. </t>
  </si>
  <si>
    <t>Evaluación de las modificaciones presupuestarias a proyectos de inversión pública.</t>
  </si>
  <si>
    <t>Porcentaje de solicitudes de modificaciones presupuestarias por inclusión respondidas: &lt;10 días.</t>
  </si>
  <si>
    <t>Porcentaje de solicitudes de modificaciones presupuestarias en el SIGEF respondidas: &lt;6 días.</t>
  </si>
  <si>
    <t>Reporte trimestral con el porcentaje de cumplimiento de las solicitudes de modificaciones presupuestarias de proyectos recibidas por inclusión de nuevos proyectos, que hayan sido evaluados y opinados técnicamente, correspondiente al primer trimestre (enero – marzo 2026).</t>
  </si>
  <si>
    <t>Reporte trimestral con el porcentaje de cumplimiento de las solicitudes de modificaciones presupuestarias de proyectos recibidas en el SIGEF, que hayan sido evaluados y opinados técnicamente, correspondiente al primer trimestre (enero – marzo 2026).</t>
  </si>
  <si>
    <t>Evaluación de propuestas de nuevos proyectos de inversión pública.</t>
  </si>
  <si>
    <t>Porcentaje de cumplimiento del tiempo respuesta establecido en la normativa para cada emisión de dictamen a proyectos de inversión pública a nivel de perfil: &lt;10 días laborables.</t>
  </si>
  <si>
    <t>Porcentaje de cumplimiento del tiempo respuesta establecido en la normativa para cada emisión de dictamen a proyectos de inversión pública a nivel de previo concepto: &lt;15 días laborables.</t>
  </si>
  <si>
    <t>Reporte correspondiente al primer trimestre (enero – marzo 2026) con propuestas de nuevos proyectos a nivel de perfil recibidos en la dirección para ser evaluados técnicamente para su posible admisión al banco de proyectos del Sistema Nacional de Inversión Pública (SNIP).</t>
  </si>
  <si>
    <t>Reporte correspondiente al primer trimestre (enero – marzo 2026) con propuestas de nuevos proyectos a nivel de previo concepto recibidos en la dirección para ser evaluados técnicamente para su posible admisión al banco de proyectos del Sistema Nacional de Inversión Pública (SNIP).</t>
  </si>
  <si>
    <t>Realización de reevaluaciones a proyectos de inversión pública.</t>
  </si>
  <si>
    <t>Reporte trimestral con el porcentaje de cumplimiento de las solicitudes de reevaluaciones de proyectos de inversión pública, que hayan sido evaluados y opinados técnicamente, correspondiente al primer trimestre (enero – marzo 2026).</t>
  </si>
  <si>
    <t>Realizar asistencia técnica en temas relacionados a la inversión pública.</t>
  </si>
  <si>
    <t>Porcentaje de solicitudes de asistencia técnica en temas de IP atendidas. (asistencia técnica en formulación de proyectos &lt; 20 días laborables)</t>
  </si>
  <si>
    <t>Porcentaje de solicitudes de información de los proyectos de inversión de las instituciones del sector público y privado brindadas respecto a las recibidas.</t>
  </si>
  <si>
    <t xml:space="preserve">Asistencias realizadas a los técnicos y funcionarios del sector público no financiero, correspondiente al primer trimestre (enero – marzo 2026), y realizadas de forma permanente, continua y flexible, en temas vinculados a la formulación y evaluación de proyectos de inversión pública. </t>
  </si>
  <si>
    <t>Reporte con cantidad de servicios de información técnica brindados, correspondiente al primer trimestre (enero – marzo 2026), por solicitud de las instituciones del sector público y privado, en materia de formulación, programación, ejecución y seguimiento de los proyectos de inversión que se encuentran en el Sistema Nacional de Inversión Pública (SNIP).</t>
  </si>
  <si>
    <t>Realizar el monitoreo y control de proyectos priorizados.</t>
  </si>
  <si>
    <t>Cantidad de reporte de monitoreo a proyectos prioritarios.</t>
  </si>
  <si>
    <t>Reporte con las visitas presenciales para dar el seguimiento requerido, realizadas en los meses de enero, febrero y marzo a los proyectos de inversión pública.</t>
  </si>
  <si>
    <t>Realizar la programación física y financiera de los proyectos de inversión pública.</t>
  </si>
  <si>
    <t>Cantidad de programaciones físicas y financieras de proyectos de inversión pública realizadas.</t>
  </si>
  <si>
    <t xml:space="preserve">Programación trimestral de los proyectos de inversión pública, que permiten el seguimiento para la asignación de cuotas. </t>
  </si>
  <si>
    <t>Revisar documentos de políticas, estrategias, planificación, evaluación y financiamiento de la inversión pública.</t>
  </si>
  <si>
    <t>Porcentaje de solicitudes de revisión de informes atendidas.</t>
  </si>
  <si>
    <t>Reporte con 19 solicitudes de revisión, evaluación y/o asesorías a documentos relacionados a temas vinculados a políticas, estrategias, planificación, evaluación y financiamiento de la inversión pública.</t>
  </si>
  <si>
    <t>Revisar y evaluar documentos técnicos y legales de los proyectos sometidos mediante alianzas público privada.</t>
  </si>
  <si>
    <t>Porcentaje de documentos técnicos y legales de proyectos bajo la modalidad de Alianza Público-Privada (APP) revisados y evaluados.</t>
  </si>
  <si>
    <t>Reporte con 07 solicitudes de revisión y/o evaluación con comentarios a documentos de iniciativas de proyectos bajo la modalidad Alianza Público-Privadas.</t>
  </si>
  <si>
    <t>Dirección de Desarrollo y Planificación Territorial</t>
  </si>
  <si>
    <t>Articulación con la planificación sectorial de la Estrategia MiFronteraRD.</t>
  </si>
  <si>
    <t>Operativización de los espacios de gobernanza y consulta local para el desarrollo territorial.</t>
  </si>
  <si>
    <t>Realización del informe de análisis de la situación socioeconómica regional.</t>
  </si>
  <si>
    <t>Cantidad de reportes de resultados de la articulación con la planificación sectorial de la estrategia MiFronteraRD elaborados.</t>
  </si>
  <si>
    <t>Informe Trimestral de avance MiFronteraRD y Boletín Enero-marzo MiFronteraRD.</t>
  </si>
  <si>
    <t>Cantidad de reportes de la operativización de los espacios de gobernanza y consulta local para el desarrollo territorial elaborados.</t>
  </si>
  <si>
    <t>Informe de avances Operativización de los Espacios de Gobernanza y consulta local para el desarrollo territorial e Informe de avances trimestral Seguimiento a la Inversión Publica en el territorio.</t>
  </si>
  <si>
    <t>Cantidad de informes de análisis de la situación socioeconómica regional elaborados.</t>
  </si>
  <si>
    <t>Monitores de la Frontera e Informe de la situación socioeconómica elaborados.</t>
  </si>
  <si>
    <t>Memoria del Ministerio de Hacienda y Economía y sus dependencias elaborada de acuerdo a criterios establecidos por el Ministerio de la Presidencia y sometidos oportunamente.</t>
  </si>
  <si>
    <t>Se participó en 4 reuniones durante el trimestre: una reunión para discusión de la oferta de acceso a mercados de bienes de Azerbaiyán ante su adhesión a la OMC el 15 de enero; dos reuniones de cara a la próxima reunión Ministerial de la Organización Mundial del Comercio (CM14) el 10 y 17 de marzo; y una reunión de trabajo sobre las propuestas de colaboración institucional presentada por la agencia del Servicio Federal de Control de los Mercados de Alcohol y Tabaco de la Federación de Rusia el 18 de marzo.</t>
  </si>
  <si>
    <t>Semanalmente se remite a la DIGEPRES los datos de ingresos fiscales de modo que puedan ir actualizando las cifras que publican en su portal web respecto de la ejecución presupuestaria.</t>
  </si>
  <si>
    <t>Mensualmente el área realiza los cuadros de ingresos por principales partidas y por institución recaudadora o perceptora de ingresos bajo el Manual de Clasificador Presupuestario, poniendo dicha información a disposición del público a través del portal web del Ministerio. Tomar en consideración que por temas de cierre mensual de datos en SIGEF las cifras se publican con un mes de atraso.</t>
  </si>
  <si>
    <t>Mensualmente se coordina la reunión de ingresos, donde participan técnicos de DIGEPRES, DGII, DGA, TN, etc. elaborando una presentación donde se explica el comportamiento de las recaudaciones del Estado. Es importante notar que la presentación se realiza con información del mes anterior y un preliminar del mes en curso.</t>
  </si>
  <si>
    <t>Diariamente se elabora un informe con el comportamiento de los ingresos a nivel diario, mensual y acumulado que es compartido con autoridades del MHE pero también con otras instituciones gubernamentales como TN, DIGECOG, DGII, DGA, TN, Presidencia, etc. este informe permite dar seguimiento diario de las metas de recaudación y detectar cualquier desviación del Presupuesto, en materia de ingresos.</t>
  </si>
  <si>
    <t>Este informe presenta el sacrificio fiscal estimado por las importaciones exentas de las empresas acogidas a la ley de desarrollo fronterizo. Se realiza de manera periódica, reflejando la información del semestre anterior.</t>
  </si>
  <si>
    <t xml:space="preserve">Este informe presenta el sacrificio fiscal estimado por el tratamiento preferencial a las empresas acogidas a la ley de PROINDUSTRIA. Se realiza de manera periódica, reflejando la información del semestre anterior. </t>
  </si>
  <si>
    <t xml:space="preserve">Este informe presenta el sacrificio fiscal estimado por las importaciones exentas de las empresas acogidas a la ley de zonas francas. Se realiza de manera periódica, reflejando la información del semestre anterior. </t>
  </si>
  <si>
    <t>Dirección de Tecnología de la Información y Comunicación</t>
  </si>
  <si>
    <t>Actualización de la Estrategia de Continuidad y Recuperación TIC.</t>
  </si>
  <si>
    <t>Porcentaje de actualización de la Estrategia de Continuidad y Recuperación TIC.</t>
  </si>
  <si>
    <t>Evaluación correspondiente al mes de enero 2026.</t>
  </si>
  <si>
    <t>Se completó el catálogo de VIPLAN.</t>
  </si>
  <si>
    <t>Reporte de debida diligencia.</t>
  </si>
  <si>
    <t>Informe de Coyuntura Gobierno Central.</t>
  </si>
  <si>
    <t>Estadísticas del Sistema 311 primer trimestre enero-marzo 2026.</t>
  </si>
  <si>
    <t>Durante el primer trimestre del 2026 (enero-marzo), se realizaron diversas actividades que contribuyen al acercamiento del MHE con los periodistas del ámbito de las finanzas y Economía.</t>
  </si>
  <si>
    <t>Índice ejecución de plan de reciclaje.</t>
  </si>
  <si>
    <t>Expansión del Clúster de Hiperconvergencia de Producción.</t>
  </si>
  <si>
    <t>Expansión del Clúster de Hiperconvergencia del Site Alterno Acorde al BIA.</t>
  </si>
  <si>
    <t>Programación de la cuota de gastos primer trimestre 2026.</t>
  </si>
  <si>
    <t>Porcentaje de actos de aperturas de máquinas tragamonedas ilegales asistidos.</t>
  </si>
  <si>
    <t xml:space="preserve">Remisión de Listado de las certificaciones recibidas y elaboradas en la DCJA. </t>
  </si>
  <si>
    <t>Administración, gestión y actualización de la herramienta para el registro y control de ventas y/o operaciones de juegos de azar. (Loterías RD).</t>
  </si>
  <si>
    <t>Remisión de las actualizaciones realizadas en la plataforma Lotería.</t>
  </si>
  <si>
    <t>Remisión de Informes estadísticos concernientes a Juegos de Azar.</t>
  </si>
  <si>
    <t>Realización de las inspecciones a Sorteos de Lotería Electrónica y Rifas benéficas y no benéficas.</t>
  </si>
  <si>
    <t xml:space="preserve">Remisión de relación de las inspecciones concernientes a movimientos de máquinas tragamonedas en el primer trimestre. </t>
  </si>
  <si>
    <t>Durante el trimestre se recibieron y tramitaron 27 recursos de reconsideración en contra de actos administrativos emitidos por la DGPLT o el VPF, de los cuales 1 fue acogido implicando un sacrificio fiscal para el Estado de RD$26.0 millones. En cambio, 26 fueron rechazados, reflejando un ahorro de RD$385.1 millones.</t>
  </si>
  <si>
    <t>Se realizó el cálculo del indicador ID-3 que permite comparar ingresos reales vs. ingresos presupuestados. Es decir, mide qué tan cerca están los ingresos estimados de lo que realmente se recauda y con lo que se había planificado inicialmente en el presupuesto. Al respecto, para el período enero-diciembre 2025 se logró una calificación global de B+ , reflejando un buen desempeño.</t>
  </si>
  <si>
    <t>Durante el trimestre se recibieron 44 solicitudes de elaboración del análisis costo beneficio (ACB) de proyectos que buscan acogerse a una ley de incentivo, siendo este un requisito que tienen los consejos y un mandato del Ministerio, de acuerdo al Artículo 45 de la Ley núm. 253-12. Al respecto, en el periodo, se analizaron 41 proyectos, es decir, el 93.2% del total recibido. El restante 6.8% no se evaluó en vista de que los proyectos recibidos, a través de los Consejos o instituciones que administran las leyes, estaban incompletos.</t>
  </si>
  <si>
    <t xml:space="preserve">Mensualmente el área realiza un resumen de las principales estadísticas del comercio del país, siendo estas las principales variables que afectan los ingresos recaudados por la DGA; éstas se reportan con un mes de atraso. </t>
  </si>
  <si>
    <t xml:space="preserve">Número de cuadros elaborados con estadísticas en formato MEFP 2014 del FMI. </t>
  </si>
  <si>
    <t xml:space="preserve">Mensualmente se elaboran los cuadros de ingresos por principales partidas bajo el Manual de Estadísticas de Finanzas Públicas 2014 del FMI, que luego se remite a la DGAPF ya que les sirve de insumo para la elaboración del Estados de Operaciones que se publica en el portal del MH. Es preciso notar que la información que se comparte tiene un mes de atraso ya que es la fecha en la cual están disponible los ingresos en SIGEF, fuente oficial de éstos. </t>
  </si>
  <si>
    <t>Semanalmente el área revisa las iniciativas legislativas depositadas en el Congreso Nacional, con miras a determinar cuáles tienen impacto en las finanzas públicas y poder levantar la voz de alerta a las autoridades de la institución, así como elaborar un análisis del impacto efectivo que tendría con miras a realizar un acercamiento con el Congreso para exponer la opinión de la institución. Al respecto, durante el período enero-marzo 2026, 153 iniciativas fueron depositadas en el Senado, de las cuales 34 tendrían impacto fiscal; mientras 211 fueron depositadas en la Cámara de Diputados, con 49 posiblemente teniendo impacto fiscal.</t>
  </si>
  <si>
    <t xml:space="preserve">Se elabora una estimación de los ingresos diarios que estarían recaudando y percibiendo tanto la DGII como la TN. Esta información se comparte mensualmente con dichas instituciones ya que sirve de insumo para los reportes internos que deben realizar; y se utilizan en los informes diarios de comportamiento de los ingresos que elabora el área. </t>
  </si>
  <si>
    <t>Se participó en la reunión trimestral de seguimiento al PNFE el 12 de marzo de 2026, donde se dio seguimiento a los avances alcanzados por las instituciones miembros en el marco de las acciones estratégicas definidas. Durante la reunión se compartieron las cifras de la evolución de las exportaciones, destacando las tendencias recientes por sectores y mercados de destino.</t>
  </si>
  <si>
    <t>En el primer trimestre fueron añadidas 5 bases de datos y fueron actualizadas 11 bases de datos.</t>
  </si>
  <si>
    <t>En el primer trimestre dentro de las automatizaciones realizadas se encuentran: - Recolección y estructuración de variables que alimentan el tablero de Indicadores Económicos. - Captura del Reporte Informativo Diario de la Coyuntura Económica, publicado en la sección de Entorno Internacional del Banco Central. - Recolección, Estructuración, Almacenamiento para el envío del histórico semanal de precios de Hospedajes Turísticos para diversos países. - Captura de descarga de indicadores macroeconómicos monetarios y financieros, publicados en el Banco Central. - Realizar preparación y envío del histórico de precios de los commodities publicados en el Tablero de Indicadores Económicos. -Realizar captura de noticias presidenciales. -Realizar captura de vacantes de empleo.</t>
  </si>
  <si>
    <t>Se brindaron las siguientes asistencias para el primer trimestres: Asistencia a la Dirección de Análisis Social (DAS) en la creación de datasets y mapas para identificar hogares con datos de SIUBEN y Territorios de la ENCFT para focalizar hogares para BONOLUZ, captura, procesamiento y envío de un dataset que contiene información georreferenciada de salud, educación, electricidad, cercanía a lugares públicos de recreación, riesgo climático, etc. Vinculado a la Encuesta Nacional Continua de Fuerza de Trabajo,  en la creación de un script de captura y estructura de forma automatizada los datos de flujo vehicular diario de los peajes de todo el territorio nacional.  Asistencia a la Dirección de Análisis Económico (DAE) en la creación de script para recolectar, almacenar y enviar indicadores económicos de países de América Latina mediante técnicas de web scrapping en Python, etc.</t>
  </si>
  <si>
    <t>Dar seguimiento a la implementación de las políticas públicas priorizadas, a través de los instrumentos de planificación.</t>
  </si>
  <si>
    <t>Cantidad de informes de seguimiento.</t>
  </si>
  <si>
    <t>Porcentaje de cumplimiento de solicitudes de reevaluaciones de proyectos de inversión pública atendidas: &lt;10 días laborables.</t>
  </si>
  <si>
    <t xml:space="preserve">Fueron elaborados y presentados los informes del Desempeño Presupuestario 2025 de los programas 18 y 15, Crédito Público y Política Tributaria. </t>
  </si>
  <si>
    <t>Durante el período enero-marzo se trabajaron y fueron archivados unos 24,497 expedientes internos en el Archivo Central del MHE.</t>
  </si>
  <si>
    <t>Unidad de Igualdad de Género</t>
  </si>
  <si>
    <t>Puntuación de 90.40 en el 1er trimestre 2026 del Indice de Siscompras.</t>
  </si>
  <si>
    <t>Se ejecutaron 6 aperturas de máquinas tragamonedas ilegales según se programó.</t>
  </si>
  <si>
    <t>Capacitaciones ejecutadas en el período Enero - Marzo 2026.</t>
  </si>
  <si>
    <t>Se ejecutó la iniciativa de Logros Académicos. Se reprogramaron: Servidor Estrella por nuevo desarrollo de plataforma de votaciones y fecha del evento que será el 8 de mayo y Reconocimiento al Pensionado quedó diferido por motivo de la fusión.</t>
  </si>
  <si>
    <t>Actividad de San Valentín 2026, entrega de cake pop de chocolates a todos los colaboradores.</t>
  </si>
  <si>
    <t>Anteproyecto de presupuesto publicado en la sección de transparencia del Portal Web del MHE.</t>
  </si>
  <si>
    <t>Ejecución presupuestaria meses de enero, febrero y marzo 2026: MHE y CP.</t>
  </si>
  <si>
    <t>Reprogramaciones de cuota compromiso primer trimestre 2026 de los programas: 01, 15 y 18.</t>
  </si>
  <si>
    <t>Remisión de preparación de informes en relación de asistencia técnica al MHE.</t>
  </si>
  <si>
    <t>Actualizaciones del primer trimestre del portal de Casinos.</t>
  </si>
  <si>
    <t xml:space="preserve">Relación de solicitudes conocidas relativas a la importación y exportación de MT y/o partes, piezas y repuestos. </t>
  </si>
  <si>
    <t>Solicitudes evaluadas en el trimestre enero-marzo 2026.</t>
  </si>
  <si>
    <t>Cantidad de reportes estadísticos de la DCJA elaborados.</t>
  </si>
  <si>
    <r>
      <t>Trimestralmente la DIGEPRES convoca la reunión de cuota durante la cual se discuten los ingresos y gastos que se estará recibiendo y ejecutando durante el trimestre subsiguiente, con miras a asegurar que se cumpla con la meta de déficit establecida en el Presupuesto. Al respecto, el área elaboró la cuota de ingresos para el 2</t>
    </r>
    <r>
      <rPr>
        <vertAlign val="superscript"/>
        <sz val="11"/>
        <color rgb="FF002060"/>
        <rFont val="Tahoma"/>
        <family val="2"/>
      </rPr>
      <t>do</t>
    </r>
    <r>
      <rPr>
        <sz val="11"/>
        <color rgb="FF002060"/>
        <rFont val="Tahoma"/>
        <family val="2"/>
      </rPr>
      <t xml:space="preserve"> trimestre del año.</t>
    </r>
  </si>
  <si>
    <t>Semanalmente se remite a la Viceministra de Política Fiscal un documento con el comportamiento de los precios locales de combustibles, detallando entre otros aspectos, si ha habido un cambio de precios y estimando el sacrificio fiscal que implican las medidas de estabilización de precios.</t>
  </si>
  <si>
    <t>En este primer trimestre del 2026, fueron solicitadas por 2,881 y se tramitaron 3,185, debido al remanente del trimestre anterior.</t>
  </si>
  <si>
    <t>En el primer trimestre del 2026, de 4,989 solicitudes de exoneraciones de impuestos internos 5,238 fueron tramitadas, debido al remanente del trimestre anterior.</t>
  </si>
  <si>
    <t>En el primer trimestre del 2026, de 27 solicitudes del servicio de Impuestos de importación para las Inst. del Estado se tramitaron del 16, mientras que de las 202 solicitudes de los demás servicios fueron tramitadas 172 placas, debido al remanente del trimestre anterior.</t>
  </si>
  <si>
    <t>Se elaboró en marzo el informe de proyección del marco macroeconómico de corto y mediano plazo para el período 2026–2030, en el cual se presenta el estado actual y las perspectivas de las principales variables macroeconómicas del país para el año en curso y el siguiente cuatrenio.</t>
  </si>
  <si>
    <t>Proporcionar asistencia a instituciones y departamentos internos del MHE en procesos de análisis y visualización de datos.</t>
  </si>
  <si>
    <t>Viceministerio de Planificación e Inversión Pública</t>
  </si>
  <si>
    <t xml:space="preserve">Informe elaborado correspondiente al periodo enero – diciembre 2025. </t>
  </si>
  <si>
    <t>Formulación realizada.</t>
  </si>
  <si>
    <t>El producto muestra un 15% de avance.</t>
  </si>
  <si>
    <t>El producto muestra un 7% de avance.</t>
  </si>
  <si>
    <t>El producto muestra un 23% de avance.</t>
  </si>
  <si>
    <t>El producto muestra un 25% de avance.</t>
  </si>
  <si>
    <t>El producto muestra un 12% de avance.</t>
  </si>
  <si>
    <t>El producto muestra un 18% de avance.</t>
  </si>
  <si>
    <t>Porcentaje de avance en la ampliación de la cobertura del SOC.</t>
  </si>
  <si>
    <t>El producto muestra un 14% de avance.</t>
  </si>
  <si>
    <t>Muestra de las capacitaciones cruzadas trimestre enero-marzo 2026.</t>
  </si>
  <si>
    <t>Reporte primer trimestre.</t>
  </si>
  <si>
    <t>No se recibieron denuncias durante el trimestre.</t>
  </si>
  <si>
    <t>En proceso de cargar en la herramienta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</si>
</sst>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rgb="FF000000"/>
      <name val="Aptos Narrow"/>
      <family val="2"/>
      <scheme val="minor"/>
    </font>
    <font>
      <sz val="11"/>
      <color rgb="FF000000"/>
      <name val="Aptos Narrow"/>
      <family val="2"/>
      <scheme val="minor"/>
    </font>
    <font>
      <sz val="11"/>
      <color rgb="FF002060"/>
      <name val="Tahoma"/>
      <family val="2"/>
    </font>
    <font>
      <b/>
      <sz val="16"/>
      <color rgb="FF002060"/>
      <name val="Tahoma"/>
      <family val="2"/>
    </font>
    <font>
      <b/>
      <sz val="14"/>
      <color rgb="FF002060"/>
      <name val="Tahoma"/>
      <family val="2"/>
    </font>
    <font>
      <b/>
      <sz val="11"/>
      <color rgb="FF002060"/>
      <name val="Tahoma"/>
      <family val="2"/>
    </font>
    <font>
      <b/>
      <sz val="12"/>
      <color theme="0"/>
      <name val="Tahoma"/>
      <family val="2"/>
    </font>
    <font>
      <sz val="12"/>
      <color theme="0"/>
      <name val="Tahoma"/>
      <family val="2"/>
    </font>
    <font>
      <b/>
      <sz val="11"/>
      <color theme="0"/>
      <name val="Tahoma"/>
      <family val="2"/>
    </font>
    <font>
      <b/>
      <sz val="10"/>
      <color theme="0"/>
      <name val="Tahoma"/>
      <family val="2"/>
    </font>
    <font>
      <sz val="10"/>
      <color theme="0"/>
      <name val="Tahoma"/>
      <family val="2"/>
    </font>
    <font>
      <sz val="11"/>
      <color theme="0"/>
      <name val="Tahoma"/>
      <family val="2"/>
    </font>
    <font>
      <sz val="8"/>
      <name val="Aptos Narrow"/>
      <family val="2"/>
      <scheme val="minor"/>
    </font>
    <font>
      <sz val="11"/>
      <color rgb="FF002060"/>
      <name val="Arial"/>
      <family val="2"/>
    </font>
    <font>
      <sz val="11"/>
      <color rgb="FFFF0000"/>
      <name val="Tahoma"/>
      <family val="2"/>
    </font>
    <font>
      <vertAlign val="superscript"/>
      <sz val="11"/>
      <color rgb="FF002060"/>
      <name val="Tahoma"/>
      <family val="2"/>
    </font>
  </fonts>
  <fills count="4">
    <fill>
      <patternFill patternType="none"/>
    </fill>
    <fill>
      <patternFill patternType="gray125"/>
    </fill>
    <fill>
      <patternFill patternType="solid">
        <fgColor rgb="FF002060"/>
        <bgColor rgb="FF002060"/>
      </patternFill>
    </fill>
    <fill>
      <patternFill patternType="solid">
        <fgColor theme="7" tint="0.79998168889431442"/>
        <bgColor indexed="64"/>
      </patternFill>
    </fill>
  </fills>
  <borders count="23">
    <border>
      <left/>
      <right/>
      <top/>
      <bottom/>
      <diagonal/>
    </border>
    <border>
      <left/>
      <right/>
      <top/>
      <bottom style="medium">
        <color rgb="FFC00000"/>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diagonal/>
    </border>
    <border>
      <left style="thin">
        <color rgb="FF002060"/>
      </left>
      <right style="thin">
        <color rgb="FF000000"/>
      </right>
      <top style="thin">
        <color rgb="FF002060"/>
      </top>
      <bottom style="thin">
        <color rgb="FF002060"/>
      </bottom>
      <diagonal/>
    </border>
    <border>
      <left/>
      <right style="thin">
        <color rgb="FF002060"/>
      </right>
      <top/>
      <bottom/>
      <diagonal/>
    </border>
    <border>
      <left/>
      <right style="thin">
        <color rgb="FF002060"/>
      </right>
      <top style="thin">
        <color rgb="FF002060"/>
      </top>
      <bottom/>
      <diagonal/>
    </border>
    <border>
      <left/>
      <right style="thin">
        <color rgb="FF002060"/>
      </right>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indexed="64"/>
      </right>
      <top style="thin">
        <color rgb="FF002060"/>
      </top>
      <bottom style="thin">
        <color rgb="FF002060"/>
      </bottom>
      <diagonal/>
    </border>
    <border>
      <left/>
      <right style="thin">
        <color indexed="64"/>
      </right>
      <top style="thin">
        <color indexed="64"/>
      </top>
      <bottom style="thin">
        <color indexed="64"/>
      </bottom>
      <diagonal/>
    </border>
    <border>
      <left style="thin">
        <color rgb="FF002060"/>
      </left>
      <right style="thin">
        <color rgb="FF002060"/>
      </right>
      <top style="thin">
        <color rgb="FF000000"/>
      </top>
      <bottom/>
      <diagonal/>
    </border>
    <border>
      <left/>
      <right/>
      <top style="thin">
        <color rgb="FF002060"/>
      </top>
      <bottom/>
      <diagonal/>
    </border>
  </borders>
  <cellStyleXfs count="2">
    <xf numFmtId="0" fontId="0" fillId="0" borderId="0"/>
    <xf numFmtId="9" fontId="1" fillId="0" borderId="0" applyFont="0" applyFill="0" applyBorder="0" applyAlignment="0" applyProtection="0"/>
  </cellStyleXfs>
  <cellXfs count="11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justify" vertical="center"/>
    </xf>
    <xf numFmtId="0" fontId="6" fillId="2" borderId="3" xfId="0" applyFont="1" applyFill="1" applyBorder="1" applyAlignment="1">
      <alignment vertical="center" wrapText="1" readingOrder="1"/>
    </xf>
    <xf numFmtId="0" fontId="6" fillId="2" borderId="4" xfId="0" applyFont="1" applyFill="1" applyBorder="1" applyAlignment="1">
      <alignment vertical="center" wrapText="1" readingOrder="1"/>
    </xf>
    <xf numFmtId="0" fontId="7" fillId="2" borderId="3" xfId="0" applyFont="1" applyFill="1" applyBorder="1" applyAlignment="1">
      <alignment horizontal="justify" vertical="center" wrapText="1" readingOrder="1"/>
    </xf>
    <xf numFmtId="0" fontId="2" fillId="0" borderId="0" xfId="0" applyFont="1" applyAlignment="1">
      <alignment horizontal="center"/>
    </xf>
    <xf numFmtId="0" fontId="8" fillId="2" borderId="3" xfId="0" applyFont="1" applyFill="1" applyBorder="1" applyAlignment="1">
      <alignment vertical="center" wrapText="1" readingOrder="1"/>
    </xf>
    <xf numFmtId="0" fontId="9" fillId="2" borderId="3" xfId="0" applyFont="1" applyFill="1" applyBorder="1" applyAlignment="1">
      <alignment vertical="center" wrapText="1" readingOrder="1"/>
    </xf>
    <xf numFmtId="0" fontId="9" fillId="2" borderId="4" xfId="0" applyFont="1" applyFill="1" applyBorder="1" applyAlignment="1">
      <alignment vertical="center" wrapText="1" readingOrder="1"/>
    </xf>
    <xf numFmtId="0" fontId="10" fillId="2" borderId="3" xfId="0" applyFont="1" applyFill="1" applyBorder="1" applyAlignment="1">
      <alignment horizontal="justify" vertical="center" wrapText="1" readingOrder="1"/>
    </xf>
    <xf numFmtId="0" fontId="11" fillId="2" borderId="3" xfId="0" applyFont="1" applyFill="1" applyBorder="1" applyAlignment="1">
      <alignment vertical="top" wrapText="1"/>
    </xf>
    <xf numFmtId="0" fontId="9" fillId="2" borderId="3" xfId="0" applyFont="1" applyFill="1" applyBorder="1" applyAlignment="1">
      <alignment horizontal="justify" vertical="center" wrapText="1" readingOrder="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readingOrder="1"/>
    </xf>
    <xf numFmtId="0" fontId="8" fillId="2" borderId="5" xfId="0" applyFont="1" applyFill="1" applyBorder="1" applyAlignment="1">
      <alignment horizontal="center" vertical="center" wrapText="1"/>
    </xf>
    <xf numFmtId="0" fontId="4" fillId="0" borderId="0" xfId="0" applyFont="1" applyAlignment="1">
      <alignment horizontal="center" vertical="center"/>
    </xf>
    <xf numFmtId="0" fontId="9" fillId="2" borderId="5" xfId="0" applyFont="1" applyFill="1" applyBorder="1" applyAlignment="1">
      <alignment horizontal="center" vertical="center" wrapText="1" readingOrder="1"/>
    </xf>
    <xf numFmtId="0" fontId="9" fillId="2" borderId="10" xfId="0" applyFont="1" applyFill="1" applyBorder="1" applyAlignment="1">
      <alignment horizontal="center" vertical="center" wrapText="1" readingOrder="1"/>
    </xf>
    <xf numFmtId="0" fontId="2" fillId="0" borderId="12" xfId="0" applyFont="1" applyBorder="1"/>
    <xf numFmtId="0" fontId="2" fillId="0" borderId="7" xfId="0" applyFont="1" applyBorder="1" applyAlignment="1">
      <alignment horizontal="center" vertical="center" wrapText="1" readingOrder="1"/>
    </xf>
    <xf numFmtId="0" fontId="2" fillId="0" borderId="7" xfId="0" applyFont="1" applyBorder="1" applyAlignment="1">
      <alignment horizontal="justify" vertical="center" wrapText="1" readingOrder="1"/>
    </xf>
    <xf numFmtId="0" fontId="9" fillId="2" borderId="5" xfId="0" applyFont="1" applyFill="1" applyBorder="1" applyAlignment="1">
      <alignment horizontal="center" vertical="center" wrapText="1"/>
    </xf>
    <xf numFmtId="9" fontId="5" fillId="0" borderId="0" xfId="1" applyFont="1" applyFill="1" applyBorder="1" applyAlignment="1">
      <alignment horizontal="justify" vertical="center"/>
    </xf>
    <xf numFmtId="0" fontId="4" fillId="0" borderId="0" xfId="0" applyFont="1" applyAlignment="1">
      <alignment horizontal="justify" vertical="center"/>
    </xf>
    <xf numFmtId="0" fontId="6" fillId="2" borderId="3" xfId="0" applyFont="1" applyFill="1" applyBorder="1" applyAlignment="1">
      <alignment horizontal="justify" vertical="center" wrapText="1" readingOrder="1"/>
    </xf>
    <xf numFmtId="0" fontId="2" fillId="0" borderId="0" xfId="0" applyFont="1" applyAlignment="1">
      <alignment horizontal="center" vertical="center"/>
    </xf>
    <xf numFmtId="0" fontId="5" fillId="0" borderId="3" xfId="0" applyFont="1" applyBorder="1" applyAlignment="1">
      <alignment horizontal="center" vertical="center" wrapText="1" readingOrder="1"/>
    </xf>
    <xf numFmtId="0" fontId="2" fillId="0" borderId="3" xfId="0" applyFont="1" applyBorder="1" applyAlignment="1">
      <alignment horizontal="justify" vertical="center" wrapText="1" readingOrder="1"/>
    </xf>
    <xf numFmtId="9" fontId="2" fillId="0" borderId="3" xfId="0" applyNumberFormat="1" applyFont="1" applyBorder="1" applyAlignment="1">
      <alignment horizontal="center" vertical="center" wrapText="1" readingOrder="1"/>
    </xf>
    <xf numFmtId="2" fontId="2" fillId="0" borderId="3" xfId="0" applyNumberFormat="1" applyFont="1" applyBorder="1" applyAlignment="1">
      <alignment horizontal="center" vertical="center" wrapText="1" readingOrder="1"/>
    </xf>
    <xf numFmtId="9" fontId="2" fillId="0" borderId="3" xfId="1" applyFont="1" applyFill="1" applyBorder="1" applyAlignment="1">
      <alignment horizontal="center" vertical="center" wrapText="1" readingOrder="1"/>
    </xf>
    <xf numFmtId="0" fontId="2" fillId="0" borderId="11" xfId="0" applyFont="1" applyBorder="1" applyAlignment="1">
      <alignment horizontal="justify" vertical="center" wrapText="1" readingOrder="1"/>
    </xf>
    <xf numFmtId="0" fontId="2" fillId="0" borderId="11" xfId="0" applyFont="1" applyBorder="1" applyAlignment="1">
      <alignment horizontal="justify" vertical="center" wrapText="1"/>
    </xf>
    <xf numFmtId="0" fontId="2" fillId="0" borderId="3" xfId="0" applyFont="1" applyBorder="1" applyAlignment="1">
      <alignment horizontal="justify" vertical="center" wrapText="1"/>
    </xf>
    <xf numFmtId="9" fontId="2" fillId="0" borderId="4" xfId="1" applyFont="1" applyFill="1" applyBorder="1" applyAlignment="1">
      <alignment horizontal="center" vertical="center" wrapText="1" readingOrder="1"/>
    </xf>
    <xf numFmtId="2" fontId="13" fillId="0" borderId="3" xfId="0" applyNumberFormat="1" applyFont="1" applyBorder="1" applyAlignment="1">
      <alignment horizontal="center" vertical="center" wrapText="1" readingOrder="1"/>
    </xf>
    <xf numFmtId="0" fontId="13" fillId="0" borderId="3" xfId="0" applyFont="1" applyBorder="1" applyAlignment="1">
      <alignment horizontal="justify" vertical="center" wrapText="1" readingOrder="1"/>
    </xf>
    <xf numFmtId="0" fontId="2" fillId="0" borderId="8" xfId="0" applyFont="1" applyBorder="1" applyAlignment="1">
      <alignment horizontal="justify" vertical="center" wrapText="1" readingOrder="1"/>
    </xf>
    <xf numFmtId="0" fontId="2" fillId="0" borderId="17" xfId="0" applyFont="1" applyBorder="1" applyAlignment="1">
      <alignment horizontal="justify" vertical="center" wrapText="1" readingOrder="1"/>
    </xf>
    <xf numFmtId="2" fontId="2" fillId="0" borderId="17" xfId="0" applyNumberFormat="1" applyFont="1" applyBorder="1" applyAlignment="1">
      <alignment horizontal="center" vertical="center" wrapText="1" readingOrder="1"/>
    </xf>
    <xf numFmtId="9" fontId="2" fillId="0" borderId="17" xfId="0" applyNumberFormat="1" applyFont="1" applyBorder="1" applyAlignment="1">
      <alignment horizontal="center" vertical="center" wrapText="1" readingOrder="1"/>
    </xf>
    <xf numFmtId="0" fontId="2" fillId="0" borderId="5" xfId="0" applyFont="1" applyBorder="1" applyAlignment="1">
      <alignment horizontal="justify" vertical="center" wrapText="1" readingOrder="1"/>
    </xf>
    <xf numFmtId="0" fontId="2" fillId="0" borderId="9" xfId="0" applyFont="1" applyBorder="1" applyAlignment="1">
      <alignment horizontal="left" vertical="center" wrapText="1" readingOrder="1"/>
    </xf>
    <xf numFmtId="2" fontId="2" fillId="0" borderId="7" xfId="0" applyNumberFormat="1" applyFont="1" applyBorder="1" applyAlignment="1">
      <alignment horizontal="center" vertical="center" wrapText="1" readingOrder="1"/>
    </xf>
    <xf numFmtId="0" fontId="2" fillId="0" borderId="9" xfId="0" applyFont="1" applyBorder="1" applyAlignment="1">
      <alignment vertical="center" wrapText="1" readingOrder="1"/>
    </xf>
    <xf numFmtId="0" fontId="2" fillId="0" borderId="17" xfId="0" applyFont="1" applyBorder="1" applyAlignment="1">
      <alignment vertical="center" wrapText="1" readingOrder="1"/>
    </xf>
    <xf numFmtId="0" fontId="2" fillId="0" borderId="18" xfId="0" applyFont="1" applyBorder="1" applyAlignment="1">
      <alignment horizontal="justify" vertical="center" wrapText="1" readingOrder="1"/>
    </xf>
    <xf numFmtId="9" fontId="2" fillId="0" borderId="0" xfId="0" applyNumberFormat="1" applyFont="1"/>
    <xf numFmtId="164" fontId="2" fillId="0" borderId="0" xfId="0" applyNumberFormat="1" applyFont="1"/>
    <xf numFmtId="0" fontId="2" fillId="0" borderId="4" xfId="0" applyFont="1" applyBorder="1" applyAlignment="1">
      <alignment horizontal="justify" vertical="center" wrapText="1" readingOrder="1"/>
    </xf>
    <xf numFmtId="9" fontId="2" fillId="0" borderId="8" xfId="1" applyFont="1" applyFill="1" applyBorder="1" applyAlignment="1">
      <alignment horizontal="center" vertical="center" wrapText="1" readingOrder="1"/>
    </xf>
    <xf numFmtId="164" fontId="5" fillId="3" borderId="0" xfId="1" applyNumberFormat="1" applyFont="1" applyFill="1" applyBorder="1" applyAlignment="1">
      <alignment horizontal="center" vertical="center"/>
    </xf>
    <xf numFmtId="9" fontId="5" fillId="3" borderId="0" xfId="1" applyFont="1" applyFill="1" applyAlignment="1">
      <alignment horizontal="center" vertical="center"/>
    </xf>
    <xf numFmtId="9" fontId="5" fillId="3" borderId="19" xfId="1" applyFont="1" applyFill="1" applyBorder="1" applyAlignment="1">
      <alignment horizontal="center" vertical="center"/>
    </xf>
    <xf numFmtId="10" fontId="5" fillId="3" borderId="0" xfId="1" applyNumberFormat="1" applyFont="1" applyFill="1" applyAlignment="1">
      <alignment horizontal="center" vertical="center"/>
    </xf>
    <xf numFmtId="9" fontId="5" fillId="3" borderId="2" xfId="1" applyFont="1" applyFill="1" applyBorder="1" applyAlignment="1">
      <alignment horizontal="center" vertical="center"/>
    </xf>
    <xf numFmtId="164" fontId="5" fillId="3" borderId="2" xfId="1" applyNumberFormat="1" applyFont="1" applyFill="1" applyBorder="1" applyAlignment="1">
      <alignment horizontal="center" vertical="center"/>
    </xf>
    <xf numFmtId="0" fontId="2" fillId="0" borderId="5" xfId="0" applyFont="1" applyBorder="1" applyAlignment="1">
      <alignment horizontal="left" vertical="center" wrapText="1" readingOrder="1"/>
    </xf>
    <xf numFmtId="0" fontId="2" fillId="0" borderId="9" xfId="0" applyFont="1" applyBorder="1" applyAlignment="1">
      <alignment horizontal="justify" vertical="center" wrapText="1" readingOrder="1"/>
    </xf>
    <xf numFmtId="0" fontId="5" fillId="0" borderId="10" xfId="0" applyFont="1" applyBorder="1" applyAlignment="1">
      <alignment horizontal="center" vertical="center" wrapText="1" readingOrder="1"/>
    </xf>
    <xf numFmtId="0" fontId="2" fillId="0" borderId="17" xfId="0" applyFont="1" applyBorder="1" applyAlignment="1">
      <alignment horizontal="left" vertical="center" wrapText="1" readingOrder="1"/>
    </xf>
    <xf numFmtId="0" fontId="5" fillId="0" borderId="17" xfId="0" applyFont="1" applyBorder="1" applyAlignment="1">
      <alignment horizontal="center" vertical="center" wrapText="1" readingOrder="1"/>
    </xf>
    <xf numFmtId="0" fontId="2" fillId="0" borderId="20" xfId="0" applyFont="1" applyBorder="1" applyAlignment="1">
      <alignment vertical="center" wrapText="1" readingOrder="1"/>
    </xf>
    <xf numFmtId="0" fontId="2" fillId="0" borderId="14" xfId="0" applyFont="1" applyBorder="1" applyAlignment="1">
      <alignment horizontal="left" vertical="center" wrapText="1" readingOrder="1"/>
    </xf>
    <xf numFmtId="9" fontId="2" fillId="0" borderId="4" xfId="0" applyNumberFormat="1" applyFont="1" applyBorder="1" applyAlignment="1">
      <alignment horizontal="center" vertical="center" wrapText="1" readingOrder="1"/>
    </xf>
    <xf numFmtId="9" fontId="2" fillId="0" borderId="17" xfId="1" applyFont="1" applyFill="1" applyBorder="1" applyAlignment="1">
      <alignment horizontal="center" vertical="center" wrapText="1" readingOrder="1"/>
    </xf>
    <xf numFmtId="0" fontId="13" fillId="0" borderId="8" xfId="0" applyFont="1" applyBorder="1" applyAlignment="1">
      <alignment horizontal="justify" vertical="center" wrapText="1" readingOrder="1"/>
    </xf>
    <xf numFmtId="0" fontId="2" fillId="0" borderId="13" xfId="0" applyFont="1" applyBorder="1" applyAlignment="1">
      <alignment horizontal="left" vertical="center" wrapText="1" readingOrder="1"/>
    </xf>
    <xf numFmtId="2" fontId="2" fillId="0" borderId="8" xfId="0" applyNumberFormat="1" applyFont="1" applyBorder="1" applyAlignment="1">
      <alignment horizontal="center" vertical="center" wrapText="1" readingOrder="1"/>
    </xf>
    <xf numFmtId="0" fontId="2" fillId="0" borderId="14" xfId="0" applyFont="1" applyBorder="1" applyAlignment="1">
      <alignment vertical="center" wrapText="1" readingOrder="1"/>
    </xf>
    <xf numFmtId="0" fontId="5" fillId="0" borderId="22" xfId="0" applyFont="1" applyBorder="1" applyAlignment="1">
      <alignment horizontal="center" vertical="center" wrapText="1" readingOrder="1"/>
    </xf>
    <xf numFmtId="0" fontId="14" fillId="0" borderId="11" xfId="0" applyFont="1" applyBorder="1" applyAlignment="1">
      <alignment horizontal="justify" vertical="center" wrapText="1" readingOrder="1"/>
    </xf>
    <xf numFmtId="0" fontId="2" fillId="0" borderId="3" xfId="0" applyFont="1" applyBorder="1" applyAlignment="1">
      <alignment vertical="center" wrapText="1"/>
    </xf>
    <xf numFmtId="0" fontId="11" fillId="2" borderId="3" xfId="0" applyFont="1" applyFill="1" applyBorder="1" applyAlignment="1">
      <alignment vertical="center" wrapText="1"/>
    </xf>
    <xf numFmtId="0" fontId="2" fillId="0" borderId="14" xfId="0" applyFont="1" applyBorder="1" applyAlignment="1">
      <alignment horizontal="justify" vertical="center" wrapText="1" readingOrder="1"/>
    </xf>
    <xf numFmtId="0" fontId="2" fillId="0" borderId="3" xfId="0" applyFont="1" applyBorder="1" applyAlignment="1">
      <alignment vertical="center" wrapText="1" readingOrder="1"/>
    </xf>
    <xf numFmtId="0" fontId="2" fillId="0" borderId="8" xfId="0" applyFont="1" applyBorder="1" applyAlignment="1">
      <alignment horizontal="justify" vertical="center" wrapText="1"/>
    </xf>
    <xf numFmtId="0" fontId="2" fillId="0" borderId="17" xfId="0" applyFont="1" applyBorder="1" applyAlignment="1">
      <alignment vertical="center"/>
    </xf>
    <xf numFmtId="0" fontId="13" fillId="0" borderId="17" xfId="0" applyFont="1" applyBorder="1" applyAlignment="1">
      <alignment vertical="center" readingOrder="1"/>
    </xf>
    <xf numFmtId="0" fontId="2" fillId="0" borderId="5"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17" xfId="0" applyFont="1" applyBorder="1" applyAlignment="1">
      <alignment horizontal="justify" vertical="center" wrapText="1" readingOrder="1"/>
    </xf>
    <xf numFmtId="0" fontId="5" fillId="0" borderId="0" xfId="0" applyFont="1" applyAlignment="1">
      <alignment horizontal="center" vertical="center" wrapText="1" readingOrder="1"/>
    </xf>
    <xf numFmtId="0" fontId="3" fillId="0" borderId="1" xfId="0" applyFont="1" applyBorder="1" applyAlignment="1">
      <alignment horizontal="center" vertical="center"/>
    </xf>
    <xf numFmtId="0" fontId="4" fillId="0" borderId="0" xfId="0" applyFont="1" applyAlignment="1">
      <alignment horizontal="center" vertical="top"/>
    </xf>
    <xf numFmtId="0" fontId="4" fillId="3" borderId="2" xfId="0" applyFont="1" applyFill="1" applyBorder="1" applyAlignment="1">
      <alignment horizontal="center" vertical="center"/>
    </xf>
    <xf numFmtId="0" fontId="4" fillId="3" borderId="0" xfId="0" applyFont="1" applyFill="1" applyAlignment="1">
      <alignment horizontal="center" vertical="center"/>
    </xf>
    <xf numFmtId="0" fontId="5" fillId="0" borderId="3" xfId="0" applyFont="1" applyBorder="1" applyAlignment="1">
      <alignment horizontal="center" vertical="center" wrapText="1" readingOrder="1"/>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17" xfId="0" applyFont="1" applyBorder="1" applyAlignment="1">
      <alignment horizontal="center" vertical="center" wrapText="1" readingOrder="1"/>
    </xf>
    <xf numFmtId="0" fontId="2" fillId="0" borderId="13" xfId="0" applyFont="1" applyBorder="1" applyAlignment="1">
      <alignment horizontal="left" vertical="center" wrapText="1" readingOrder="1"/>
    </xf>
    <xf numFmtId="0" fontId="2" fillId="0" borderId="14" xfId="0" applyFont="1" applyBorder="1" applyAlignment="1">
      <alignment horizontal="left" vertical="center" wrapText="1" readingOrder="1"/>
    </xf>
    <xf numFmtId="0" fontId="9" fillId="2" borderId="4" xfId="0" applyFont="1" applyFill="1" applyBorder="1" applyAlignment="1">
      <alignment horizontal="center" vertical="center" wrapText="1" readingOrder="1"/>
    </xf>
    <xf numFmtId="0" fontId="9" fillId="2" borderId="7"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2" fillId="0" borderId="6" xfId="0" applyFont="1" applyBorder="1" applyAlignment="1">
      <alignment horizontal="left" vertical="center" wrapText="1" readingOrder="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7" xfId="0" applyFont="1" applyBorder="1" applyAlignment="1">
      <alignment horizontal="left" vertical="center" wrapText="1" readingOrder="1"/>
    </xf>
    <xf numFmtId="0" fontId="2" fillId="0" borderId="15" xfId="0" applyFont="1" applyBorder="1" applyAlignment="1">
      <alignment horizontal="left" vertical="center" wrapText="1" readingOrder="1"/>
    </xf>
    <xf numFmtId="0" fontId="2" fillId="0" borderId="16" xfId="0" applyFont="1" applyBorder="1" applyAlignment="1">
      <alignment horizontal="left" vertical="center" wrapText="1" readingOrder="1"/>
    </xf>
    <xf numFmtId="0" fontId="2" fillId="0" borderId="5" xfId="0" applyFont="1" applyBorder="1" applyAlignment="1">
      <alignment horizontal="justify" vertical="center" wrapText="1" readingOrder="1"/>
    </xf>
    <xf numFmtId="0" fontId="2" fillId="0" borderId="9" xfId="0" applyFont="1" applyBorder="1" applyAlignment="1">
      <alignment horizontal="justify" vertical="center" wrapText="1" readingOrder="1"/>
    </xf>
    <xf numFmtId="0" fontId="2" fillId="0" borderId="6" xfId="0" applyFont="1" applyBorder="1" applyAlignment="1">
      <alignment horizontal="justify" vertical="center" wrapText="1" readingOrder="1"/>
    </xf>
    <xf numFmtId="0" fontId="2" fillId="0" borderId="12" xfId="0" applyFont="1" applyBorder="1" applyAlignment="1">
      <alignment horizontal="left" vertical="center" wrapText="1" readingOrder="1"/>
    </xf>
    <xf numFmtId="0" fontId="2" fillId="0" borderId="21" xfId="0" applyFont="1" applyBorder="1" applyAlignment="1">
      <alignment horizontal="left"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1183821</xdr:colOff>
      <xdr:row>0</xdr:row>
      <xdr:rowOff>0</xdr:rowOff>
    </xdr:from>
    <xdr:to>
      <xdr:col>5</xdr:col>
      <xdr:colOff>217714</xdr:colOff>
      <xdr:row>3</xdr:row>
      <xdr:rowOff>367393</xdr:rowOff>
    </xdr:to>
    <xdr:pic>
      <xdr:nvPicPr>
        <xdr:cNvPr id="2" name="Picture 1">
          <a:extLst>
            <a:ext uri="{FF2B5EF4-FFF2-40B4-BE49-F238E27FC236}">
              <a16:creationId xmlns:a16="http://schemas.microsoft.com/office/drawing/2014/main" id="{B88D3C79-8D38-41AD-A174-138A6E8692FC}"/>
            </a:ext>
          </a:extLst>
        </xdr:cNvPr>
        <xdr:cNvPicPr/>
      </xdr:nvPicPr>
      <xdr:blipFill>
        <a:blip xmlns:r="http://schemas.openxmlformats.org/officeDocument/2006/relationships" r:embed="rId1" cstate="print"/>
        <a:stretch>
          <a:fillRect/>
        </a:stretch>
      </xdr:blipFill>
      <xdr:spPr>
        <a:xfrm>
          <a:off x="5361214" y="0"/>
          <a:ext cx="2299607" cy="18369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EDBF-71F6-4822-ABB6-5553650B8467}">
  <dimension ref="A1:L364"/>
  <sheetViews>
    <sheetView showGridLines="0" tabSelected="1" view="pageBreakPreview" zoomScaleNormal="90" zoomScaleSheetLayoutView="100" workbookViewId="0">
      <selection activeCell="K4" sqref="K4"/>
    </sheetView>
  </sheetViews>
  <sheetFormatPr baseColWidth="10" defaultColWidth="11.42578125" defaultRowHeight="14.25" x14ac:dyDescent="0.2"/>
  <cols>
    <col min="1" max="1" width="3.85546875" style="1" customWidth="1"/>
    <col min="2" max="2" width="22.28515625" style="1" customWidth="1"/>
    <col min="3" max="3" width="38.28515625" style="3" customWidth="1"/>
    <col min="4" max="4" width="33.7109375" style="3" customWidth="1"/>
    <col min="5" max="5" width="15.28515625" style="2" customWidth="1"/>
    <col min="6" max="6" width="15.42578125" style="2" customWidth="1"/>
    <col min="7" max="7" width="13.7109375" style="2" customWidth="1"/>
    <col min="8" max="8" width="46" style="3" customWidth="1"/>
    <col min="9" max="16384" width="11.42578125" style="1"/>
  </cols>
  <sheetData>
    <row r="1" spans="1:12" ht="3" customHeight="1" x14ac:dyDescent="0.2"/>
    <row r="2" spans="1:12" ht="66" customHeight="1" x14ac:dyDescent="0.25">
      <c r="G2"/>
    </row>
    <row r="3" spans="1:12" ht="46.5" customHeight="1" x14ac:dyDescent="0.25">
      <c r="H3"/>
    </row>
    <row r="4" spans="1:12" ht="30.75" customHeight="1" thickBot="1" x14ac:dyDescent="0.25">
      <c r="B4" s="85" t="s">
        <v>0</v>
      </c>
      <c r="C4" s="85"/>
      <c r="D4" s="85"/>
      <c r="E4" s="85"/>
      <c r="F4" s="85"/>
      <c r="G4" s="85"/>
      <c r="H4" s="85"/>
    </row>
    <row r="5" spans="1:12" ht="21" customHeight="1" x14ac:dyDescent="0.2">
      <c r="B5" s="86" t="s">
        <v>332</v>
      </c>
      <c r="C5" s="86"/>
      <c r="D5" s="86"/>
      <c r="E5" s="86"/>
      <c r="F5" s="86"/>
      <c r="G5" s="86"/>
      <c r="H5" s="86"/>
    </row>
    <row r="6" spans="1:12" ht="12" customHeight="1" x14ac:dyDescent="0.2"/>
    <row r="7" spans="1:12" ht="29.25" customHeight="1" x14ac:dyDescent="0.2">
      <c r="B7" s="88" t="s">
        <v>333</v>
      </c>
      <c r="C7" s="88"/>
      <c r="D7" s="88"/>
      <c r="E7" s="88"/>
      <c r="F7" s="88"/>
      <c r="G7" s="88"/>
      <c r="H7" s="53">
        <f>AVERAGE(H10,H35,H52,H60,H73,H97,H111,H117,H141,H189,H219,H243,H282,H313,H324,H341,)</f>
        <v>0.8053151430525074</v>
      </c>
    </row>
    <row r="8" spans="1:12" ht="4.5" customHeight="1" x14ac:dyDescent="0.2">
      <c r="B8" s="17"/>
      <c r="C8" s="25"/>
      <c r="D8" s="25"/>
      <c r="E8" s="17"/>
      <c r="F8" s="17"/>
      <c r="G8" s="17"/>
      <c r="H8" s="24"/>
    </row>
    <row r="9" spans="1:12" ht="26.25" customHeight="1" x14ac:dyDescent="0.2">
      <c r="B9" s="17"/>
      <c r="C9" s="25"/>
      <c r="D9" s="25"/>
      <c r="E9" s="17"/>
      <c r="F9" s="17"/>
      <c r="G9" s="17"/>
      <c r="H9" s="24"/>
    </row>
    <row r="10" spans="1:12" ht="29.25" customHeight="1" x14ac:dyDescent="0.2">
      <c r="B10" s="87" t="s">
        <v>127</v>
      </c>
      <c r="C10" s="87"/>
      <c r="D10" s="87"/>
      <c r="E10" s="87"/>
      <c r="F10" s="87"/>
      <c r="G10" s="87"/>
      <c r="H10" s="54">
        <f>AVERAGE(G13:G17,G19:G28,G30:G33)</f>
        <v>0.94736842105263153</v>
      </c>
      <c r="J10" s="49"/>
      <c r="L10" s="50"/>
    </row>
    <row r="11" spans="1:12" ht="15" customHeight="1" x14ac:dyDescent="0.2">
      <c r="B11" s="4"/>
      <c r="C11" s="26"/>
      <c r="D11" s="26"/>
      <c r="E11" s="4"/>
      <c r="F11" s="4"/>
      <c r="G11" s="5"/>
      <c r="H11" s="6" t="s">
        <v>1</v>
      </c>
    </row>
    <row r="12" spans="1:12" s="7" customFormat="1" ht="44.25" customHeight="1" x14ac:dyDescent="0.2">
      <c r="B12" s="23" t="s">
        <v>2</v>
      </c>
      <c r="C12" s="18" t="s">
        <v>3</v>
      </c>
      <c r="D12" s="18" t="s">
        <v>4</v>
      </c>
      <c r="E12" s="18" t="s">
        <v>5</v>
      </c>
      <c r="F12" s="18" t="s">
        <v>6</v>
      </c>
      <c r="G12" s="19" t="s">
        <v>7</v>
      </c>
      <c r="H12" s="18" t="s">
        <v>8</v>
      </c>
    </row>
    <row r="13" spans="1:12" ht="42" customHeight="1" x14ac:dyDescent="0.2">
      <c r="A13" s="20"/>
      <c r="B13" s="92" t="s">
        <v>286</v>
      </c>
      <c r="C13" s="29" t="s">
        <v>9</v>
      </c>
      <c r="D13" s="29" t="s">
        <v>185</v>
      </c>
      <c r="E13" s="31">
        <v>1</v>
      </c>
      <c r="F13" s="31">
        <v>1</v>
      </c>
      <c r="G13" s="30">
        <f>+F13/E13</f>
        <v>1</v>
      </c>
      <c r="H13" s="29"/>
    </row>
    <row r="14" spans="1:12" ht="47.25" customHeight="1" x14ac:dyDescent="0.2">
      <c r="A14" s="20"/>
      <c r="B14" s="93"/>
      <c r="C14" s="29" t="s">
        <v>192</v>
      </c>
      <c r="D14" s="29" t="s">
        <v>196</v>
      </c>
      <c r="E14" s="31">
        <v>3</v>
      </c>
      <c r="F14" s="31">
        <v>3</v>
      </c>
      <c r="G14" s="30">
        <f t="shared" ref="G14:G17" si="0">+F14/E14</f>
        <v>1</v>
      </c>
      <c r="H14" s="29"/>
    </row>
    <row r="15" spans="1:12" ht="85.5" customHeight="1" x14ac:dyDescent="0.2">
      <c r="A15" s="20"/>
      <c r="B15" s="93"/>
      <c r="C15" s="29" t="s">
        <v>311</v>
      </c>
      <c r="D15" s="29" t="s">
        <v>312</v>
      </c>
      <c r="E15" s="31">
        <v>2</v>
      </c>
      <c r="F15" s="31">
        <v>2</v>
      </c>
      <c r="G15" s="30">
        <f>+F15/E15</f>
        <v>1</v>
      </c>
      <c r="H15" s="29"/>
    </row>
    <row r="16" spans="1:12" ht="52.5" customHeight="1" x14ac:dyDescent="0.2">
      <c r="A16" s="20"/>
      <c r="B16" s="93"/>
      <c r="C16" s="29" t="s">
        <v>193</v>
      </c>
      <c r="D16" s="29" t="s">
        <v>194</v>
      </c>
      <c r="E16" s="31">
        <v>1</v>
      </c>
      <c r="F16" s="31">
        <v>1</v>
      </c>
      <c r="G16" s="30">
        <f t="shared" si="0"/>
        <v>1</v>
      </c>
      <c r="H16" s="29"/>
    </row>
    <row r="17" spans="1:8" ht="51" customHeight="1" x14ac:dyDescent="0.2">
      <c r="A17" s="20"/>
      <c r="B17" s="93"/>
      <c r="C17" s="29" t="s">
        <v>195</v>
      </c>
      <c r="D17" s="29" t="s">
        <v>186</v>
      </c>
      <c r="E17" s="31">
        <v>1</v>
      </c>
      <c r="F17" s="31">
        <v>1</v>
      </c>
      <c r="G17" s="30">
        <f t="shared" si="0"/>
        <v>1</v>
      </c>
      <c r="H17" s="29"/>
    </row>
    <row r="18" spans="1:8" ht="6" customHeight="1" x14ac:dyDescent="0.2">
      <c r="A18" s="20"/>
      <c r="B18" s="92"/>
      <c r="C18" s="92"/>
      <c r="D18" s="92"/>
      <c r="E18" s="92"/>
      <c r="F18" s="92"/>
      <c r="G18" s="92"/>
      <c r="H18" s="92"/>
    </row>
    <row r="19" spans="1:8" ht="69.75" customHeight="1" x14ac:dyDescent="0.2">
      <c r="B19" s="94" t="s">
        <v>10</v>
      </c>
      <c r="C19" s="40" t="s">
        <v>12</v>
      </c>
      <c r="D19" s="40" t="s">
        <v>331</v>
      </c>
      <c r="E19" s="41">
        <v>1</v>
      </c>
      <c r="F19" s="41">
        <v>1</v>
      </c>
      <c r="G19" s="42">
        <f>+F19/E19</f>
        <v>1</v>
      </c>
      <c r="H19" s="108"/>
    </row>
    <row r="20" spans="1:8" ht="45" customHeight="1" x14ac:dyDescent="0.2">
      <c r="B20" s="94"/>
      <c r="C20" s="40" t="s">
        <v>292</v>
      </c>
      <c r="D20" s="40" t="s">
        <v>13</v>
      </c>
      <c r="E20" s="41">
        <v>3</v>
      </c>
      <c r="F20" s="41">
        <v>3</v>
      </c>
      <c r="G20" s="42">
        <f t="shared" ref="G20:G26" si="1">+F20/E20</f>
        <v>1</v>
      </c>
      <c r="H20" s="108"/>
    </row>
    <row r="21" spans="1:8" ht="54" customHeight="1" x14ac:dyDescent="0.2">
      <c r="B21" s="94"/>
      <c r="C21" s="40" t="s">
        <v>14</v>
      </c>
      <c r="D21" s="40" t="s">
        <v>15</v>
      </c>
      <c r="E21" s="41">
        <v>1</v>
      </c>
      <c r="F21" s="41">
        <v>1</v>
      </c>
      <c r="G21" s="42">
        <f t="shared" si="1"/>
        <v>1</v>
      </c>
      <c r="H21" s="40" t="s">
        <v>338</v>
      </c>
    </row>
    <row r="22" spans="1:8" ht="58.5" customHeight="1" x14ac:dyDescent="0.2">
      <c r="B22" s="94"/>
      <c r="C22" s="40" t="s">
        <v>16</v>
      </c>
      <c r="D22" s="40" t="s">
        <v>313</v>
      </c>
      <c r="E22" s="41">
        <v>6</v>
      </c>
      <c r="F22" s="41">
        <v>6</v>
      </c>
      <c r="G22" s="42">
        <f t="shared" si="1"/>
        <v>1</v>
      </c>
      <c r="H22" s="40" t="s">
        <v>339</v>
      </c>
    </row>
    <row r="23" spans="1:8" ht="56.25" customHeight="1" x14ac:dyDescent="0.2">
      <c r="B23" s="94"/>
      <c r="C23" s="40" t="s">
        <v>314</v>
      </c>
      <c r="D23" s="40" t="s">
        <v>315</v>
      </c>
      <c r="E23" s="41">
        <v>1</v>
      </c>
      <c r="F23" s="41">
        <v>1</v>
      </c>
      <c r="G23" s="42">
        <f t="shared" si="1"/>
        <v>1</v>
      </c>
      <c r="H23" s="40" t="s">
        <v>340</v>
      </c>
    </row>
    <row r="24" spans="1:8" ht="59.25" customHeight="1" x14ac:dyDescent="0.2">
      <c r="B24" s="94"/>
      <c r="C24" s="83" t="s">
        <v>17</v>
      </c>
      <c r="D24" s="40" t="s">
        <v>334</v>
      </c>
      <c r="E24" s="41">
        <v>1</v>
      </c>
      <c r="F24" s="41">
        <v>1</v>
      </c>
      <c r="G24" s="42">
        <f t="shared" ref="G24:G25" si="2">+F24/E24</f>
        <v>1</v>
      </c>
      <c r="H24" s="40" t="s">
        <v>697</v>
      </c>
    </row>
    <row r="25" spans="1:8" ht="70.5" customHeight="1" x14ac:dyDescent="0.2">
      <c r="B25" s="94"/>
      <c r="C25" s="83"/>
      <c r="D25" s="40" t="s">
        <v>335</v>
      </c>
      <c r="E25" s="41">
        <v>1</v>
      </c>
      <c r="F25" s="41">
        <v>1</v>
      </c>
      <c r="G25" s="42">
        <f t="shared" si="2"/>
        <v>1</v>
      </c>
      <c r="H25" s="47"/>
    </row>
    <row r="26" spans="1:8" ht="37.5" customHeight="1" x14ac:dyDescent="0.2">
      <c r="B26" s="94"/>
      <c r="C26" s="108" t="s">
        <v>18</v>
      </c>
      <c r="D26" s="40" t="s">
        <v>316</v>
      </c>
      <c r="E26" s="41">
        <v>5</v>
      </c>
      <c r="F26" s="41">
        <v>5</v>
      </c>
      <c r="G26" s="42">
        <f t="shared" si="1"/>
        <v>1</v>
      </c>
      <c r="H26" s="47"/>
    </row>
    <row r="27" spans="1:8" ht="73.5" customHeight="1" x14ac:dyDescent="0.2">
      <c r="B27" s="94"/>
      <c r="C27" s="108"/>
      <c r="D27" s="40" t="s">
        <v>11</v>
      </c>
      <c r="E27" s="41">
        <v>3</v>
      </c>
      <c r="F27" s="41">
        <v>3</v>
      </c>
      <c r="G27" s="42">
        <f t="shared" ref="G27:G28" si="3">+F27/E27</f>
        <v>1</v>
      </c>
      <c r="H27" s="40"/>
    </row>
    <row r="28" spans="1:8" ht="80.25" customHeight="1" x14ac:dyDescent="0.2">
      <c r="B28" s="94"/>
      <c r="C28" s="47" t="s">
        <v>336</v>
      </c>
      <c r="D28" s="40" t="s">
        <v>337</v>
      </c>
      <c r="E28" s="41">
        <v>1</v>
      </c>
      <c r="F28" s="41">
        <v>1</v>
      </c>
      <c r="G28" s="42">
        <f t="shared" si="3"/>
        <v>1</v>
      </c>
      <c r="H28" s="40" t="s">
        <v>698</v>
      </c>
    </row>
    <row r="29" spans="1:8" ht="6" customHeight="1" x14ac:dyDescent="0.2">
      <c r="B29" s="84"/>
      <c r="C29" s="84"/>
      <c r="D29" s="84"/>
      <c r="E29" s="84"/>
      <c r="F29" s="84"/>
      <c r="G29" s="84"/>
      <c r="H29" s="84"/>
    </row>
    <row r="30" spans="1:8" ht="48" customHeight="1" x14ac:dyDescent="0.2">
      <c r="B30" s="94" t="s">
        <v>20</v>
      </c>
      <c r="C30" s="95" t="s">
        <v>317</v>
      </c>
      <c r="D30" s="29" t="s">
        <v>197</v>
      </c>
      <c r="E30" s="31">
        <v>1</v>
      </c>
      <c r="F30" s="31">
        <v>1</v>
      </c>
      <c r="G30" s="30">
        <f>+F30/E30</f>
        <v>1</v>
      </c>
      <c r="H30" s="29"/>
    </row>
    <row r="31" spans="1:8" ht="60.75" customHeight="1" x14ac:dyDescent="0.2">
      <c r="B31" s="94"/>
      <c r="C31" s="96"/>
      <c r="D31" s="29" t="s">
        <v>318</v>
      </c>
      <c r="E31" s="31">
        <v>1</v>
      </c>
      <c r="F31" s="31">
        <v>0</v>
      </c>
      <c r="G31" s="30">
        <f>+F31/E31</f>
        <v>0</v>
      </c>
      <c r="H31" s="29" t="s">
        <v>341</v>
      </c>
    </row>
    <row r="32" spans="1:8" ht="58.5" customHeight="1" x14ac:dyDescent="0.2">
      <c r="B32" s="94"/>
      <c r="C32" s="39" t="s">
        <v>187</v>
      </c>
      <c r="D32" s="29" t="s">
        <v>189</v>
      </c>
      <c r="E32" s="31">
        <v>3</v>
      </c>
      <c r="F32" s="31">
        <v>3</v>
      </c>
      <c r="G32" s="30">
        <f>+F32/E32</f>
        <v>1</v>
      </c>
      <c r="H32" s="77"/>
    </row>
    <row r="33" spans="2:8" ht="63" customHeight="1" x14ac:dyDescent="0.2">
      <c r="B33" s="94"/>
      <c r="C33" s="39" t="s">
        <v>188</v>
      </c>
      <c r="D33" s="29" t="s">
        <v>197</v>
      </c>
      <c r="E33" s="31">
        <v>3</v>
      </c>
      <c r="F33" s="31">
        <v>3</v>
      </c>
      <c r="G33" s="30">
        <f>+F33/E33</f>
        <v>1</v>
      </c>
      <c r="H33" s="77"/>
    </row>
    <row r="34" spans="2:8" ht="6" customHeight="1" x14ac:dyDescent="0.2">
      <c r="B34" s="84"/>
      <c r="C34" s="84"/>
      <c r="D34" s="84"/>
      <c r="E34" s="84"/>
      <c r="F34" s="84"/>
      <c r="G34" s="84"/>
      <c r="H34" s="84"/>
    </row>
    <row r="35" spans="2:8" ht="30" customHeight="1" x14ac:dyDescent="0.2">
      <c r="B35" s="87" t="s">
        <v>21</v>
      </c>
      <c r="C35" s="87"/>
      <c r="D35" s="87"/>
      <c r="E35" s="87"/>
      <c r="F35" s="87"/>
      <c r="G35" s="87"/>
      <c r="H35" s="54">
        <f>AVERAGE(G38:G46,G48:G50)</f>
        <v>1</v>
      </c>
    </row>
    <row r="36" spans="2:8" ht="15" customHeight="1" x14ac:dyDescent="0.2">
      <c r="B36" s="8"/>
      <c r="C36" s="13"/>
      <c r="D36" s="13"/>
      <c r="E36" s="9"/>
      <c r="F36" s="9"/>
      <c r="G36" s="10"/>
      <c r="H36" s="11" t="s">
        <v>1</v>
      </c>
    </row>
    <row r="37" spans="2:8" s="27" customFormat="1" ht="36" customHeight="1" x14ac:dyDescent="0.25">
      <c r="B37" s="16" t="s">
        <v>2</v>
      </c>
      <c r="C37" s="18" t="s">
        <v>3</v>
      </c>
      <c r="D37" s="18" t="s">
        <v>4</v>
      </c>
      <c r="E37" s="18" t="s">
        <v>5</v>
      </c>
      <c r="F37" s="18" t="s">
        <v>6</v>
      </c>
      <c r="G37" s="19" t="s">
        <v>7</v>
      </c>
      <c r="H37" s="18" t="s">
        <v>8</v>
      </c>
    </row>
    <row r="38" spans="2:8" ht="52.5" customHeight="1" x14ac:dyDescent="0.2">
      <c r="B38" s="89" t="s">
        <v>22</v>
      </c>
      <c r="C38" s="29" t="s">
        <v>23</v>
      </c>
      <c r="D38" s="29" t="s">
        <v>342</v>
      </c>
      <c r="E38" s="31">
        <v>1</v>
      </c>
      <c r="F38" s="31">
        <v>1</v>
      </c>
      <c r="G38" s="30">
        <f>+F38/E38</f>
        <v>1</v>
      </c>
      <c r="H38" s="29" t="s">
        <v>343</v>
      </c>
    </row>
    <row r="39" spans="2:8" ht="66" customHeight="1" x14ac:dyDescent="0.2">
      <c r="B39" s="89"/>
      <c r="C39" s="59" t="s">
        <v>24</v>
      </c>
      <c r="D39" s="29" t="s">
        <v>202</v>
      </c>
      <c r="E39" s="31">
        <v>1</v>
      </c>
      <c r="F39" s="31">
        <v>1</v>
      </c>
      <c r="G39" s="30">
        <f t="shared" ref="G39:G46" si="4">+F39/E39</f>
        <v>1</v>
      </c>
      <c r="H39" s="29" t="s">
        <v>344</v>
      </c>
    </row>
    <row r="40" spans="2:8" ht="68.25" customHeight="1" x14ac:dyDescent="0.2">
      <c r="B40" s="89"/>
      <c r="C40" s="59" t="s">
        <v>201</v>
      </c>
      <c r="D40" s="29" t="s">
        <v>293</v>
      </c>
      <c r="E40" s="31">
        <v>1</v>
      </c>
      <c r="F40" s="31">
        <v>1</v>
      </c>
      <c r="G40" s="30">
        <f t="shared" si="4"/>
        <v>1</v>
      </c>
      <c r="H40" s="29" t="s">
        <v>644</v>
      </c>
    </row>
    <row r="41" spans="2:8" ht="70.5" customHeight="1" x14ac:dyDescent="0.2">
      <c r="B41" s="89"/>
      <c r="C41" s="29" t="s">
        <v>198</v>
      </c>
      <c r="D41" s="29" t="s">
        <v>203</v>
      </c>
      <c r="E41" s="31">
        <v>1</v>
      </c>
      <c r="F41" s="31">
        <v>1</v>
      </c>
      <c r="G41" s="30">
        <f t="shared" si="4"/>
        <v>1</v>
      </c>
      <c r="H41" s="29" t="s">
        <v>345</v>
      </c>
    </row>
    <row r="42" spans="2:8" ht="66.75" customHeight="1" x14ac:dyDescent="0.2">
      <c r="B42" s="89"/>
      <c r="C42" s="29" t="s">
        <v>199</v>
      </c>
      <c r="D42" s="29" t="s">
        <v>294</v>
      </c>
      <c r="E42" s="31">
        <v>3</v>
      </c>
      <c r="F42" s="31">
        <v>3</v>
      </c>
      <c r="G42" s="30">
        <f t="shared" si="4"/>
        <v>1</v>
      </c>
      <c r="H42" s="29" t="s">
        <v>346</v>
      </c>
    </row>
    <row r="43" spans="2:8" ht="53.25" customHeight="1" x14ac:dyDescent="0.2">
      <c r="B43" s="89"/>
      <c r="C43" s="29" t="s">
        <v>200</v>
      </c>
      <c r="D43" s="29" t="s">
        <v>204</v>
      </c>
      <c r="E43" s="31">
        <v>1</v>
      </c>
      <c r="F43" s="31">
        <v>1</v>
      </c>
      <c r="G43" s="30">
        <f t="shared" si="4"/>
        <v>1</v>
      </c>
      <c r="H43" s="29" t="s">
        <v>347</v>
      </c>
    </row>
    <row r="44" spans="2:8" ht="55.5" customHeight="1" x14ac:dyDescent="0.2">
      <c r="B44" s="89"/>
      <c r="C44" s="43" t="s">
        <v>350</v>
      </c>
      <c r="D44" s="29" t="s">
        <v>351</v>
      </c>
      <c r="E44" s="31">
        <v>1</v>
      </c>
      <c r="F44" s="31">
        <v>1</v>
      </c>
      <c r="G44" s="30">
        <f t="shared" si="4"/>
        <v>1</v>
      </c>
      <c r="H44" s="29" t="s">
        <v>352</v>
      </c>
    </row>
    <row r="45" spans="2:8" ht="58.5" customHeight="1" x14ac:dyDescent="0.2">
      <c r="B45" s="89"/>
      <c r="C45" s="111" t="s">
        <v>25</v>
      </c>
      <c r="D45" s="29" t="s">
        <v>26</v>
      </c>
      <c r="E45" s="31">
        <v>1</v>
      </c>
      <c r="F45" s="31">
        <v>1</v>
      </c>
      <c r="G45" s="30">
        <f t="shared" si="4"/>
        <v>1</v>
      </c>
      <c r="H45" s="29" t="s">
        <v>348</v>
      </c>
    </row>
    <row r="46" spans="2:8" ht="54.75" customHeight="1" x14ac:dyDescent="0.2">
      <c r="B46" s="89"/>
      <c r="C46" s="112"/>
      <c r="D46" s="29" t="s">
        <v>116</v>
      </c>
      <c r="E46" s="31">
        <v>1</v>
      </c>
      <c r="F46" s="31">
        <v>1</v>
      </c>
      <c r="G46" s="30">
        <f t="shared" si="4"/>
        <v>1</v>
      </c>
      <c r="H46" s="29" t="s">
        <v>349</v>
      </c>
    </row>
    <row r="47" spans="2:8" ht="6" customHeight="1" x14ac:dyDescent="0.2">
      <c r="B47" s="84"/>
      <c r="C47" s="84"/>
      <c r="D47" s="84"/>
      <c r="E47" s="84"/>
      <c r="F47" s="84"/>
      <c r="G47" s="84"/>
      <c r="H47" s="84"/>
    </row>
    <row r="48" spans="2:8" ht="70.5" customHeight="1" x14ac:dyDescent="0.2">
      <c r="B48" s="94" t="s">
        <v>117</v>
      </c>
      <c r="C48" s="83" t="s">
        <v>353</v>
      </c>
      <c r="D48" s="40" t="s">
        <v>306</v>
      </c>
      <c r="E48" s="41">
        <v>1</v>
      </c>
      <c r="F48" s="41">
        <v>1</v>
      </c>
      <c r="G48" s="42">
        <v>1</v>
      </c>
      <c r="H48" s="40" t="s">
        <v>356</v>
      </c>
    </row>
    <row r="49" spans="2:8" ht="36.75" customHeight="1" x14ac:dyDescent="0.2">
      <c r="B49" s="94"/>
      <c r="C49" s="83"/>
      <c r="D49" s="40" t="s">
        <v>355</v>
      </c>
      <c r="E49" s="41">
        <v>1</v>
      </c>
      <c r="F49" s="41">
        <v>1</v>
      </c>
      <c r="G49" s="42">
        <f>+F49/E49</f>
        <v>1</v>
      </c>
      <c r="H49" s="40" t="s">
        <v>357</v>
      </c>
    </row>
    <row r="50" spans="2:8" ht="60.75" customHeight="1" x14ac:dyDescent="0.2">
      <c r="B50" s="94"/>
      <c r="C50" s="62" t="s">
        <v>354</v>
      </c>
      <c r="D50" s="40" t="s">
        <v>358</v>
      </c>
      <c r="E50" s="41">
        <v>1</v>
      </c>
      <c r="F50" s="41">
        <v>1</v>
      </c>
      <c r="G50" s="42">
        <f>+F50/E50</f>
        <v>1</v>
      </c>
      <c r="H50" s="40" t="s">
        <v>359</v>
      </c>
    </row>
    <row r="51" spans="2:8" ht="6" customHeight="1" x14ac:dyDescent="0.2">
      <c r="B51" s="84"/>
      <c r="C51" s="84"/>
      <c r="D51" s="84"/>
      <c r="E51" s="84"/>
      <c r="F51" s="84"/>
      <c r="G51" s="84"/>
      <c r="H51" s="84"/>
    </row>
    <row r="52" spans="2:8" ht="30" customHeight="1" x14ac:dyDescent="0.2">
      <c r="B52" s="90" t="s">
        <v>27</v>
      </c>
      <c r="C52" s="91"/>
      <c r="D52" s="91"/>
      <c r="E52" s="91"/>
      <c r="F52" s="91"/>
      <c r="G52" s="91"/>
      <c r="H52" s="55">
        <f>+AVERAGE(G55:G58)</f>
        <v>1</v>
      </c>
    </row>
    <row r="53" spans="2:8" ht="15" customHeight="1" x14ac:dyDescent="0.2">
      <c r="B53" s="8"/>
      <c r="C53" s="13"/>
      <c r="D53" s="13"/>
      <c r="E53" s="9"/>
      <c r="F53" s="9"/>
      <c r="G53" s="10"/>
      <c r="H53" s="11" t="s">
        <v>1</v>
      </c>
    </row>
    <row r="54" spans="2:8" s="7" customFormat="1" ht="36" customHeight="1" x14ac:dyDescent="0.2">
      <c r="B54" s="16" t="s">
        <v>2</v>
      </c>
      <c r="C54" s="18" t="s">
        <v>3</v>
      </c>
      <c r="D54" s="18" t="s">
        <v>4</v>
      </c>
      <c r="E54" s="18" t="s">
        <v>5</v>
      </c>
      <c r="F54" s="18" t="s">
        <v>6</v>
      </c>
      <c r="G54" s="19" t="s">
        <v>7</v>
      </c>
      <c r="H54" s="18" t="s">
        <v>8</v>
      </c>
    </row>
    <row r="55" spans="2:8" ht="50.25" customHeight="1" x14ac:dyDescent="0.2">
      <c r="B55" s="89" t="s">
        <v>28</v>
      </c>
      <c r="C55" s="29" t="s">
        <v>29</v>
      </c>
      <c r="D55" s="29" t="s">
        <v>30</v>
      </c>
      <c r="E55" s="31">
        <v>3</v>
      </c>
      <c r="F55" s="31">
        <v>3</v>
      </c>
      <c r="G55" s="32">
        <f>+F55/E55</f>
        <v>1</v>
      </c>
      <c r="H55" s="33" t="s">
        <v>360</v>
      </c>
    </row>
    <row r="56" spans="2:8" ht="57" customHeight="1" x14ac:dyDescent="0.2">
      <c r="B56" s="89"/>
      <c r="C56" s="29" t="s">
        <v>31</v>
      </c>
      <c r="D56" s="29" t="s">
        <v>32</v>
      </c>
      <c r="E56" s="31">
        <v>100</v>
      </c>
      <c r="F56" s="31">
        <v>100</v>
      </c>
      <c r="G56" s="32">
        <f t="shared" ref="G56:G58" si="5">+F56/E56</f>
        <v>1</v>
      </c>
      <c r="H56" s="33"/>
    </row>
    <row r="57" spans="2:8" ht="45" customHeight="1" x14ac:dyDescent="0.2">
      <c r="B57" s="89"/>
      <c r="C57" s="29" t="s">
        <v>33</v>
      </c>
      <c r="D57" s="29" t="s">
        <v>34</v>
      </c>
      <c r="E57" s="31">
        <v>100</v>
      </c>
      <c r="F57" s="31">
        <v>100</v>
      </c>
      <c r="G57" s="32">
        <f t="shared" si="5"/>
        <v>1</v>
      </c>
      <c r="H57" s="33"/>
    </row>
    <row r="58" spans="2:8" ht="58.5" customHeight="1" x14ac:dyDescent="0.2">
      <c r="B58" s="89"/>
      <c r="C58" s="29" t="s">
        <v>300</v>
      </c>
      <c r="D58" s="29" t="s">
        <v>35</v>
      </c>
      <c r="E58" s="31">
        <v>100</v>
      </c>
      <c r="F58" s="31">
        <v>100</v>
      </c>
      <c r="G58" s="32">
        <f t="shared" si="5"/>
        <v>1</v>
      </c>
      <c r="H58" s="33"/>
    </row>
    <row r="59" spans="2:8" ht="6" customHeight="1" x14ac:dyDescent="0.2">
      <c r="B59" s="84"/>
      <c r="C59" s="84"/>
      <c r="D59" s="84"/>
      <c r="E59" s="84"/>
      <c r="F59" s="84"/>
      <c r="G59" s="84"/>
      <c r="H59" s="84"/>
    </row>
    <row r="60" spans="2:8" ht="32.25" customHeight="1" x14ac:dyDescent="0.2">
      <c r="B60" s="87" t="s">
        <v>36</v>
      </c>
      <c r="C60" s="87"/>
      <c r="D60" s="87"/>
      <c r="E60" s="87"/>
      <c r="F60" s="87"/>
      <c r="G60" s="87"/>
      <c r="H60" s="54">
        <f>+AVERAGE(G63:G64,G66:G68,G70:G71)</f>
        <v>1</v>
      </c>
    </row>
    <row r="61" spans="2:8" ht="15" customHeight="1" x14ac:dyDescent="0.2">
      <c r="B61" s="8"/>
      <c r="C61" s="13"/>
      <c r="D61" s="13"/>
      <c r="E61" s="9"/>
      <c r="F61" s="9"/>
      <c r="G61" s="10"/>
      <c r="H61" s="11" t="s">
        <v>1</v>
      </c>
    </row>
    <row r="62" spans="2:8" s="7" customFormat="1" ht="36" customHeight="1" x14ac:dyDescent="0.2">
      <c r="B62" s="16" t="s">
        <v>2</v>
      </c>
      <c r="C62" s="18" t="s">
        <v>3</v>
      </c>
      <c r="D62" s="18" t="s">
        <v>4</v>
      </c>
      <c r="E62" s="18" t="s">
        <v>5</v>
      </c>
      <c r="F62" s="18" t="s">
        <v>6</v>
      </c>
      <c r="G62" s="19" t="s">
        <v>7</v>
      </c>
      <c r="H62" s="18" t="s">
        <v>8</v>
      </c>
    </row>
    <row r="63" spans="2:8" ht="72.75" customHeight="1" x14ac:dyDescent="0.2">
      <c r="B63" s="89" t="s">
        <v>247</v>
      </c>
      <c r="C63" s="111" t="s">
        <v>248</v>
      </c>
      <c r="D63" s="29" t="s">
        <v>249</v>
      </c>
      <c r="E63" s="31">
        <v>100</v>
      </c>
      <c r="F63" s="31">
        <v>100</v>
      </c>
      <c r="G63" s="32">
        <f t="shared" ref="G63:G64" si="6">+F63/E63</f>
        <v>1</v>
      </c>
      <c r="H63" s="33" t="s">
        <v>362</v>
      </c>
    </row>
    <row r="64" spans="2:8" ht="59.25" customHeight="1" x14ac:dyDescent="0.2">
      <c r="B64" s="89"/>
      <c r="C64" s="112"/>
      <c r="D64" s="29" t="s">
        <v>361</v>
      </c>
      <c r="E64" s="31">
        <v>100</v>
      </c>
      <c r="F64" s="31">
        <v>100</v>
      </c>
      <c r="G64" s="32">
        <f t="shared" si="6"/>
        <v>1</v>
      </c>
      <c r="H64" s="33"/>
    </row>
    <row r="65" spans="2:8" ht="6" customHeight="1" x14ac:dyDescent="0.2">
      <c r="B65" s="84"/>
      <c r="C65" s="84"/>
      <c r="D65" s="84"/>
      <c r="E65" s="84"/>
      <c r="F65" s="84"/>
      <c r="G65" s="84"/>
      <c r="H65" s="84"/>
    </row>
    <row r="66" spans="2:8" ht="69" customHeight="1" x14ac:dyDescent="0.2">
      <c r="B66" s="89" t="s">
        <v>37</v>
      </c>
      <c r="C66" s="43" t="s">
        <v>38</v>
      </c>
      <c r="D66" s="29" t="s">
        <v>295</v>
      </c>
      <c r="E66" s="31">
        <v>1</v>
      </c>
      <c r="F66" s="31">
        <v>1</v>
      </c>
      <c r="G66" s="32">
        <f>+F66/E66</f>
        <v>1</v>
      </c>
      <c r="H66" s="33" t="s">
        <v>363</v>
      </c>
    </row>
    <row r="67" spans="2:8" ht="91.5" customHeight="1" x14ac:dyDescent="0.2">
      <c r="B67" s="89"/>
      <c r="C67" s="29" t="s">
        <v>364</v>
      </c>
      <c r="D67" s="29" t="s">
        <v>39</v>
      </c>
      <c r="E67" s="31">
        <v>100</v>
      </c>
      <c r="F67" s="31">
        <v>100</v>
      </c>
      <c r="G67" s="32">
        <f t="shared" ref="G67" si="7">+F67/E67</f>
        <v>1</v>
      </c>
      <c r="H67" s="33" t="s">
        <v>365</v>
      </c>
    </row>
    <row r="68" spans="2:8" ht="85.5" customHeight="1" x14ac:dyDescent="0.2">
      <c r="B68" s="89"/>
      <c r="C68" s="29" t="s">
        <v>301</v>
      </c>
      <c r="D68" s="29" t="s">
        <v>40</v>
      </c>
      <c r="E68" s="31">
        <v>100</v>
      </c>
      <c r="F68" s="31">
        <v>100</v>
      </c>
      <c r="G68" s="32">
        <f t="shared" ref="G68" si="8">+F68/E68</f>
        <v>1</v>
      </c>
      <c r="H68" s="33" t="s">
        <v>674</v>
      </c>
    </row>
    <row r="69" spans="2:8" ht="6" customHeight="1" x14ac:dyDescent="0.2">
      <c r="B69" s="84"/>
      <c r="C69" s="84"/>
      <c r="D69" s="84"/>
      <c r="E69" s="84"/>
      <c r="F69" s="84"/>
      <c r="G69" s="84"/>
      <c r="H69" s="84"/>
    </row>
    <row r="70" spans="2:8" ht="93" customHeight="1" x14ac:dyDescent="0.2">
      <c r="B70" s="89" t="s">
        <v>41</v>
      </c>
      <c r="C70" s="29" t="s">
        <v>118</v>
      </c>
      <c r="D70" s="29" t="s">
        <v>287</v>
      </c>
      <c r="E70" s="31">
        <v>100</v>
      </c>
      <c r="F70" s="31">
        <v>100</v>
      </c>
      <c r="G70" s="32">
        <f>+F70/E70</f>
        <v>1</v>
      </c>
      <c r="H70" s="33" t="s">
        <v>366</v>
      </c>
    </row>
    <row r="71" spans="2:8" ht="109.5" customHeight="1" x14ac:dyDescent="0.2">
      <c r="B71" s="89"/>
      <c r="C71" s="29" t="s">
        <v>42</v>
      </c>
      <c r="D71" s="29" t="s">
        <v>119</v>
      </c>
      <c r="E71" s="31">
        <v>100</v>
      </c>
      <c r="F71" s="31">
        <v>100</v>
      </c>
      <c r="G71" s="32">
        <f t="shared" ref="G71" si="9">+F71/E71</f>
        <v>1</v>
      </c>
      <c r="H71" s="33" t="s">
        <v>367</v>
      </c>
    </row>
    <row r="72" spans="2:8" ht="6" customHeight="1" x14ac:dyDescent="0.2">
      <c r="B72" s="84"/>
      <c r="C72" s="84"/>
      <c r="D72" s="84"/>
      <c r="E72" s="84"/>
      <c r="F72" s="84"/>
      <c r="G72" s="84"/>
      <c r="H72" s="84"/>
    </row>
    <row r="73" spans="2:8" ht="27.6" customHeight="1" x14ac:dyDescent="0.2">
      <c r="B73" s="87" t="s">
        <v>43</v>
      </c>
      <c r="C73" s="87"/>
      <c r="D73" s="87"/>
      <c r="E73" s="87"/>
      <c r="F73" s="87"/>
      <c r="G73" s="87"/>
      <c r="H73" s="56">
        <f>AVERAGE(G76,G80:G85,G88,G90:G91,G93:G95,G78)</f>
        <v>0.9285714285714286</v>
      </c>
    </row>
    <row r="74" spans="2:8" ht="15" customHeight="1" x14ac:dyDescent="0.2">
      <c r="B74" s="8"/>
      <c r="C74" s="13"/>
      <c r="D74" s="13"/>
      <c r="E74" s="9"/>
      <c r="F74" s="9"/>
      <c r="G74" s="10"/>
      <c r="H74" s="11" t="s">
        <v>1</v>
      </c>
    </row>
    <row r="75" spans="2:8" s="7" customFormat="1" ht="36" customHeight="1" x14ac:dyDescent="0.2">
      <c r="B75" s="14" t="s">
        <v>2</v>
      </c>
      <c r="C75" s="18" t="s">
        <v>3</v>
      </c>
      <c r="D75" s="18" t="s">
        <v>4</v>
      </c>
      <c r="E75" s="18" t="s">
        <v>5</v>
      </c>
      <c r="F75" s="18" t="s">
        <v>6</v>
      </c>
      <c r="G75" s="19" t="s">
        <v>7</v>
      </c>
      <c r="H75" s="18" t="s">
        <v>8</v>
      </c>
    </row>
    <row r="76" spans="2:8" ht="60" customHeight="1" x14ac:dyDescent="0.2">
      <c r="B76" s="92" t="s">
        <v>224</v>
      </c>
      <c r="C76" s="29" t="s">
        <v>222</v>
      </c>
      <c r="D76" s="29" t="s">
        <v>225</v>
      </c>
      <c r="E76" s="31">
        <v>100</v>
      </c>
      <c r="F76" s="31">
        <v>100</v>
      </c>
      <c r="G76" s="30">
        <f>+F76/E76</f>
        <v>1</v>
      </c>
      <c r="H76" s="33" t="s">
        <v>643</v>
      </c>
    </row>
    <row r="77" spans="2:8" ht="52.5" customHeight="1" x14ac:dyDescent="0.2">
      <c r="B77" s="93"/>
      <c r="C77" s="29" t="s">
        <v>319</v>
      </c>
      <c r="D77" s="29" t="s">
        <v>320</v>
      </c>
      <c r="E77" s="31">
        <v>100</v>
      </c>
      <c r="F77" s="31">
        <v>0</v>
      </c>
      <c r="G77" s="31">
        <f>+F77/E77</f>
        <v>0</v>
      </c>
      <c r="H77" s="33" t="s">
        <v>709</v>
      </c>
    </row>
    <row r="78" spans="2:8" ht="71.25" customHeight="1" x14ac:dyDescent="0.2">
      <c r="B78" s="102"/>
      <c r="C78" s="29" t="s">
        <v>223</v>
      </c>
      <c r="D78" s="29" t="s">
        <v>226</v>
      </c>
      <c r="E78" s="31">
        <v>100</v>
      </c>
      <c r="F78" s="31">
        <v>100</v>
      </c>
      <c r="G78" s="31">
        <f>+F78/E78</f>
        <v>1</v>
      </c>
      <c r="H78" s="73"/>
    </row>
    <row r="79" spans="2:8" ht="6" customHeight="1" x14ac:dyDescent="0.2">
      <c r="B79" s="84"/>
      <c r="C79" s="84"/>
      <c r="D79" s="84"/>
      <c r="E79" s="84"/>
      <c r="F79" s="84"/>
      <c r="G79" s="84"/>
      <c r="H79" s="84"/>
    </row>
    <row r="80" spans="2:8" ht="51" customHeight="1" x14ac:dyDescent="0.2">
      <c r="B80" s="94" t="s">
        <v>44</v>
      </c>
      <c r="C80" s="40" t="s">
        <v>227</v>
      </c>
      <c r="D80" s="40" t="s">
        <v>228</v>
      </c>
      <c r="E80" s="41">
        <v>1</v>
      </c>
      <c r="F80" s="41">
        <v>1</v>
      </c>
      <c r="G80" s="42">
        <f t="shared" ref="G80:G84" si="10">+F80/E80</f>
        <v>1</v>
      </c>
      <c r="H80" s="40" t="s">
        <v>368</v>
      </c>
    </row>
    <row r="81" spans="2:8" ht="71.25" customHeight="1" x14ac:dyDescent="0.2">
      <c r="B81" s="94"/>
      <c r="C81" s="109" t="s">
        <v>369</v>
      </c>
      <c r="D81" s="40" t="s">
        <v>370</v>
      </c>
      <c r="E81" s="41">
        <v>2</v>
      </c>
      <c r="F81" s="41">
        <v>2</v>
      </c>
      <c r="G81" s="42">
        <f t="shared" si="10"/>
        <v>1</v>
      </c>
      <c r="H81" s="40" t="s">
        <v>673</v>
      </c>
    </row>
    <row r="82" spans="2:8" ht="65.25" customHeight="1" x14ac:dyDescent="0.2">
      <c r="B82" s="94"/>
      <c r="C82" s="110"/>
      <c r="D82" s="40" t="s">
        <v>129</v>
      </c>
      <c r="E82" s="41">
        <v>90</v>
      </c>
      <c r="F82" s="41">
        <v>94</v>
      </c>
      <c r="G82" s="42">
        <v>1</v>
      </c>
      <c r="H82" s="40" t="s">
        <v>371</v>
      </c>
    </row>
    <row r="83" spans="2:8" ht="70.5" customHeight="1" x14ac:dyDescent="0.2">
      <c r="B83" s="94"/>
      <c r="C83" s="109" t="s">
        <v>128</v>
      </c>
      <c r="D83" s="40" t="s">
        <v>321</v>
      </c>
      <c r="E83" s="41">
        <v>23</v>
      </c>
      <c r="F83" s="41">
        <v>23</v>
      </c>
      <c r="G83" s="42">
        <f t="shared" si="10"/>
        <v>1</v>
      </c>
      <c r="H83" s="40" t="s">
        <v>372</v>
      </c>
    </row>
    <row r="84" spans="2:8" ht="55.5" customHeight="1" x14ac:dyDescent="0.2">
      <c r="B84" s="94"/>
      <c r="C84" s="110"/>
      <c r="D84" s="40" t="s">
        <v>177</v>
      </c>
      <c r="E84" s="41">
        <v>1</v>
      </c>
      <c r="F84" s="41">
        <v>1</v>
      </c>
      <c r="G84" s="30">
        <f t="shared" si="10"/>
        <v>1</v>
      </c>
      <c r="H84" s="40" t="s">
        <v>373</v>
      </c>
    </row>
    <row r="85" spans="2:8" s="2" customFormat="1" ht="99.75" customHeight="1" x14ac:dyDescent="0.25">
      <c r="B85" s="94"/>
      <c r="C85" s="40" t="s">
        <v>374</v>
      </c>
      <c r="D85" s="40" t="s">
        <v>229</v>
      </c>
      <c r="E85" s="41">
        <v>80</v>
      </c>
      <c r="F85" s="41">
        <v>0</v>
      </c>
      <c r="G85" s="42">
        <f t="shared" ref="G85" si="11">+F85/E85</f>
        <v>0</v>
      </c>
      <c r="H85" s="40" t="s">
        <v>710</v>
      </c>
    </row>
    <row r="86" spans="2:8" ht="3" customHeight="1" x14ac:dyDescent="0.2">
      <c r="E86" s="1"/>
      <c r="F86" s="1"/>
      <c r="G86" s="1"/>
    </row>
    <row r="87" spans="2:8" ht="6" customHeight="1" x14ac:dyDescent="0.2">
      <c r="B87" s="84"/>
      <c r="C87" s="84"/>
      <c r="D87" s="84"/>
      <c r="E87" s="84"/>
      <c r="F87" s="84"/>
      <c r="G87" s="84"/>
      <c r="H87" s="84"/>
    </row>
    <row r="88" spans="2:8" ht="74.25" customHeight="1" x14ac:dyDescent="0.2">
      <c r="B88" s="61" t="s">
        <v>45</v>
      </c>
      <c r="C88" s="29" t="s">
        <v>375</v>
      </c>
      <c r="D88" s="29" t="s">
        <v>376</v>
      </c>
      <c r="E88" s="31">
        <v>100</v>
      </c>
      <c r="F88" s="31">
        <v>100</v>
      </c>
      <c r="G88" s="30">
        <f t="shared" ref="G88" si="12">+F88/E88</f>
        <v>1</v>
      </c>
      <c r="H88" s="29"/>
    </row>
    <row r="89" spans="2:8" ht="3.75" customHeight="1" x14ac:dyDescent="0.2">
      <c r="B89" s="72"/>
      <c r="C89" s="22"/>
      <c r="D89" s="22"/>
      <c r="E89" s="21"/>
      <c r="F89" s="21"/>
      <c r="G89" s="21"/>
      <c r="H89" s="22"/>
    </row>
    <row r="90" spans="2:8" ht="64.5" customHeight="1" x14ac:dyDescent="0.2">
      <c r="B90" s="94" t="s">
        <v>46</v>
      </c>
      <c r="C90" s="39" t="s">
        <v>377</v>
      </c>
      <c r="D90" s="29" t="s">
        <v>378</v>
      </c>
      <c r="E90" s="31">
        <v>60</v>
      </c>
      <c r="F90" s="31">
        <v>60</v>
      </c>
      <c r="G90" s="30">
        <f t="shared" ref="G90" si="13">+F90/E90</f>
        <v>1</v>
      </c>
      <c r="H90" s="29" t="s">
        <v>642</v>
      </c>
    </row>
    <row r="91" spans="2:8" ht="63" customHeight="1" x14ac:dyDescent="0.2">
      <c r="B91" s="94"/>
      <c r="C91" s="39" t="s">
        <v>131</v>
      </c>
      <c r="D91" s="29" t="s">
        <v>132</v>
      </c>
      <c r="E91" s="31">
        <v>1</v>
      </c>
      <c r="F91" s="31">
        <v>1</v>
      </c>
      <c r="G91" s="30">
        <f>+F91/E91</f>
        <v>1</v>
      </c>
      <c r="H91" s="29" t="s">
        <v>379</v>
      </c>
    </row>
    <row r="92" spans="2:8" ht="6" customHeight="1" x14ac:dyDescent="0.2">
      <c r="B92" s="84"/>
      <c r="C92" s="84"/>
      <c r="D92" s="84"/>
      <c r="E92" s="84"/>
      <c r="F92" s="84"/>
      <c r="G92" s="84"/>
      <c r="H92" s="84"/>
    </row>
    <row r="93" spans="2:8" ht="66.75" customHeight="1" x14ac:dyDescent="0.2">
      <c r="B93" s="89" t="s">
        <v>675</v>
      </c>
      <c r="C93" s="111" t="s">
        <v>178</v>
      </c>
      <c r="D93" s="29" t="s">
        <v>179</v>
      </c>
      <c r="E93" s="31">
        <v>1</v>
      </c>
      <c r="F93" s="31">
        <v>1</v>
      </c>
      <c r="G93" s="30">
        <f>F93/E93</f>
        <v>1</v>
      </c>
      <c r="H93" s="29"/>
    </row>
    <row r="94" spans="2:8" ht="60" customHeight="1" x14ac:dyDescent="0.2">
      <c r="B94" s="89"/>
      <c r="C94" s="113"/>
      <c r="D94" s="29" t="s">
        <v>47</v>
      </c>
      <c r="E94" s="31">
        <v>100</v>
      </c>
      <c r="F94" s="31">
        <v>100</v>
      </c>
      <c r="G94" s="30">
        <f t="shared" ref="G94:G95" si="14">+F94/E94</f>
        <v>1</v>
      </c>
      <c r="H94" s="29" t="s">
        <v>380</v>
      </c>
    </row>
    <row r="95" spans="2:8" ht="79.5" customHeight="1" x14ac:dyDescent="0.2">
      <c r="B95" s="103"/>
      <c r="C95" s="40" t="s">
        <v>381</v>
      </c>
      <c r="D95" s="39" t="s">
        <v>382</v>
      </c>
      <c r="E95" s="31">
        <v>50</v>
      </c>
      <c r="F95" s="31">
        <v>50</v>
      </c>
      <c r="G95" s="30">
        <f t="shared" si="14"/>
        <v>1</v>
      </c>
      <c r="H95" s="29"/>
    </row>
    <row r="96" spans="2:8" ht="6" customHeight="1" x14ac:dyDescent="0.2">
      <c r="B96" s="84"/>
      <c r="C96" s="84"/>
      <c r="D96" s="84"/>
      <c r="E96" s="84"/>
      <c r="F96" s="84"/>
      <c r="G96" s="84"/>
      <c r="H96" s="84"/>
    </row>
    <row r="97" spans="2:8" ht="27.6" customHeight="1" x14ac:dyDescent="0.2">
      <c r="B97" s="87" t="s">
        <v>48</v>
      </c>
      <c r="C97" s="87"/>
      <c r="D97" s="87"/>
      <c r="E97" s="87"/>
      <c r="F97" s="87"/>
      <c r="G97" s="87"/>
      <c r="H97" s="54">
        <f>+AVERAGE(G100:G102,G104:G105,G107:G109)</f>
        <v>0.39200000000000002</v>
      </c>
    </row>
    <row r="98" spans="2:8" ht="15" customHeight="1" x14ac:dyDescent="0.2">
      <c r="B98" s="8"/>
      <c r="C98" s="13"/>
      <c r="D98" s="13"/>
      <c r="E98" s="9"/>
      <c r="F98" s="9"/>
      <c r="G98" s="10"/>
      <c r="H98" s="11" t="s">
        <v>1</v>
      </c>
    </row>
    <row r="99" spans="2:8" s="7" customFormat="1" ht="36" customHeight="1" x14ac:dyDescent="0.2">
      <c r="B99" s="16" t="s">
        <v>2</v>
      </c>
      <c r="C99" s="18" t="s">
        <v>3</v>
      </c>
      <c r="D99" s="18" t="s">
        <v>4</v>
      </c>
      <c r="E99" s="18" t="s">
        <v>5</v>
      </c>
      <c r="F99" s="18" t="s">
        <v>6</v>
      </c>
      <c r="G99" s="19" t="s">
        <v>7</v>
      </c>
      <c r="H99" s="18" t="s">
        <v>8</v>
      </c>
    </row>
    <row r="100" spans="2:8" ht="123" customHeight="1" x14ac:dyDescent="0.2">
      <c r="B100" s="89" t="s">
        <v>49</v>
      </c>
      <c r="C100" s="29" t="s">
        <v>50</v>
      </c>
      <c r="D100" s="29" t="s">
        <v>51</v>
      </c>
      <c r="E100" s="31">
        <v>100</v>
      </c>
      <c r="F100" s="31">
        <v>14</v>
      </c>
      <c r="G100" s="30">
        <f>+F100/E100</f>
        <v>0.14000000000000001</v>
      </c>
      <c r="H100" s="33" t="s">
        <v>383</v>
      </c>
    </row>
    <row r="101" spans="2:8" ht="78.75" customHeight="1" x14ac:dyDescent="0.2">
      <c r="B101" s="89"/>
      <c r="C101" s="29" t="s">
        <v>384</v>
      </c>
      <c r="D101" s="29" t="s">
        <v>52</v>
      </c>
      <c r="E101" s="31">
        <v>100</v>
      </c>
      <c r="F101" s="31">
        <v>100</v>
      </c>
      <c r="G101" s="30">
        <f t="shared" ref="G101:G102" si="15">+F101/E101</f>
        <v>1</v>
      </c>
      <c r="H101" s="33" t="s">
        <v>385</v>
      </c>
    </row>
    <row r="102" spans="2:8" ht="78.75" customHeight="1" x14ac:dyDescent="0.2">
      <c r="B102" s="89"/>
      <c r="C102" s="29" t="s">
        <v>53</v>
      </c>
      <c r="D102" s="29" t="s">
        <v>304</v>
      </c>
      <c r="E102" s="31">
        <v>100</v>
      </c>
      <c r="F102" s="31">
        <v>100</v>
      </c>
      <c r="G102" s="30">
        <f t="shared" si="15"/>
        <v>1</v>
      </c>
      <c r="H102" s="33" t="s">
        <v>386</v>
      </c>
    </row>
    <row r="103" spans="2:8" ht="6" customHeight="1" x14ac:dyDescent="0.2">
      <c r="B103" s="84"/>
      <c r="C103" s="84"/>
      <c r="D103" s="84"/>
      <c r="E103" s="84"/>
      <c r="F103" s="84"/>
      <c r="G103" s="84"/>
      <c r="H103" s="84"/>
    </row>
    <row r="104" spans="2:8" ht="90" customHeight="1" x14ac:dyDescent="0.2">
      <c r="B104" s="89" t="s">
        <v>54</v>
      </c>
      <c r="C104" s="29" t="s">
        <v>55</v>
      </c>
      <c r="D104" s="29" t="s">
        <v>56</v>
      </c>
      <c r="E104" s="31">
        <v>100</v>
      </c>
      <c r="F104" s="31">
        <v>99.6</v>
      </c>
      <c r="G104" s="30">
        <f>+F104/E104</f>
        <v>0.996</v>
      </c>
      <c r="H104" s="33" t="s">
        <v>387</v>
      </c>
    </row>
    <row r="105" spans="2:8" ht="67.5" customHeight="1" x14ac:dyDescent="0.2">
      <c r="B105" s="89"/>
      <c r="C105" s="29" t="s">
        <v>120</v>
      </c>
      <c r="D105" s="29" t="s">
        <v>57</v>
      </c>
      <c r="E105" s="31">
        <v>100</v>
      </c>
      <c r="F105" s="31">
        <v>0</v>
      </c>
      <c r="G105" s="30">
        <f>+F105/E105</f>
        <v>0</v>
      </c>
      <c r="H105" s="33"/>
    </row>
    <row r="106" spans="2:8" ht="6" customHeight="1" x14ac:dyDescent="0.2">
      <c r="B106" s="84"/>
      <c r="C106" s="84"/>
      <c r="D106" s="84"/>
      <c r="E106" s="84"/>
      <c r="F106" s="84"/>
      <c r="G106" s="84"/>
      <c r="H106" s="84"/>
    </row>
    <row r="107" spans="2:8" ht="59.25" customHeight="1" x14ac:dyDescent="0.2">
      <c r="B107" s="89" t="s">
        <v>58</v>
      </c>
      <c r="C107" s="29" t="s">
        <v>121</v>
      </c>
      <c r="D107" s="29" t="s">
        <v>122</v>
      </c>
      <c r="E107" s="31">
        <v>100</v>
      </c>
      <c r="F107" s="31">
        <v>0</v>
      </c>
      <c r="G107" s="30">
        <f>F107/E107</f>
        <v>0</v>
      </c>
      <c r="H107" s="33"/>
    </row>
    <row r="108" spans="2:8" ht="62.25" customHeight="1" x14ac:dyDescent="0.2">
      <c r="B108" s="89"/>
      <c r="C108" s="29" t="s">
        <v>288</v>
      </c>
      <c r="D108" s="29" t="s">
        <v>59</v>
      </c>
      <c r="E108" s="31">
        <v>100</v>
      </c>
      <c r="F108" s="31">
        <v>0</v>
      </c>
      <c r="G108" s="30">
        <f t="shared" ref="G108:G109" si="16">F108/E108</f>
        <v>0</v>
      </c>
      <c r="H108" s="33"/>
    </row>
    <row r="109" spans="2:8" ht="65.25" customHeight="1" x14ac:dyDescent="0.2">
      <c r="B109" s="89"/>
      <c r="C109" s="29" t="s">
        <v>123</v>
      </c>
      <c r="D109" s="29" t="s">
        <v>124</v>
      </c>
      <c r="E109" s="31">
        <v>100</v>
      </c>
      <c r="F109" s="31">
        <v>0</v>
      </c>
      <c r="G109" s="30">
        <f t="shared" si="16"/>
        <v>0</v>
      </c>
      <c r="H109" s="33"/>
    </row>
    <row r="110" spans="2:8" ht="6" customHeight="1" x14ac:dyDescent="0.2">
      <c r="B110" s="84"/>
      <c r="C110" s="84"/>
      <c r="D110" s="84"/>
      <c r="E110" s="84"/>
      <c r="F110" s="84"/>
      <c r="G110" s="84"/>
      <c r="H110" s="84"/>
    </row>
    <row r="111" spans="2:8" ht="27.6" customHeight="1" x14ac:dyDescent="0.2">
      <c r="B111" s="87" t="s">
        <v>60</v>
      </c>
      <c r="C111" s="87"/>
      <c r="D111" s="87"/>
      <c r="E111" s="87"/>
      <c r="F111" s="87"/>
      <c r="G111" s="87"/>
      <c r="H111" s="57">
        <f>+AVERAGE(G114:G115)</f>
        <v>0.75</v>
      </c>
    </row>
    <row r="112" spans="2:8" ht="8.25" customHeight="1" x14ac:dyDescent="0.2">
      <c r="B112" s="12"/>
      <c r="C112" s="13"/>
      <c r="D112" s="13"/>
      <c r="E112" s="97"/>
      <c r="F112" s="98"/>
      <c r="G112" s="99"/>
      <c r="H112" s="13"/>
    </row>
    <row r="113" spans="2:8" s="7" customFormat="1" ht="36" customHeight="1" x14ac:dyDescent="0.2">
      <c r="B113" s="16" t="s">
        <v>2</v>
      </c>
      <c r="C113" s="18" t="s">
        <v>3</v>
      </c>
      <c r="D113" s="18" t="s">
        <v>4</v>
      </c>
      <c r="E113" s="18" t="s">
        <v>5</v>
      </c>
      <c r="F113" s="18" t="s">
        <v>6</v>
      </c>
      <c r="G113" s="19" t="s">
        <v>7</v>
      </c>
      <c r="H113" s="18" t="s">
        <v>8</v>
      </c>
    </row>
    <row r="114" spans="2:8" ht="55.5" customHeight="1" x14ac:dyDescent="0.2">
      <c r="B114" s="89" t="s">
        <v>60</v>
      </c>
      <c r="C114" s="29" t="s">
        <v>61</v>
      </c>
      <c r="D114" s="111" t="s">
        <v>130</v>
      </c>
      <c r="E114" s="31">
        <v>2</v>
      </c>
      <c r="F114" s="31">
        <v>1</v>
      </c>
      <c r="G114" s="30">
        <f>+F114/E114</f>
        <v>0.5</v>
      </c>
      <c r="H114" s="34" t="s">
        <v>641</v>
      </c>
    </row>
    <row r="115" spans="2:8" ht="87.75" customHeight="1" x14ac:dyDescent="0.2">
      <c r="B115" s="89"/>
      <c r="C115" s="29" t="s">
        <v>246</v>
      </c>
      <c r="D115" s="112"/>
      <c r="E115" s="31">
        <v>2</v>
      </c>
      <c r="F115" s="31">
        <v>2</v>
      </c>
      <c r="G115" s="30">
        <f>+F115/E115</f>
        <v>1</v>
      </c>
      <c r="H115" s="34" t="s">
        <v>645</v>
      </c>
    </row>
    <row r="116" spans="2:8" ht="6" customHeight="1" x14ac:dyDescent="0.2">
      <c r="B116" s="84"/>
      <c r="C116" s="84"/>
      <c r="D116" s="84"/>
      <c r="E116" s="84"/>
      <c r="F116" s="84"/>
      <c r="G116" s="84"/>
      <c r="H116" s="84"/>
    </row>
    <row r="117" spans="2:8" ht="27.6" customHeight="1" x14ac:dyDescent="0.2">
      <c r="B117" s="87" t="s">
        <v>62</v>
      </c>
      <c r="C117" s="87"/>
      <c r="D117" s="87"/>
      <c r="E117" s="87"/>
      <c r="F117" s="87"/>
      <c r="G117" s="87"/>
      <c r="H117" s="57">
        <f>+AVERAGE(G120:G127,G129:G133,G135:G139)</f>
        <v>0.99814814814814823</v>
      </c>
    </row>
    <row r="118" spans="2:8" ht="15" customHeight="1" x14ac:dyDescent="0.2">
      <c r="B118" s="8"/>
      <c r="C118" s="13"/>
      <c r="D118" s="13"/>
      <c r="E118" s="9"/>
      <c r="F118" s="9"/>
      <c r="G118" s="10"/>
      <c r="H118" s="11" t="s">
        <v>1</v>
      </c>
    </row>
    <row r="119" spans="2:8" s="7" customFormat="1" ht="36" customHeight="1" x14ac:dyDescent="0.2">
      <c r="B119" s="16" t="s">
        <v>2</v>
      </c>
      <c r="C119" s="18" t="s">
        <v>3</v>
      </c>
      <c r="D119" s="18" t="s">
        <v>4</v>
      </c>
      <c r="E119" s="18" t="s">
        <v>5</v>
      </c>
      <c r="F119" s="18" t="s">
        <v>6</v>
      </c>
      <c r="G119" s="19" t="s">
        <v>7</v>
      </c>
      <c r="H119" s="18" t="s">
        <v>8</v>
      </c>
    </row>
    <row r="120" spans="2:8" ht="97.5" customHeight="1" x14ac:dyDescent="0.2">
      <c r="B120" s="89" t="s">
        <v>63</v>
      </c>
      <c r="C120" s="43" t="s">
        <v>230</v>
      </c>
      <c r="D120" s="29" t="s">
        <v>232</v>
      </c>
      <c r="E120" s="31">
        <v>3</v>
      </c>
      <c r="F120" s="31">
        <v>5</v>
      </c>
      <c r="G120" s="30">
        <v>1</v>
      </c>
      <c r="H120" s="34" t="s">
        <v>646</v>
      </c>
    </row>
    <row r="121" spans="2:8" ht="87.75" customHeight="1" x14ac:dyDescent="0.2">
      <c r="B121" s="89"/>
      <c r="C121" s="29" t="s">
        <v>64</v>
      </c>
      <c r="D121" s="29" t="s">
        <v>233</v>
      </c>
      <c r="E121" s="31">
        <v>100</v>
      </c>
      <c r="F121" s="31">
        <v>100</v>
      </c>
      <c r="G121" s="30">
        <f>+F121/E121</f>
        <v>1</v>
      </c>
      <c r="H121" s="34" t="s">
        <v>388</v>
      </c>
    </row>
    <row r="122" spans="2:8" ht="81.75" customHeight="1" x14ac:dyDescent="0.2">
      <c r="B122" s="89"/>
      <c r="C122" s="111" t="s">
        <v>231</v>
      </c>
      <c r="D122" s="29" t="s">
        <v>234</v>
      </c>
      <c r="E122" s="31">
        <v>1</v>
      </c>
      <c r="F122" s="31">
        <v>1</v>
      </c>
      <c r="G122" s="30">
        <f t="shared" ref="G122:G127" si="17">+F122/E122</f>
        <v>1</v>
      </c>
      <c r="H122" s="34" t="s">
        <v>389</v>
      </c>
    </row>
    <row r="123" spans="2:8" ht="81" customHeight="1" x14ac:dyDescent="0.2">
      <c r="B123" s="89"/>
      <c r="C123" s="112"/>
      <c r="D123" s="29" t="s">
        <v>235</v>
      </c>
      <c r="E123" s="31">
        <v>3</v>
      </c>
      <c r="F123" s="31">
        <v>3</v>
      </c>
      <c r="G123" s="30">
        <f t="shared" si="17"/>
        <v>1</v>
      </c>
      <c r="H123" s="34" t="s">
        <v>390</v>
      </c>
    </row>
    <row r="124" spans="2:8" ht="70.5" customHeight="1" x14ac:dyDescent="0.2">
      <c r="B124" s="89"/>
      <c r="C124" s="29" t="s">
        <v>65</v>
      </c>
      <c r="D124" s="81" t="s">
        <v>236</v>
      </c>
      <c r="E124" s="31">
        <v>100</v>
      </c>
      <c r="F124" s="31">
        <v>100</v>
      </c>
      <c r="G124" s="30">
        <f t="shared" si="17"/>
        <v>1</v>
      </c>
      <c r="H124" s="34" t="s">
        <v>391</v>
      </c>
    </row>
    <row r="125" spans="2:8" ht="76.5" customHeight="1" x14ac:dyDescent="0.2">
      <c r="B125" s="89"/>
      <c r="C125" s="29" t="s">
        <v>392</v>
      </c>
      <c r="D125" s="82"/>
      <c r="E125" s="31">
        <v>100</v>
      </c>
      <c r="F125" s="31">
        <v>100</v>
      </c>
      <c r="G125" s="30">
        <f t="shared" si="17"/>
        <v>1</v>
      </c>
      <c r="H125" s="34" t="s">
        <v>393</v>
      </c>
    </row>
    <row r="126" spans="2:8" ht="71.25" customHeight="1" x14ac:dyDescent="0.2">
      <c r="B126" s="89"/>
      <c r="C126" s="29" t="s">
        <v>394</v>
      </c>
      <c r="D126" s="29" t="s">
        <v>305</v>
      </c>
      <c r="E126" s="31">
        <v>100</v>
      </c>
      <c r="F126" s="31">
        <v>100</v>
      </c>
      <c r="G126" s="30">
        <f t="shared" si="17"/>
        <v>1</v>
      </c>
      <c r="H126" s="34" t="s">
        <v>395</v>
      </c>
    </row>
    <row r="127" spans="2:8" ht="78" customHeight="1" x14ac:dyDescent="0.2">
      <c r="B127" s="89"/>
      <c r="C127" s="29" t="s">
        <v>396</v>
      </c>
      <c r="D127" s="29" t="s">
        <v>237</v>
      </c>
      <c r="E127" s="31">
        <v>60</v>
      </c>
      <c r="F127" s="31">
        <v>58</v>
      </c>
      <c r="G127" s="30">
        <f t="shared" si="17"/>
        <v>0.96666666666666667</v>
      </c>
      <c r="H127" s="34" t="s">
        <v>397</v>
      </c>
    </row>
    <row r="128" spans="2:8" ht="6" customHeight="1" x14ac:dyDescent="0.2">
      <c r="B128" s="84"/>
      <c r="C128" s="84"/>
      <c r="D128" s="84"/>
      <c r="E128" s="84"/>
      <c r="F128" s="84"/>
      <c r="G128" s="84"/>
      <c r="H128" s="84"/>
    </row>
    <row r="129" spans="2:8" ht="54.75" customHeight="1" x14ac:dyDescent="0.2">
      <c r="B129" s="94" t="s">
        <v>66</v>
      </c>
      <c r="C129" s="64" t="s">
        <v>67</v>
      </c>
      <c r="D129" s="39" t="s">
        <v>240</v>
      </c>
      <c r="E129" s="31">
        <v>13</v>
      </c>
      <c r="F129" s="31">
        <v>33</v>
      </c>
      <c r="G129" s="30">
        <v>1</v>
      </c>
      <c r="H129" s="34" t="s">
        <v>398</v>
      </c>
    </row>
    <row r="130" spans="2:8" ht="72.75" customHeight="1" x14ac:dyDescent="0.2">
      <c r="B130" s="94"/>
      <c r="C130" s="65" t="s">
        <v>399</v>
      </c>
      <c r="D130" s="81" t="s">
        <v>241</v>
      </c>
      <c r="E130" s="31">
        <v>100</v>
      </c>
      <c r="F130" s="31">
        <v>100</v>
      </c>
      <c r="G130" s="30">
        <f>F130/E130</f>
        <v>1</v>
      </c>
      <c r="H130" s="34" t="s">
        <v>400</v>
      </c>
    </row>
    <row r="131" spans="2:8" ht="60.75" customHeight="1" x14ac:dyDescent="0.2">
      <c r="B131" s="94"/>
      <c r="C131" s="39" t="s">
        <v>238</v>
      </c>
      <c r="D131" s="82"/>
      <c r="E131" s="31">
        <v>100</v>
      </c>
      <c r="F131" s="31">
        <v>100</v>
      </c>
      <c r="G131" s="30">
        <f>+F131/E131</f>
        <v>1</v>
      </c>
      <c r="H131" s="34" t="s">
        <v>401</v>
      </c>
    </row>
    <row r="132" spans="2:8" ht="66" customHeight="1" x14ac:dyDescent="0.2">
      <c r="B132" s="94"/>
      <c r="C132" s="39" t="s">
        <v>239</v>
      </c>
      <c r="D132" s="29" t="s">
        <v>242</v>
      </c>
      <c r="E132" s="31">
        <v>100</v>
      </c>
      <c r="F132" s="31">
        <v>100</v>
      </c>
      <c r="G132" s="30">
        <f t="shared" ref="G132:G133" si="18">+F132/E132</f>
        <v>1</v>
      </c>
      <c r="H132" s="34" t="s">
        <v>402</v>
      </c>
    </row>
    <row r="133" spans="2:8" ht="70.5" customHeight="1" x14ac:dyDescent="0.2">
      <c r="B133" s="94"/>
      <c r="C133" s="39" t="s">
        <v>403</v>
      </c>
      <c r="D133" s="29" t="s">
        <v>243</v>
      </c>
      <c r="E133" s="31">
        <v>100</v>
      </c>
      <c r="F133" s="31">
        <v>100</v>
      </c>
      <c r="G133" s="30">
        <f t="shared" si="18"/>
        <v>1</v>
      </c>
      <c r="H133" s="34" t="s">
        <v>404</v>
      </c>
    </row>
    <row r="134" spans="2:8" ht="6" customHeight="1" x14ac:dyDescent="0.2">
      <c r="B134" s="84"/>
      <c r="C134" s="84"/>
      <c r="D134" s="84"/>
      <c r="E134" s="84"/>
      <c r="F134" s="84"/>
      <c r="G134" s="84"/>
      <c r="H134" s="84"/>
    </row>
    <row r="135" spans="2:8" ht="47.25" customHeight="1" x14ac:dyDescent="0.2">
      <c r="B135" s="89" t="s">
        <v>125</v>
      </c>
      <c r="C135" s="81" t="s">
        <v>405</v>
      </c>
      <c r="D135" s="29" t="s">
        <v>245</v>
      </c>
      <c r="E135" s="31">
        <v>100</v>
      </c>
      <c r="F135" s="31">
        <v>100</v>
      </c>
      <c r="G135" s="30">
        <f>+F135/E135</f>
        <v>1</v>
      </c>
      <c r="H135" s="35" t="s">
        <v>409</v>
      </c>
    </row>
    <row r="136" spans="2:8" ht="77.25" customHeight="1" x14ac:dyDescent="0.2">
      <c r="B136" s="89"/>
      <c r="C136" s="104"/>
      <c r="D136" s="29" t="s">
        <v>406</v>
      </c>
      <c r="E136" s="31">
        <v>100</v>
      </c>
      <c r="F136" s="31">
        <v>100</v>
      </c>
      <c r="G136" s="30">
        <f t="shared" ref="G136:G137" si="19">+F136/E136</f>
        <v>1</v>
      </c>
      <c r="H136" s="35" t="s">
        <v>410</v>
      </c>
    </row>
    <row r="137" spans="2:8" ht="48" customHeight="1" x14ac:dyDescent="0.2">
      <c r="B137" s="89"/>
      <c r="C137" s="104"/>
      <c r="D137" s="29" t="s">
        <v>407</v>
      </c>
      <c r="E137" s="31">
        <v>100</v>
      </c>
      <c r="F137" s="31">
        <v>100</v>
      </c>
      <c r="G137" s="30">
        <f t="shared" si="19"/>
        <v>1</v>
      </c>
      <c r="H137" s="35" t="s">
        <v>411</v>
      </c>
    </row>
    <row r="138" spans="2:8" ht="81.75" customHeight="1" x14ac:dyDescent="0.2">
      <c r="B138" s="89"/>
      <c r="C138" s="82"/>
      <c r="D138" s="29" t="s">
        <v>408</v>
      </c>
      <c r="E138" s="31">
        <v>100</v>
      </c>
      <c r="F138" s="31">
        <v>100</v>
      </c>
      <c r="G138" s="30">
        <f>+F138/E138</f>
        <v>1</v>
      </c>
      <c r="H138" s="35" t="s">
        <v>412</v>
      </c>
    </row>
    <row r="139" spans="2:8" ht="77.25" customHeight="1" x14ac:dyDescent="0.2">
      <c r="B139" s="89"/>
      <c r="C139" s="29" t="s">
        <v>244</v>
      </c>
      <c r="D139" s="29" t="s">
        <v>413</v>
      </c>
      <c r="E139" s="31">
        <v>100</v>
      </c>
      <c r="F139" s="31">
        <v>100</v>
      </c>
      <c r="G139" s="30">
        <f>+F139/E139</f>
        <v>1</v>
      </c>
      <c r="H139" s="35" t="s">
        <v>414</v>
      </c>
    </row>
    <row r="140" spans="2:8" ht="6" customHeight="1" x14ac:dyDescent="0.2">
      <c r="B140" s="84"/>
      <c r="C140" s="84"/>
      <c r="D140" s="84"/>
      <c r="E140" s="84"/>
      <c r="F140" s="84"/>
      <c r="G140" s="84"/>
      <c r="H140" s="84"/>
    </row>
    <row r="141" spans="2:8" ht="27.6" customHeight="1" x14ac:dyDescent="0.2">
      <c r="B141" s="87" t="s">
        <v>68</v>
      </c>
      <c r="C141" s="87"/>
      <c r="D141" s="87"/>
      <c r="E141" s="87"/>
      <c r="F141" s="87"/>
      <c r="G141" s="87"/>
      <c r="H141" s="57">
        <f>+AVERAGE(G144:G148,G150:G150,G152:G157,G159:G160,G162:G162)</f>
        <v>0.8960933333333333</v>
      </c>
    </row>
    <row r="142" spans="2:8" ht="10.5" customHeight="1" x14ac:dyDescent="0.2">
      <c r="B142" s="8"/>
      <c r="C142" s="13"/>
      <c r="D142" s="13"/>
      <c r="E142" s="9"/>
      <c r="F142" s="9"/>
      <c r="G142" s="10"/>
      <c r="H142" s="11" t="s">
        <v>1</v>
      </c>
    </row>
    <row r="143" spans="2:8" s="7" customFormat="1" ht="36" customHeight="1" x14ac:dyDescent="0.2">
      <c r="B143" s="14" t="s">
        <v>2</v>
      </c>
      <c r="C143" s="15" t="s">
        <v>3</v>
      </c>
      <c r="D143" s="15" t="s">
        <v>4</v>
      </c>
      <c r="E143" s="15" t="s">
        <v>5</v>
      </c>
      <c r="F143" s="15" t="s">
        <v>6</v>
      </c>
      <c r="G143" s="15" t="s">
        <v>7</v>
      </c>
      <c r="H143" s="15" t="s">
        <v>8</v>
      </c>
    </row>
    <row r="144" spans="2:8" ht="61.5" customHeight="1" x14ac:dyDescent="0.2">
      <c r="B144" s="89" t="s">
        <v>68</v>
      </c>
      <c r="C144" s="29" t="s">
        <v>261</v>
      </c>
      <c r="D144" s="29" t="s">
        <v>266</v>
      </c>
      <c r="E144" s="31">
        <v>6</v>
      </c>
      <c r="F144" s="31">
        <v>4.8</v>
      </c>
      <c r="G144" s="32">
        <f t="shared" ref="G144:G147" si="20">+F144/E144</f>
        <v>0.79999999999999993</v>
      </c>
      <c r="H144" s="74"/>
    </row>
    <row r="145" spans="2:8" ht="51.75" customHeight="1" x14ac:dyDescent="0.2">
      <c r="B145" s="89"/>
      <c r="C145" s="29" t="s">
        <v>262</v>
      </c>
      <c r="D145" s="29" t="s">
        <v>415</v>
      </c>
      <c r="E145" s="31">
        <v>100</v>
      </c>
      <c r="F145" s="31">
        <v>100</v>
      </c>
      <c r="G145" s="32">
        <f t="shared" si="20"/>
        <v>1</v>
      </c>
      <c r="H145" s="74"/>
    </row>
    <row r="146" spans="2:8" ht="61.5" customHeight="1" x14ac:dyDescent="0.2">
      <c r="B146" s="89"/>
      <c r="C146" s="29" t="s">
        <v>263</v>
      </c>
      <c r="D146" s="29" t="s">
        <v>267</v>
      </c>
      <c r="E146" s="31">
        <v>1</v>
      </c>
      <c r="F146" s="31">
        <v>0</v>
      </c>
      <c r="G146" s="32">
        <f t="shared" si="20"/>
        <v>0</v>
      </c>
      <c r="H146" s="35"/>
    </row>
    <row r="147" spans="2:8" ht="59.25" customHeight="1" x14ac:dyDescent="0.2">
      <c r="B147" s="89"/>
      <c r="C147" s="29" t="s">
        <v>264</v>
      </c>
      <c r="D147" s="29" t="s">
        <v>268</v>
      </c>
      <c r="E147" s="31">
        <v>1</v>
      </c>
      <c r="F147" s="31">
        <v>1</v>
      </c>
      <c r="G147" s="32">
        <f t="shared" si="20"/>
        <v>1</v>
      </c>
      <c r="H147" s="35"/>
    </row>
    <row r="148" spans="2:8" ht="59.25" customHeight="1" x14ac:dyDescent="0.2">
      <c r="B148" s="89"/>
      <c r="C148" s="29" t="s">
        <v>265</v>
      </c>
      <c r="D148" s="29" t="s">
        <v>647</v>
      </c>
      <c r="E148" s="31">
        <v>100</v>
      </c>
      <c r="F148" s="31">
        <v>77.7</v>
      </c>
      <c r="G148" s="32">
        <f t="shared" ref="G148" si="21">+F148/E148</f>
        <v>0.77700000000000002</v>
      </c>
      <c r="H148" s="35"/>
    </row>
    <row r="149" spans="2:8" ht="6" customHeight="1" x14ac:dyDescent="0.2">
      <c r="B149" s="84"/>
      <c r="C149" s="84"/>
      <c r="D149" s="84"/>
      <c r="E149" s="84"/>
      <c r="F149" s="84"/>
      <c r="G149" s="84"/>
      <c r="H149" s="84"/>
    </row>
    <row r="150" spans="2:8" ht="72" customHeight="1" x14ac:dyDescent="0.2">
      <c r="B150" s="63" t="s">
        <v>69</v>
      </c>
      <c r="C150" s="69" t="s">
        <v>70</v>
      </c>
      <c r="D150" s="29" t="s">
        <v>269</v>
      </c>
      <c r="E150" s="31">
        <v>80</v>
      </c>
      <c r="F150" s="31">
        <v>90.4</v>
      </c>
      <c r="G150" s="36">
        <v>1</v>
      </c>
      <c r="H150" s="35" t="s">
        <v>676</v>
      </c>
    </row>
    <row r="151" spans="2:8" ht="5.25" customHeight="1" x14ac:dyDescent="0.2">
      <c r="B151" s="100"/>
      <c r="C151" s="101"/>
      <c r="D151" s="101"/>
      <c r="E151" s="101"/>
      <c r="F151" s="101"/>
      <c r="G151" s="101"/>
      <c r="H151" s="100"/>
    </row>
    <row r="152" spans="2:8" ht="44.25" customHeight="1" x14ac:dyDescent="0.2">
      <c r="B152" s="92" t="s">
        <v>71</v>
      </c>
      <c r="C152" s="43" t="s">
        <v>416</v>
      </c>
      <c r="D152" s="29" t="s">
        <v>302</v>
      </c>
      <c r="E152" s="31">
        <v>90</v>
      </c>
      <c r="F152" s="31">
        <v>90</v>
      </c>
      <c r="G152" s="36">
        <f>F152/E152</f>
        <v>1</v>
      </c>
      <c r="H152" s="105" t="s">
        <v>309</v>
      </c>
    </row>
    <row r="153" spans="2:8" ht="46.5" customHeight="1" x14ac:dyDescent="0.2">
      <c r="B153" s="93"/>
      <c r="C153" s="29" t="s">
        <v>417</v>
      </c>
      <c r="D153" s="29" t="s">
        <v>418</v>
      </c>
      <c r="E153" s="31">
        <v>100</v>
      </c>
      <c r="F153" s="31">
        <v>86.44</v>
      </c>
      <c r="G153" s="36">
        <f t="shared" ref="G153:G154" si="22">+F153/E153</f>
        <v>0.86439999999999995</v>
      </c>
      <c r="H153" s="106"/>
    </row>
    <row r="154" spans="2:8" ht="46.5" customHeight="1" x14ac:dyDescent="0.2">
      <c r="B154" s="93"/>
      <c r="C154" s="29" t="s">
        <v>419</v>
      </c>
      <c r="D154" s="29" t="s">
        <v>420</v>
      </c>
      <c r="E154" s="31">
        <v>100</v>
      </c>
      <c r="F154" s="31">
        <v>100</v>
      </c>
      <c r="G154" s="36">
        <f t="shared" si="22"/>
        <v>1</v>
      </c>
      <c r="H154" s="106"/>
    </row>
    <row r="155" spans="2:8" ht="46.5" customHeight="1" x14ac:dyDescent="0.2">
      <c r="B155" s="93"/>
      <c r="C155" s="29" t="s">
        <v>270</v>
      </c>
      <c r="D155" s="29" t="s">
        <v>421</v>
      </c>
      <c r="E155" s="31">
        <v>1</v>
      </c>
      <c r="F155" s="31">
        <v>1</v>
      </c>
      <c r="G155" s="36">
        <f>+F155/E155</f>
        <v>1</v>
      </c>
      <c r="H155" s="106"/>
    </row>
    <row r="156" spans="2:8" ht="46.5" customHeight="1" x14ac:dyDescent="0.2">
      <c r="B156" s="93"/>
      <c r="C156" s="29" t="s">
        <v>72</v>
      </c>
      <c r="D156" s="29" t="s">
        <v>271</v>
      </c>
      <c r="E156" s="31">
        <v>100</v>
      </c>
      <c r="F156" s="31">
        <v>100</v>
      </c>
      <c r="G156" s="36">
        <f t="shared" ref="G156:G157" si="23">+F156/E156</f>
        <v>1</v>
      </c>
      <c r="H156" s="106"/>
    </row>
    <row r="157" spans="2:8" ht="59.25" customHeight="1" x14ac:dyDescent="0.2">
      <c r="B157" s="102"/>
      <c r="C157" s="29" t="s">
        <v>422</v>
      </c>
      <c r="D157" s="29" t="s">
        <v>272</v>
      </c>
      <c r="E157" s="31">
        <v>90</v>
      </c>
      <c r="F157" s="31">
        <v>90</v>
      </c>
      <c r="G157" s="36">
        <f t="shared" si="23"/>
        <v>1</v>
      </c>
      <c r="H157" s="107"/>
    </row>
    <row r="158" spans="2:8" ht="6" customHeight="1" x14ac:dyDescent="0.2">
      <c r="B158" s="84"/>
      <c r="C158" s="84"/>
      <c r="D158" s="84"/>
      <c r="E158" s="84"/>
      <c r="F158" s="84"/>
      <c r="G158" s="84"/>
      <c r="H158" s="84"/>
    </row>
    <row r="159" spans="2:8" ht="50.25" customHeight="1" x14ac:dyDescent="0.2">
      <c r="B159" s="92" t="s">
        <v>73</v>
      </c>
      <c r="C159" s="29" t="s">
        <v>191</v>
      </c>
      <c r="D159" s="29" t="s">
        <v>74</v>
      </c>
      <c r="E159" s="31">
        <v>1</v>
      </c>
      <c r="F159" s="31">
        <v>1</v>
      </c>
      <c r="G159" s="36">
        <f>+F159/E159</f>
        <v>1</v>
      </c>
      <c r="H159" s="35" t="s">
        <v>423</v>
      </c>
    </row>
    <row r="160" spans="2:8" ht="78" customHeight="1" x14ac:dyDescent="0.2">
      <c r="B160" s="102"/>
      <c r="C160" s="29" t="s">
        <v>75</v>
      </c>
      <c r="D160" s="29" t="s">
        <v>76</v>
      </c>
      <c r="E160" s="31">
        <v>100</v>
      </c>
      <c r="F160" s="31">
        <v>100</v>
      </c>
      <c r="G160" s="36">
        <f>+F160/E160</f>
        <v>1</v>
      </c>
      <c r="H160" s="35" t="s">
        <v>322</v>
      </c>
    </row>
    <row r="161" spans="2:8" ht="6" customHeight="1" x14ac:dyDescent="0.2">
      <c r="B161" s="84"/>
      <c r="C161" s="84"/>
      <c r="D161" s="84"/>
      <c r="E161" s="84"/>
      <c r="F161" s="84"/>
      <c r="G161" s="84"/>
      <c r="H161" s="84"/>
    </row>
    <row r="162" spans="2:8" ht="81.75" customHeight="1" x14ac:dyDescent="0.2">
      <c r="B162" s="63" t="s">
        <v>77</v>
      </c>
      <c r="C162" s="39" t="s">
        <v>273</v>
      </c>
      <c r="D162" s="29" t="s">
        <v>274</v>
      </c>
      <c r="E162" s="31">
        <v>100</v>
      </c>
      <c r="F162" s="31">
        <v>100</v>
      </c>
      <c r="G162" s="36">
        <f>+F162/E162</f>
        <v>1</v>
      </c>
      <c r="H162" s="35" t="s">
        <v>677</v>
      </c>
    </row>
    <row r="163" spans="2:8" ht="6" customHeight="1" x14ac:dyDescent="0.2">
      <c r="B163" s="84"/>
      <c r="C163" s="84"/>
      <c r="D163" s="84"/>
      <c r="E163" s="84"/>
      <c r="F163" s="84"/>
      <c r="G163" s="84"/>
      <c r="H163" s="84"/>
    </row>
    <row r="164" spans="2:8" ht="33" customHeight="1" x14ac:dyDescent="0.2">
      <c r="B164" s="87" t="s">
        <v>78</v>
      </c>
      <c r="C164" s="87"/>
      <c r="D164" s="87"/>
      <c r="E164" s="87"/>
      <c r="F164" s="87"/>
      <c r="G164" s="87"/>
      <c r="H164" s="57">
        <f>AVERAGE(G167,G169:G173,G175,G177:G179,G181:G186)</f>
        <v>0.48958333333333337</v>
      </c>
    </row>
    <row r="165" spans="2:8" ht="10.5" customHeight="1" x14ac:dyDescent="0.2">
      <c r="B165" s="8"/>
      <c r="C165" s="13"/>
      <c r="D165" s="13"/>
      <c r="E165" s="9"/>
      <c r="F165" s="9"/>
      <c r="G165" s="10"/>
      <c r="H165" s="11" t="s">
        <v>1</v>
      </c>
    </row>
    <row r="166" spans="2:8" s="7" customFormat="1" ht="36" customHeight="1" x14ac:dyDescent="0.2">
      <c r="B166" s="16" t="s">
        <v>2</v>
      </c>
      <c r="C166" s="18" t="s">
        <v>3</v>
      </c>
      <c r="D166" s="18" t="s">
        <v>4</v>
      </c>
      <c r="E166" s="18" t="s">
        <v>5</v>
      </c>
      <c r="F166" s="18" t="s">
        <v>6</v>
      </c>
      <c r="G166" s="19" t="s">
        <v>7</v>
      </c>
      <c r="H166" s="18" t="s">
        <v>8</v>
      </c>
    </row>
    <row r="167" spans="2:8" s="7" customFormat="1" ht="82.5" customHeight="1" x14ac:dyDescent="0.2">
      <c r="B167" s="28" t="s">
        <v>638</v>
      </c>
      <c r="C167" s="51" t="s">
        <v>639</v>
      </c>
      <c r="D167" s="40" t="s">
        <v>640</v>
      </c>
      <c r="E167" s="41">
        <v>25</v>
      </c>
      <c r="F167" s="41">
        <v>15</v>
      </c>
      <c r="G167" s="42">
        <f>F167/E167</f>
        <v>0.6</v>
      </c>
      <c r="H167" s="78" t="s">
        <v>699</v>
      </c>
    </row>
    <row r="168" spans="2:8" ht="6" customHeight="1" x14ac:dyDescent="0.2">
      <c r="B168" s="84"/>
      <c r="C168" s="84"/>
      <c r="D168" s="84"/>
      <c r="E168" s="84"/>
      <c r="F168" s="84"/>
      <c r="G168" s="84"/>
      <c r="H168" s="84"/>
    </row>
    <row r="169" spans="2:8" ht="63" customHeight="1" x14ac:dyDescent="0.2">
      <c r="B169" s="89" t="s">
        <v>79</v>
      </c>
      <c r="C169" s="29" t="s">
        <v>424</v>
      </c>
      <c r="D169" s="29" t="s">
        <v>425</v>
      </c>
      <c r="E169" s="45">
        <v>10</v>
      </c>
      <c r="F169" s="31">
        <v>15</v>
      </c>
      <c r="G169" s="66">
        <v>1</v>
      </c>
      <c r="H169" s="79" t="s">
        <v>699</v>
      </c>
    </row>
    <row r="170" spans="2:8" ht="75.75" customHeight="1" x14ac:dyDescent="0.2">
      <c r="B170" s="89"/>
      <c r="C170" s="29" t="s">
        <v>303</v>
      </c>
      <c r="D170" s="29" t="s">
        <v>250</v>
      </c>
      <c r="E170" s="45">
        <v>80</v>
      </c>
      <c r="F170" s="31">
        <v>0</v>
      </c>
      <c r="G170" s="66">
        <f>+F170/E170</f>
        <v>0</v>
      </c>
      <c r="H170" s="79"/>
    </row>
    <row r="171" spans="2:8" ht="63" customHeight="1" x14ac:dyDescent="0.2">
      <c r="B171" s="89"/>
      <c r="C171" s="29" t="s">
        <v>80</v>
      </c>
      <c r="D171" s="29" t="s">
        <v>81</v>
      </c>
      <c r="E171" s="45">
        <v>8</v>
      </c>
      <c r="F171" s="31">
        <v>0</v>
      </c>
      <c r="G171" s="66">
        <f t="shared" ref="G171:G173" si="24">+F171/E171</f>
        <v>0</v>
      </c>
      <c r="H171" s="79"/>
    </row>
    <row r="172" spans="2:8" ht="78" customHeight="1" x14ac:dyDescent="0.2">
      <c r="B172" s="89"/>
      <c r="C172" s="29" t="s">
        <v>296</v>
      </c>
      <c r="D172" s="29" t="s">
        <v>297</v>
      </c>
      <c r="E172" s="45">
        <v>60</v>
      </c>
      <c r="F172" s="31">
        <v>0</v>
      </c>
      <c r="G172" s="66">
        <f t="shared" si="24"/>
        <v>0</v>
      </c>
      <c r="H172" s="79"/>
    </row>
    <row r="173" spans="2:8" ht="71.25" customHeight="1" x14ac:dyDescent="0.2">
      <c r="B173" s="89"/>
      <c r="C173" s="29" t="s">
        <v>426</v>
      </c>
      <c r="D173" s="29" t="s">
        <v>427</v>
      </c>
      <c r="E173" s="45">
        <v>10</v>
      </c>
      <c r="F173" s="31">
        <v>0</v>
      </c>
      <c r="G173" s="66">
        <f t="shared" si="24"/>
        <v>0</v>
      </c>
      <c r="H173" s="79"/>
    </row>
    <row r="174" spans="2:8" ht="6" customHeight="1" x14ac:dyDescent="0.2">
      <c r="B174" s="84"/>
      <c r="C174" s="84"/>
      <c r="D174" s="84"/>
      <c r="E174" s="84"/>
      <c r="F174" s="84"/>
      <c r="G174" s="84"/>
      <c r="H174" s="84"/>
    </row>
    <row r="175" spans="2:8" ht="69.75" customHeight="1" x14ac:dyDescent="0.2">
      <c r="B175" s="28" t="s">
        <v>82</v>
      </c>
      <c r="C175" s="29" t="s">
        <v>251</v>
      </c>
      <c r="D175" s="51" t="s">
        <v>252</v>
      </c>
      <c r="E175" s="31">
        <v>30</v>
      </c>
      <c r="F175" s="31">
        <v>7</v>
      </c>
      <c r="G175" s="52">
        <f t="shared" ref="G175" si="25">+F175/E175</f>
        <v>0.23333333333333334</v>
      </c>
      <c r="H175" s="38" t="s">
        <v>700</v>
      </c>
    </row>
    <row r="176" spans="2:8" ht="6" customHeight="1" x14ac:dyDescent="0.2">
      <c r="B176" s="84"/>
      <c r="C176" s="84"/>
      <c r="D176" s="84"/>
      <c r="E176" s="84"/>
      <c r="F176" s="84"/>
      <c r="G176" s="84"/>
      <c r="H176" s="84"/>
    </row>
    <row r="177" spans="2:8" ht="71.25" customHeight="1" x14ac:dyDescent="0.2">
      <c r="B177" s="94" t="s">
        <v>253</v>
      </c>
      <c r="C177" s="40" t="s">
        <v>428</v>
      </c>
      <c r="D177" s="40" t="s">
        <v>430</v>
      </c>
      <c r="E177" s="41">
        <v>10</v>
      </c>
      <c r="F177" s="41">
        <v>23</v>
      </c>
      <c r="G177" s="67">
        <v>1</v>
      </c>
      <c r="H177" s="80" t="s">
        <v>701</v>
      </c>
    </row>
    <row r="178" spans="2:8" ht="59.25" customHeight="1" x14ac:dyDescent="0.2">
      <c r="B178" s="94"/>
      <c r="C178" s="40" t="s">
        <v>429</v>
      </c>
      <c r="D178" s="40" t="s">
        <v>431</v>
      </c>
      <c r="E178" s="41">
        <v>10</v>
      </c>
      <c r="F178" s="41">
        <v>25</v>
      </c>
      <c r="G178" s="67">
        <v>1</v>
      </c>
      <c r="H178" s="80" t="s">
        <v>702</v>
      </c>
    </row>
    <row r="179" spans="2:8" ht="69.75" customHeight="1" x14ac:dyDescent="0.2">
      <c r="B179" s="94"/>
      <c r="C179" s="40" t="s">
        <v>254</v>
      </c>
      <c r="D179" s="40" t="s">
        <v>298</v>
      </c>
      <c r="E179" s="41">
        <v>15</v>
      </c>
      <c r="F179" s="41">
        <v>0</v>
      </c>
      <c r="G179" s="67">
        <f t="shared" ref="G179" si="26">F179/E179</f>
        <v>0</v>
      </c>
      <c r="H179" s="80"/>
    </row>
    <row r="180" spans="2:8" ht="6" customHeight="1" x14ac:dyDescent="0.2">
      <c r="B180" s="84"/>
      <c r="C180" s="84"/>
      <c r="D180" s="84"/>
      <c r="E180" s="84"/>
      <c r="F180" s="84"/>
      <c r="G180" s="84"/>
      <c r="H180" s="84"/>
    </row>
    <row r="181" spans="2:8" ht="56.25" customHeight="1" x14ac:dyDescent="0.2">
      <c r="B181" s="89" t="s">
        <v>83</v>
      </c>
      <c r="C181" s="29" t="s">
        <v>432</v>
      </c>
      <c r="D181" s="29" t="s">
        <v>433</v>
      </c>
      <c r="E181" s="31">
        <v>10</v>
      </c>
      <c r="F181" s="37">
        <v>0</v>
      </c>
      <c r="G181" s="36">
        <f>F181/E181</f>
        <v>0</v>
      </c>
      <c r="H181" s="79"/>
    </row>
    <row r="182" spans="2:8" ht="46.5" customHeight="1" x14ac:dyDescent="0.2">
      <c r="B182" s="89"/>
      <c r="C182" s="29" t="s">
        <v>434</v>
      </c>
      <c r="D182" s="29" t="s">
        <v>435</v>
      </c>
      <c r="E182" s="31">
        <v>10</v>
      </c>
      <c r="F182" s="37">
        <v>12</v>
      </c>
      <c r="G182" s="36">
        <v>1</v>
      </c>
      <c r="H182" s="79" t="s">
        <v>703</v>
      </c>
    </row>
    <row r="183" spans="2:8" ht="51.75" customHeight="1" x14ac:dyDescent="0.2">
      <c r="B183" s="89"/>
      <c r="C183" s="29" t="s">
        <v>648</v>
      </c>
      <c r="D183" s="29" t="s">
        <v>436</v>
      </c>
      <c r="E183" s="31">
        <v>10</v>
      </c>
      <c r="F183" s="37">
        <v>18</v>
      </c>
      <c r="G183" s="36">
        <v>1</v>
      </c>
      <c r="H183" s="79" t="s">
        <v>704</v>
      </c>
    </row>
    <row r="184" spans="2:8" ht="56.25" customHeight="1" x14ac:dyDescent="0.2">
      <c r="B184" s="89"/>
      <c r="C184" s="29" t="s">
        <v>649</v>
      </c>
      <c r="D184" s="29" t="s">
        <v>437</v>
      </c>
      <c r="E184" s="31">
        <v>10</v>
      </c>
      <c r="F184" s="37">
        <v>18</v>
      </c>
      <c r="G184" s="36">
        <v>1</v>
      </c>
      <c r="H184" s="79" t="s">
        <v>704</v>
      </c>
    </row>
    <row r="185" spans="2:8" ht="48" customHeight="1" x14ac:dyDescent="0.2">
      <c r="B185" s="89"/>
      <c r="C185" s="29" t="s">
        <v>438</v>
      </c>
      <c r="D185" s="29" t="s">
        <v>705</v>
      </c>
      <c r="E185" s="31">
        <v>5</v>
      </c>
      <c r="F185" s="37">
        <v>14</v>
      </c>
      <c r="G185" s="36">
        <v>1</v>
      </c>
      <c r="H185" s="79" t="s">
        <v>706</v>
      </c>
    </row>
    <row r="186" spans="2:8" ht="66" customHeight="1" x14ac:dyDescent="0.2">
      <c r="B186" s="89"/>
      <c r="C186" s="29" t="s">
        <v>439</v>
      </c>
      <c r="D186" s="29" t="s">
        <v>440</v>
      </c>
      <c r="E186" s="31">
        <v>10</v>
      </c>
      <c r="F186" s="37">
        <v>0</v>
      </c>
      <c r="G186" s="36">
        <f t="shared" ref="G186" si="27">F186/E186</f>
        <v>0</v>
      </c>
      <c r="H186" s="79"/>
    </row>
    <row r="187" spans="2:8" ht="6" customHeight="1" x14ac:dyDescent="0.2">
      <c r="B187" s="84"/>
      <c r="C187" s="84"/>
      <c r="D187" s="84"/>
      <c r="E187" s="84"/>
      <c r="F187" s="84"/>
      <c r="G187" s="84"/>
      <c r="H187" s="84"/>
    </row>
    <row r="188" spans="2:8" ht="6" customHeight="1" x14ac:dyDescent="0.2">
      <c r="B188" s="84"/>
      <c r="C188" s="84"/>
      <c r="D188" s="84"/>
      <c r="E188" s="84"/>
      <c r="F188" s="84"/>
      <c r="G188" s="84"/>
      <c r="H188" s="84"/>
    </row>
    <row r="189" spans="2:8" ht="27.6" customHeight="1" x14ac:dyDescent="0.2">
      <c r="B189" s="87" t="s">
        <v>84</v>
      </c>
      <c r="C189" s="87"/>
      <c r="D189" s="87"/>
      <c r="E189" s="87"/>
      <c r="F189" s="87"/>
      <c r="G189" s="87"/>
      <c r="H189" s="57">
        <f>AVERAGE(G192:G199,G201:G203,G205:G206,G208:G217)</f>
        <v>0.92753623188405809</v>
      </c>
    </row>
    <row r="190" spans="2:8" ht="20.25" customHeight="1" x14ac:dyDescent="0.2">
      <c r="B190" s="8"/>
      <c r="C190" s="13"/>
      <c r="D190" s="13"/>
      <c r="E190" s="9"/>
      <c r="F190" s="9"/>
      <c r="G190" s="10"/>
      <c r="H190" s="11" t="s">
        <v>1</v>
      </c>
    </row>
    <row r="191" spans="2:8" s="7" customFormat="1" ht="36" customHeight="1" x14ac:dyDescent="0.2">
      <c r="B191" s="16" t="s">
        <v>2</v>
      </c>
      <c r="C191" s="18" t="s">
        <v>3</v>
      </c>
      <c r="D191" s="18" t="s">
        <v>4</v>
      </c>
      <c r="E191" s="18" t="s">
        <v>5</v>
      </c>
      <c r="F191" s="18" t="s">
        <v>6</v>
      </c>
      <c r="G191" s="19" t="s">
        <v>7</v>
      </c>
      <c r="H191" s="18" t="s">
        <v>8</v>
      </c>
    </row>
    <row r="192" spans="2:8" ht="59.25" customHeight="1" x14ac:dyDescent="0.2">
      <c r="B192" s="103" t="s">
        <v>176</v>
      </c>
      <c r="C192" s="83" t="s">
        <v>180</v>
      </c>
      <c r="D192" s="68" t="s">
        <v>85</v>
      </c>
      <c r="E192" s="31">
        <v>100</v>
      </c>
      <c r="F192" s="31">
        <v>100</v>
      </c>
      <c r="G192" s="32">
        <f t="shared" ref="G192:G199" si="28">+F192/E192</f>
        <v>1</v>
      </c>
      <c r="H192" s="29" t="s">
        <v>678</v>
      </c>
    </row>
    <row r="193" spans="2:8" ht="39.75" customHeight="1" x14ac:dyDescent="0.2">
      <c r="B193" s="103"/>
      <c r="C193" s="83"/>
      <c r="D193" s="68" t="s">
        <v>86</v>
      </c>
      <c r="E193" s="31">
        <v>40</v>
      </c>
      <c r="F193" s="31">
        <v>40</v>
      </c>
      <c r="G193" s="32">
        <f t="shared" si="28"/>
        <v>1</v>
      </c>
      <c r="H193" s="29" t="s">
        <v>707</v>
      </c>
    </row>
    <row r="194" spans="2:8" ht="54.75" customHeight="1" x14ac:dyDescent="0.2">
      <c r="B194" s="103"/>
      <c r="C194" s="83"/>
      <c r="D194" s="68" t="s">
        <v>87</v>
      </c>
      <c r="E194" s="31">
        <v>60</v>
      </c>
      <c r="F194" s="31">
        <v>60</v>
      </c>
      <c r="G194" s="32">
        <f t="shared" si="28"/>
        <v>1</v>
      </c>
      <c r="H194" s="29" t="s">
        <v>441</v>
      </c>
    </row>
    <row r="195" spans="2:8" ht="58.5" customHeight="1" x14ac:dyDescent="0.2">
      <c r="B195" s="103"/>
      <c r="C195" s="83"/>
      <c r="D195" s="68" t="s">
        <v>88</v>
      </c>
      <c r="E195" s="31">
        <v>93</v>
      </c>
      <c r="F195" s="31">
        <v>93</v>
      </c>
      <c r="G195" s="32">
        <f t="shared" si="28"/>
        <v>1</v>
      </c>
      <c r="H195" s="29" t="s">
        <v>442</v>
      </c>
    </row>
    <row r="196" spans="2:8" ht="55.5" customHeight="1" x14ac:dyDescent="0.2">
      <c r="B196" s="89"/>
      <c r="C196" s="43" t="s">
        <v>89</v>
      </c>
      <c r="D196" s="38" t="s">
        <v>90</v>
      </c>
      <c r="E196" s="31">
        <v>100</v>
      </c>
      <c r="F196" s="31">
        <v>100</v>
      </c>
      <c r="G196" s="32">
        <f t="shared" si="28"/>
        <v>1</v>
      </c>
      <c r="H196" s="29" t="s">
        <v>443</v>
      </c>
    </row>
    <row r="197" spans="2:8" ht="46.5" customHeight="1" x14ac:dyDescent="0.2">
      <c r="B197" s="89"/>
      <c r="C197" s="81" t="s">
        <v>444</v>
      </c>
      <c r="D197" s="38" t="s">
        <v>445</v>
      </c>
      <c r="E197" s="31">
        <v>80</v>
      </c>
      <c r="F197" s="31">
        <v>80</v>
      </c>
      <c r="G197" s="32">
        <f t="shared" si="28"/>
        <v>1</v>
      </c>
      <c r="H197" s="29" t="s">
        <v>448</v>
      </c>
    </row>
    <row r="198" spans="2:8" ht="57" customHeight="1" x14ac:dyDescent="0.2">
      <c r="B198" s="89"/>
      <c r="C198" s="104"/>
      <c r="D198" s="38" t="s">
        <v>446</v>
      </c>
      <c r="E198" s="31">
        <v>70</v>
      </c>
      <c r="F198" s="31">
        <v>70</v>
      </c>
      <c r="G198" s="32">
        <f t="shared" si="28"/>
        <v>1</v>
      </c>
      <c r="H198" s="29" t="s">
        <v>449</v>
      </c>
    </row>
    <row r="199" spans="2:8" ht="58.5" customHeight="1" x14ac:dyDescent="0.2">
      <c r="B199" s="89"/>
      <c r="C199" s="82"/>
      <c r="D199" s="38" t="s">
        <v>447</v>
      </c>
      <c r="E199" s="31">
        <v>100</v>
      </c>
      <c r="F199" s="31">
        <v>100</v>
      </c>
      <c r="G199" s="32">
        <f t="shared" si="28"/>
        <v>1</v>
      </c>
      <c r="H199" s="29" t="s">
        <v>450</v>
      </c>
    </row>
    <row r="200" spans="2:8" ht="6" customHeight="1" x14ac:dyDescent="0.2">
      <c r="B200" s="84"/>
      <c r="C200" s="84"/>
      <c r="D200" s="84"/>
      <c r="E200" s="84"/>
      <c r="F200" s="84"/>
      <c r="G200" s="84"/>
      <c r="H200" s="84"/>
    </row>
    <row r="201" spans="2:8" ht="39" customHeight="1" x14ac:dyDescent="0.2">
      <c r="B201" s="94" t="s">
        <v>91</v>
      </c>
      <c r="C201" s="29" t="s">
        <v>92</v>
      </c>
      <c r="D201" s="29" t="s">
        <v>451</v>
      </c>
      <c r="E201" s="37">
        <v>80</v>
      </c>
      <c r="F201" s="37">
        <v>80</v>
      </c>
      <c r="G201" s="32">
        <f t="shared" ref="G201:G203" si="29">+F201/E201</f>
        <v>1</v>
      </c>
      <c r="H201" s="29" t="s">
        <v>708</v>
      </c>
    </row>
    <row r="202" spans="2:8" ht="63.75" customHeight="1" x14ac:dyDescent="0.2">
      <c r="B202" s="94"/>
      <c r="C202" s="29" t="s">
        <v>93</v>
      </c>
      <c r="D202" s="29" t="s">
        <v>94</v>
      </c>
      <c r="E202" s="37">
        <v>80</v>
      </c>
      <c r="F202" s="37">
        <v>80</v>
      </c>
      <c r="G202" s="32">
        <f t="shared" si="29"/>
        <v>1</v>
      </c>
      <c r="H202" s="29" t="s">
        <v>452</v>
      </c>
    </row>
    <row r="203" spans="2:8" ht="68.25" customHeight="1" x14ac:dyDescent="0.2">
      <c r="B203" s="94"/>
      <c r="C203" s="29" t="s">
        <v>453</v>
      </c>
      <c r="D203" s="29" t="s">
        <v>454</v>
      </c>
      <c r="E203" s="37">
        <v>1</v>
      </c>
      <c r="F203" s="37">
        <v>1</v>
      </c>
      <c r="G203" s="32">
        <f t="shared" si="29"/>
        <v>1</v>
      </c>
      <c r="H203" s="29" t="s">
        <v>455</v>
      </c>
    </row>
    <row r="204" spans="2:8" ht="6" customHeight="1" x14ac:dyDescent="0.2">
      <c r="B204" s="84"/>
      <c r="C204" s="84"/>
      <c r="D204" s="84"/>
      <c r="E204" s="84"/>
      <c r="F204" s="84"/>
      <c r="G204" s="84"/>
      <c r="H204" s="84"/>
    </row>
    <row r="205" spans="2:8" ht="71.25" customHeight="1" x14ac:dyDescent="0.2">
      <c r="B205" s="89" t="s">
        <v>95</v>
      </c>
      <c r="C205" s="29" t="s">
        <v>255</v>
      </c>
      <c r="D205" s="38" t="s">
        <v>256</v>
      </c>
      <c r="E205" s="31">
        <v>100</v>
      </c>
      <c r="F205" s="31">
        <v>100</v>
      </c>
      <c r="G205" s="32">
        <f t="shared" ref="G205:G206" si="30">+F205/E205</f>
        <v>1</v>
      </c>
      <c r="H205" s="81"/>
    </row>
    <row r="206" spans="2:8" ht="50.25" customHeight="1" x14ac:dyDescent="0.2">
      <c r="B206" s="89"/>
      <c r="C206" s="29" t="s">
        <v>96</v>
      </c>
      <c r="D206" s="38" t="s">
        <v>97</v>
      </c>
      <c r="E206" s="31">
        <v>100</v>
      </c>
      <c r="F206" s="31">
        <v>100</v>
      </c>
      <c r="G206" s="32">
        <f t="shared" si="30"/>
        <v>1</v>
      </c>
      <c r="H206" s="82"/>
    </row>
    <row r="207" spans="2:8" ht="6" customHeight="1" x14ac:dyDescent="0.2">
      <c r="B207" s="84"/>
      <c r="C207" s="84"/>
      <c r="D207" s="84"/>
      <c r="E207" s="84"/>
      <c r="F207" s="84"/>
      <c r="G207" s="84"/>
      <c r="H207" s="84"/>
    </row>
    <row r="208" spans="2:8" ht="44.25" customHeight="1" x14ac:dyDescent="0.2">
      <c r="B208" s="94" t="s">
        <v>98</v>
      </c>
      <c r="C208" s="95" t="s">
        <v>456</v>
      </c>
      <c r="D208" s="29" t="s">
        <v>457</v>
      </c>
      <c r="E208" s="31">
        <v>100</v>
      </c>
      <c r="F208" s="31">
        <v>0</v>
      </c>
      <c r="G208" s="32">
        <f t="shared" ref="G208:G209" si="31">+F208/E208</f>
        <v>0</v>
      </c>
      <c r="H208" s="29"/>
    </row>
    <row r="209" spans="2:8" ht="102.75" customHeight="1" x14ac:dyDescent="0.2">
      <c r="B209" s="94"/>
      <c r="C209" s="114"/>
      <c r="D209" s="29" t="s">
        <v>458</v>
      </c>
      <c r="E209" s="31">
        <v>3</v>
      </c>
      <c r="F209" s="31">
        <v>1</v>
      </c>
      <c r="G209" s="32">
        <f t="shared" si="31"/>
        <v>0.33333333333333331</v>
      </c>
      <c r="H209" s="29" t="s">
        <v>679</v>
      </c>
    </row>
    <row r="210" spans="2:8" ht="64.5" customHeight="1" x14ac:dyDescent="0.2">
      <c r="B210" s="94"/>
      <c r="C210" s="39" t="s">
        <v>126</v>
      </c>
      <c r="D210" s="29" t="s">
        <v>99</v>
      </c>
      <c r="E210" s="31">
        <v>100</v>
      </c>
      <c r="F210" s="31">
        <v>100</v>
      </c>
      <c r="G210" s="32">
        <f t="shared" ref="G210:G217" si="32">+F210/E210</f>
        <v>1</v>
      </c>
      <c r="H210" s="29" t="s">
        <v>459</v>
      </c>
    </row>
    <row r="211" spans="2:8" ht="64.5" customHeight="1" x14ac:dyDescent="0.2">
      <c r="B211" s="94"/>
      <c r="C211" s="39" t="s">
        <v>460</v>
      </c>
      <c r="D211" s="29" t="s">
        <v>461</v>
      </c>
      <c r="E211" s="31">
        <v>1</v>
      </c>
      <c r="F211" s="31">
        <v>1</v>
      </c>
      <c r="G211" s="32">
        <f t="shared" si="32"/>
        <v>1</v>
      </c>
      <c r="H211" s="29" t="s">
        <v>462</v>
      </c>
    </row>
    <row r="212" spans="2:8" ht="47.25" customHeight="1" x14ac:dyDescent="0.2">
      <c r="B212" s="94"/>
      <c r="C212" s="39" t="s">
        <v>291</v>
      </c>
      <c r="D212" s="29" t="s">
        <v>100</v>
      </c>
      <c r="E212" s="31">
        <v>100</v>
      </c>
      <c r="F212" s="31">
        <v>100</v>
      </c>
      <c r="G212" s="32">
        <f t="shared" si="32"/>
        <v>1</v>
      </c>
      <c r="H212" s="29" t="s">
        <v>463</v>
      </c>
    </row>
    <row r="213" spans="2:8" ht="56.25" customHeight="1" x14ac:dyDescent="0.2">
      <c r="B213" s="94"/>
      <c r="C213" s="39" t="s">
        <v>464</v>
      </c>
      <c r="D213" s="29" t="s">
        <v>259</v>
      </c>
      <c r="E213" s="31">
        <v>3</v>
      </c>
      <c r="F213" s="31">
        <v>3</v>
      </c>
      <c r="G213" s="32">
        <f t="shared" si="32"/>
        <v>1</v>
      </c>
      <c r="H213" s="29" t="s">
        <v>465</v>
      </c>
    </row>
    <row r="214" spans="2:8" ht="57" customHeight="1" x14ac:dyDescent="0.2">
      <c r="B214" s="94"/>
      <c r="C214" s="39" t="s">
        <v>323</v>
      </c>
      <c r="D214" s="29" t="s">
        <v>466</v>
      </c>
      <c r="E214" s="31">
        <v>85</v>
      </c>
      <c r="F214" s="31">
        <v>86</v>
      </c>
      <c r="G214" s="32">
        <v>1</v>
      </c>
      <c r="H214" s="29" t="s">
        <v>467</v>
      </c>
    </row>
    <row r="215" spans="2:8" ht="59.25" customHeight="1" x14ac:dyDescent="0.2">
      <c r="B215" s="94"/>
      <c r="C215" s="39" t="s">
        <v>257</v>
      </c>
      <c r="D215" s="29" t="s">
        <v>258</v>
      </c>
      <c r="E215" s="31">
        <v>1</v>
      </c>
      <c r="F215" s="31">
        <v>1</v>
      </c>
      <c r="G215" s="32">
        <f>+F215/E215</f>
        <v>1</v>
      </c>
      <c r="H215" s="29" t="s">
        <v>680</v>
      </c>
    </row>
    <row r="216" spans="2:8" ht="54.75" customHeight="1" x14ac:dyDescent="0.2">
      <c r="B216" s="94"/>
      <c r="C216" s="39" t="s">
        <v>468</v>
      </c>
      <c r="D216" s="29" t="s">
        <v>101</v>
      </c>
      <c r="E216" s="31">
        <v>100</v>
      </c>
      <c r="F216" s="31">
        <v>100</v>
      </c>
      <c r="G216" s="32">
        <f t="shared" si="32"/>
        <v>1</v>
      </c>
      <c r="H216" s="29" t="s">
        <v>469</v>
      </c>
    </row>
    <row r="217" spans="2:8" ht="74.25" customHeight="1" x14ac:dyDescent="0.2">
      <c r="B217" s="94"/>
      <c r="C217" s="39" t="s">
        <v>102</v>
      </c>
      <c r="D217" s="29" t="s">
        <v>103</v>
      </c>
      <c r="E217" s="31">
        <v>100</v>
      </c>
      <c r="F217" s="31">
        <v>100</v>
      </c>
      <c r="G217" s="32">
        <f t="shared" si="32"/>
        <v>1</v>
      </c>
      <c r="H217" s="29" t="s">
        <v>470</v>
      </c>
    </row>
    <row r="218" spans="2:8" ht="6" customHeight="1" x14ac:dyDescent="0.2">
      <c r="B218" s="84"/>
      <c r="C218" s="84"/>
      <c r="D218" s="84"/>
      <c r="E218" s="84"/>
      <c r="F218" s="84"/>
      <c r="G218" s="84"/>
      <c r="H218" s="84"/>
    </row>
    <row r="219" spans="2:8" ht="27.6" customHeight="1" x14ac:dyDescent="0.2">
      <c r="B219" s="87" t="s">
        <v>104</v>
      </c>
      <c r="C219" s="87"/>
      <c r="D219" s="87"/>
      <c r="E219" s="87"/>
      <c r="F219" s="87"/>
      <c r="G219" s="87"/>
      <c r="H219" s="58">
        <f>+AVERAGE(G223:G224,G226:G231,G233:G234,G236:G241)</f>
        <v>0.91666666666666663</v>
      </c>
    </row>
    <row r="220" spans="2:8" ht="20.25" customHeight="1" x14ac:dyDescent="0.2">
      <c r="B220" s="8"/>
      <c r="C220" s="13"/>
      <c r="D220" s="13"/>
      <c r="E220" s="9"/>
      <c r="F220" s="9"/>
      <c r="G220" s="10"/>
      <c r="H220" s="11" t="s">
        <v>1</v>
      </c>
    </row>
    <row r="221" spans="2:8" ht="15" customHeight="1" x14ac:dyDescent="0.2">
      <c r="B221" s="12"/>
      <c r="C221" s="13"/>
      <c r="D221" s="13"/>
      <c r="E221" s="97"/>
      <c r="F221" s="98"/>
      <c r="G221" s="99"/>
      <c r="H221" s="13"/>
    </row>
    <row r="222" spans="2:8" s="7" customFormat="1" ht="36" customHeight="1" x14ac:dyDescent="0.2">
      <c r="B222" s="16" t="s">
        <v>2</v>
      </c>
      <c r="C222" s="18" t="s">
        <v>3</v>
      </c>
      <c r="D222" s="18" t="s">
        <v>4</v>
      </c>
      <c r="E222" s="18" t="s">
        <v>5</v>
      </c>
      <c r="F222" s="18" t="s">
        <v>6</v>
      </c>
      <c r="G222" s="19" t="s">
        <v>7</v>
      </c>
      <c r="H222" s="18" t="s">
        <v>8</v>
      </c>
    </row>
    <row r="223" spans="2:8" ht="78.75" customHeight="1" x14ac:dyDescent="0.2">
      <c r="B223" s="89" t="s">
        <v>104</v>
      </c>
      <c r="C223" s="29" t="s">
        <v>471</v>
      </c>
      <c r="D223" s="29" t="s">
        <v>105</v>
      </c>
      <c r="E223" s="31">
        <v>3</v>
      </c>
      <c r="F223" s="31">
        <v>3</v>
      </c>
      <c r="G223" s="32">
        <f>+F223/E223</f>
        <v>1</v>
      </c>
      <c r="H223" s="29" t="s">
        <v>472</v>
      </c>
    </row>
    <row r="224" spans="2:8" ht="48.75" customHeight="1" x14ac:dyDescent="0.2">
      <c r="B224" s="89"/>
      <c r="C224" s="29" t="s">
        <v>324</v>
      </c>
      <c r="D224" s="29" t="s">
        <v>106</v>
      </c>
      <c r="E224" s="31">
        <v>1</v>
      </c>
      <c r="F224" s="31">
        <v>1</v>
      </c>
      <c r="G224" s="32">
        <f>+F224/E224</f>
        <v>1</v>
      </c>
      <c r="H224" s="29" t="s">
        <v>473</v>
      </c>
    </row>
    <row r="225" spans="2:8" ht="6" customHeight="1" x14ac:dyDescent="0.2">
      <c r="B225" s="84"/>
      <c r="C225" s="84"/>
      <c r="D225" s="84"/>
      <c r="E225" s="84"/>
      <c r="F225" s="84"/>
      <c r="G225" s="84"/>
      <c r="H225" s="84"/>
    </row>
    <row r="226" spans="2:8" ht="47.25" customHeight="1" x14ac:dyDescent="0.2">
      <c r="B226" s="89" t="s">
        <v>299</v>
      </c>
      <c r="C226" s="29" t="s">
        <v>474</v>
      </c>
      <c r="D226" s="29" t="s">
        <v>477</v>
      </c>
      <c r="E226" s="31">
        <v>1</v>
      </c>
      <c r="F226" s="31">
        <v>1</v>
      </c>
      <c r="G226" s="32">
        <f>F226/E226</f>
        <v>1</v>
      </c>
      <c r="H226" s="29" t="s">
        <v>478</v>
      </c>
    </row>
    <row r="227" spans="2:8" ht="60" customHeight="1" x14ac:dyDescent="0.2">
      <c r="B227" s="89"/>
      <c r="C227" s="29" t="s">
        <v>475</v>
      </c>
      <c r="D227" s="81" t="s">
        <v>325</v>
      </c>
      <c r="E227" s="31">
        <v>3</v>
      </c>
      <c r="F227" s="31">
        <v>2</v>
      </c>
      <c r="G227" s="32">
        <f t="shared" ref="G227:G231" si="33">F227/E227</f>
        <v>0.66666666666666663</v>
      </c>
      <c r="H227" s="29" t="s">
        <v>681</v>
      </c>
    </row>
    <row r="228" spans="2:8" ht="63.75" customHeight="1" x14ac:dyDescent="0.2">
      <c r="B228" s="89"/>
      <c r="C228" s="29" t="s">
        <v>476</v>
      </c>
      <c r="D228" s="82"/>
      <c r="E228" s="31">
        <v>6</v>
      </c>
      <c r="F228" s="31">
        <v>6</v>
      </c>
      <c r="G228" s="32">
        <f t="shared" si="33"/>
        <v>1</v>
      </c>
      <c r="H228" s="29" t="s">
        <v>682</v>
      </c>
    </row>
    <row r="229" spans="2:8" ht="53.25" customHeight="1" x14ac:dyDescent="0.2">
      <c r="B229" s="89"/>
      <c r="C229" s="29" t="s">
        <v>107</v>
      </c>
      <c r="D229" s="29" t="s">
        <v>108</v>
      </c>
      <c r="E229" s="31">
        <v>3</v>
      </c>
      <c r="F229" s="31">
        <v>3</v>
      </c>
      <c r="G229" s="32">
        <f t="shared" si="33"/>
        <v>1</v>
      </c>
      <c r="H229" s="29" t="s">
        <v>650</v>
      </c>
    </row>
    <row r="230" spans="2:8" ht="46.5" customHeight="1" x14ac:dyDescent="0.2">
      <c r="B230" s="89"/>
      <c r="C230" s="29" t="s">
        <v>109</v>
      </c>
      <c r="D230" s="29" t="s">
        <v>110</v>
      </c>
      <c r="E230" s="31">
        <v>100</v>
      </c>
      <c r="F230" s="31">
        <v>0</v>
      </c>
      <c r="G230" s="32">
        <f t="shared" si="33"/>
        <v>0</v>
      </c>
      <c r="H230" s="29" t="s">
        <v>479</v>
      </c>
    </row>
    <row r="231" spans="2:8" ht="84.75" customHeight="1" x14ac:dyDescent="0.2">
      <c r="B231" s="89"/>
      <c r="C231" s="29" t="s">
        <v>111</v>
      </c>
      <c r="D231" s="29" t="s">
        <v>310</v>
      </c>
      <c r="E231" s="31">
        <v>3</v>
      </c>
      <c r="F231" s="31">
        <v>3</v>
      </c>
      <c r="G231" s="32">
        <f t="shared" si="33"/>
        <v>1</v>
      </c>
      <c r="H231" s="29" t="s">
        <v>683</v>
      </c>
    </row>
    <row r="232" spans="2:8" ht="6" customHeight="1" x14ac:dyDescent="0.2">
      <c r="B232" s="84"/>
      <c r="C232" s="84"/>
      <c r="D232" s="84"/>
      <c r="E232" s="84"/>
      <c r="F232" s="84"/>
      <c r="G232" s="84"/>
      <c r="H232" s="84"/>
    </row>
    <row r="233" spans="2:8" ht="68.25" customHeight="1" x14ac:dyDescent="0.2">
      <c r="B233" s="89" t="s">
        <v>112</v>
      </c>
      <c r="C233" s="29" t="s">
        <v>480</v>
      </c>
      <c r="D233" s="29" t="s">
        <v>113</v>
      </c>
      <c r="E233" s="31">
        <v>100</v>
      </c>
      <c r="F233" s="31">
        <v>100</v>
      </c>
      <c r="G233" s="32">
        <f>+F233/E233</f>
        <v>1</v>
      </c>
      <c r="H233" s="29" t="s">
        <v>481</v>
      </c>
    </row>
    <row r="234" spans="2:8" ht="60.75" customHeight="1" x14ac:dyDescent="0.2">
      <c r="B234" s="89"/>
      <c r="C234" s="29" t="s">
        <v>482</v>
      </c>
      <c r="D234" s="29" t="s">
        <v>483</v>
      </c>
      <c r="E234" s="31">
        <v>1</v>
      </c>
      <c r="F234" s="31">
        <v>1</v>
      </c>
      <c r="G234" s="32">
        <f>+F234/E234</f>
        <v>1</v>
      </c>
      <c r="H234" s="29" t="s">
        <v>484</v>
      </c>
    </row>
    <row r="235" spans="2:8" ht="6" customHeight="1" x14ac:dyDescent="0.2">
      <c r="B235" s="84"/>
      <c r="C235" s="84"/>
      <c r="D235" s="84"/>
      <c r="E235" s="84"/>
      <c r="F235" s="84"/>
      <c r="G235" s="84"/>
      <c r="H235" s="84"/>
    </row>
    <row r="236" spans="2:8" ht="66.75" customHeight="1" x14ac:dyDescent="0.2">
      <c r="B236" s="89" t="s">
        <v>114</v>
      </c>
      <c r="C236" s="29" t="s">
        <v>485</v>
      </c>
      <c r="D236" s="29" t="s">
        <v>486</v>
      </c>
      <c r="E236" s="31">
        <v>1</v>
      </c>
      <c r="F236" s="31">
        <v>1</v>
      </c>
      <c r="G236" s="32">
        <f>+F236/E236</f>
        <v>1</v>
      </c>
      <c r="H236" s="29" t="s">
        <v>487</v>
      </c>
    </row>
    <row r="237" spans="2:8" ht="60.75" customHeight="1" x14ac:dyDescent="0.2">
      <c r="B237" s="89"/>
      <c r="C237" s="29" t="s">
        <v>488</v>
      </c>
      <c r="D237" s="29" t="s">
        <v>115</v>
      </c>
      <c r="E237" s="31">
        <v>3</v>
      </c>
      <c r="F237" s="31">
        <v>3</v>
      </c>
      <c r="G237" s="32">
        <f t="shared" ref="G237:G241" si="34">+F237/E237</f>
        <v>1</v>
      </c>
      <c r="H237" s="81" t="s">
        <v>489</v>
      </c>
    </row>
    <row r="238" spans="2:8" ht="60.75" customHeight="1" x14ac:dyDescent="0.2">
      <c r="B238" s="89"/>
      <c r="C238" s="29" t="s">
        <v>275</v>
      </c>
      <c r="D238" s="29" t="s">
        <v>279</v>
      </c>
      <c r="E238" s="31">
        <v>3</v>
      </c>
      <c r="F238" s="31">
        <v>3</v>
      </c>
      <c r="G238" s="32">
        <f t="shared" si="34"/>
        <v>1</v>
      </c>
      <c r="H238" s="104"/>
    </row>
    <row r="239" spans="2:8" ht="60.75" customHeight="1" x14ac:dyDescent="0.2">
      <c r="B239" s="89"/>
      <c r="C239" s="29" t="s">
        <v>276</v>
      </c>
      <c r="D239" s="29" t="s">
        <v>280</v>
      </c>
      <c r="E239" s="31">
        <v>100</v>
      </c>
      <c r="F239" s="31">
        <v>100</v>
      </c>
      <c r="G239" s="32">
        <f t="shared" si="34"/>
        <v>1</v>
      </c>
      <c r="H239" s="104"/>
    </row>
    <row r="240" spans="2:8" ht="84" customHeight="1" x14ac:dyDescent="0.2">
      <c r="B240" s="89"/>
      <c r="C240" s="29" t="s">
        <v>277</v>
      </c>
      <c r="D240" s="29" t="s">
        <v>651</v>
      </c>
      <c r="E240" s="31">
        <v>100</v>
      </c>
      <c r="F240" s="31">
        <v>100</v>
      </c>
      <c r="G240" s="32">
        <f t="shared" si="34"/>
        <v>1</v>
      </c>
      <c r="H240" s="104"/>
    </row>
    <row r="241" spans="2:8" ht="54" customHeight="1" x14ac:dyDescent="0.2">
      <c r="B241" s="89"/>
      <c r="C241" s="29" t="s">
        <v>278</v>
      </c>
      <c r="D241" s="29" t="s">
        <v>281</v>
      </c>
      <c r="E241" s="31">
        <v>100</v>
      </c>
      <c r="F241" s="31">
        <v>100</v>
      </c>
      <c r="G241" s="32">
        <f t="shared" si="34"/>
        <v>1</v>
      </c>
      <c r="H241" s="82"/>
    </row>
    <row r="242" spans="2:8" ht="6" customHeight="1" x14ac:dyDescent="0.2">
      <c r="B242" s="84"/>
      <c r="C242" s="84"/>
      <c r="D242" s="84"/>
      <c r="E242" s="84"/>
      <c r="F242" s="84"/>
      <c r="G242" s="84"/>
      <c r="H242" s="84"/>
    </row>
    <row r="243" spans="2:8" ht="21.75" customHeight="1" x14ac:dyDescent="0.2">
      <c r="B243" s="87" t="s">
        <v>133</v>
      </c>
      <c r="C243" s="87"/>
      <c r="D243" s="87"/>
      <c r="E243" s="87"/>
      <c r="F243" s="87"/>
      <c r="G243" s="87"/>
      <c r="H243" s="57">
        <f>+AVERAGE(G247:G250,G252:G258,G260:G269,G271:G272,G274:G280)</f>
        <v>0.82833333333333337</v>
      </c>
    </row>
    <row r="244" spans="2:8" x14ac:dyDescent="0.2">
      <c r="B244" s="8"/>
      <c r="C244" s="13"/>
      <c r="D244" s="13"/>
      <c r="E244" s="9"/>
      <c r="F244" s="9"/>
      <c r="G244" s="10"/>
      <c r="H244" s="11" t="s">
        <v>1</v>
      </c>
    </row>
    <row r="245" spans="2:8" ht="14.25" customHeight="1" x14ac:dyDescent="0.2">
      <c r="B245" s="75"/>
      <c r="C245" s="13"/>
      <c r="D245" s="13"/>
      <c r="E245" s="97"/>
      <c r="F245" s="98"/>
      <c r="G245" s="99"/>
      <c r="H245" s="13"/>
    </row>
    <row r="246" spans="2:8" s="2" customFormat="1" x14ac:dyDescent="0.25">
      <c r="B246" s="16" t="s">
        <v>2</v>
      </c>
      <c r="C246" s="18" t="s">
        <v>3</v>
      </c>
      <c r="D246" s="18" t="s">
        <v>4</v>
      </c>
      <c r="E246" s="18" t="s">
        <v>5</v>
      </c>
      <c r="F246" s="18" t="s">
        <v>6</v>
      </c>
      <c r="G246" s="19" t="s">
        <v>7</v>
      </c>
      <c r="H246" s="18" t="s">
        <v>8</v>
      </c>
    </row>
    <row r="247" spans="2:8" ht="69.75" customHeight="1" x14ac:dyDescent="0.2">
      <c r="B247" s="89" t="s">
        <v>133</v>
      </c>
      <c r="C247" s="29" t="s">
        <v>282</v>
      </c>
      <c r="D247" s="29" t="s">
        <v>134</v>
      </c>
      <c r="E247" s="31">
        <v>100</v>
      </c>
      <c r="F247" s="31">
        <v>100</v>
      </c>
      <c r="G247" s="36">
        <f>+F247/E247</f>
        <v>1</v>
      </c>
      <c r="H247" s="40" t="s">
        <v>652</v>
      </c>
    </row>
    <row r="248" spans="2:8" ht="127.5" customHeight="1" x14ac:dyDescent="0.2">
      <c r="B248" s="89"/>
      <c r="C248" s="29" t="s">
        <v>181</v>
      </c>
      <c r="D248" s="29" t="s">
        <v>182</v>
      </c>
      <c r="E248" s="31">
        <v>100</v>
      </c>
      <c r="F248" s="31">
        <v>100</v>
      </c>
      <c r="G248" s="32">
        <f t="shared" ref="G248:G250" si="35">+F248/E248</f>
        <v>1</v>
      </c>
      <c r="H248" s="48" t="s">
        <v>490</v>
      </c>
    </row>
    <row r="249" spans="2:8" ht="69" customHeight="1" x14ac:dyDescent="0.2">
      <c r="B249" s="89"/>
      <c r="C249" s="29" t="s">
        <v>135</v>
      </c>
      <c r="D249" s="29" t="s">
        <v>136</v>
      </c>
      <c r="E249" s="31">
        <v>100</v>
      </c>
      <c r="F249" s="31">
        <v>100</v>
      </c>
      <c r="G249" s="32">
        <f t="shared" si="35"/>
        <v>1</v>
      </c>
      <c r="H249" s="33" t="s">
        <v>684</v>
      </c>
    </row>
    <row r="250" spans="2:8" ht="86.25" customHeight="1" x14ac:dyDescent="0.2">
      <c r="B250" s="89"/>
      <c r="C250" s="29" t="s">
        <v>491</v>
      </c>
      <c r="D250" s="29" t="s">
        <v>307</v>
      </c>
      <c r="E250" s="31">
        <v>100</v>
      </c>
      <c r="F250" s="31">
        <v>0</v>
      </c>
      <c r="G250" s="32">
        <f t="shared" si="35"/>
        <v>0</v>
      </c>
      <c r="H250" s="33"/>
    </row>
    <row r="251" spans="2:8" ht="6" customHeight="1" x14ac:dyDescent="0.2">
      <c r="B251" s="84"/>
      <c r="C251" s="84"/>
      <c r="D251" s="84"/>
      <c r="E251" s="84"/>
      <c r="F251" s="84"/>
      <c r="G251" s="84"/>
      <c r="H251" s="84"/>
    </row>
    <row r="252" spans="2:8" ht="64.5" customHeight="1" x14ac:dyDescent="0.2">
      <c r="B252" s="89" t="s">
        <v>137</v>
      </c>
      <c r="C252" s="29" t="s">
        <v>183</v>
      </c>
      <c r="D252" s="29" t="s">
        <v>184</v>
      </c>
      <c r="E252" s="31">
        <v>100</v>
      </c>
      <c r="F252" s="31">
        <v>100</v>
      </c>
      <c r="G252" s="32">
        <f t="shared" ref="G252:G258" si="36">F252/E252</f>
        <v>1</v>
      </c>
      <c r="H252" s="33"/>
    </row>
    <row r="253" spans="2:8" ht="52.5" customHeight="1" x14ac:dyDescent="0.2">
      <c r="B253" s="89"/>
      <c r="C253" s="29" t="s">
        <v>492</v>
      </c>
      <c r="D253" s="29" t="s">
        <v>138</v>
      </c>
      <c r="E253" s="31">
        <v>3</v>
      </c>
      <c r="F253" s="31">
        <v>0</v>
      </c>
      <c r="G253" s="32">
        <f t="shared" si="36"/>
        <v>0</v>
      </c>
      <c r="H253" s="33"/>
    </row>
    <row r="254" spans="2:8" ht="66" customHeight="1" x14ac:dyDescent="0.2">
      <c r="B254" s="89"/>
      <c r="C254" s="29" t="s">
        <v>493</v>
      </c>
      <c r="D254" s="29" t="s">
        <v>326</v>
      </c>
      <c r="E254" s="31">
        <v>10</v>
      </c>
      <c r="F254" s="31">
        <v>10</v>
      </c>
      <c r="G254" s="32">
        <f t="shared" si="36"/>
        <v>1</v>
      </c>
      <c r="H254" s="33"/>
    </row>
    <row r="255" spans="2:8" ht="61.5" customHeight="1" x14ac:dyDescent="0.2">
      <c r="B255" s="89"/>
      <c r="C255" s="29" t="s">
        <v>494</v>
      </c>
      <c r="D255" s="29" t="s">
        <v>495</v>
      </c>
      <c r="E255" s="31">
        <v>2</v>
      </c>
      <c r="F255" s="31">
        <v>2</v>
      </c>
      <c r="G255" s="32">
        <f t="shared" si="36"/>
        <v>1</v>
      </c>
      <c r="H255" s="33"/>
    </row>
    <row r="256" spans="2:8" ht="37.5" customHeight="1" x14ac:dyDescent="0.2">
      <c r="B256" s="89"/>
      <c r="C256" s="81" t="s">
        <v>327</v>
      </c>
      <c r="D256" s="46" t="s">
        <v>326</v>
      </c>
      <c r="E256" s="31">
        <v>50</v>
      </c>
      <c r="F256" s="31">
        <v>0</v>
      </c>
      <c r="G256" s="32">
        <f t="shared" si="36"/>
        <v>0</v>
      </c>
      <c r="H256" s="33"/>
    </row>
    <row r="257" spans="2:8" ht="46.5" customHeight="1" x14ac:dyDescent="0.2">
      <c r="B257" s="89"/>
      <c r="C257" s="82"/>
      <c r="D257" s="46" t="s">
        <v>496</v>
      </c>
      <c r="E257" s="31">
        <v>50</v>
      </c>
      <c r="F257" s="31">
        <v>0</v>
      </c>
      <c r="G257" s="32">
        <f t="shared" si="36"/>
        <v>0</v>
      </c>
      <c r="H257" s="33"/>
    </row>
    <row r="258" spans="2:8" ht="54" customHeight="1" x14ac:dyDescent="0.2">
      <c r="B258" s="89"/>
      <c r="C258" s="29" t="s">
        <v>328</v>
      </c>
      <c r="D258" s="29" t="s">
        <v>139</v>
      </c>
      <c r="E258" s="31">
        <v>10</v>
      </c>
      <c r="F258" s="31">
        <v>10</v>
      </c>
      <c r="G258" s="32">
        <f t="shared" si="36"/>
        <v>1</v>
      </c>
      <c r="H258" s="33"/>
    </row>
    <row r="259" spans="2:8" ht="6" customHeight="1" x14ac:dyDescent="0.2">
      <c r="B259" s="84"/>
      <c r="C259" s="84"/>
      <c r="D259" s="84"/>
      <c r="E259" s="84"/>
      <c r="F259" s="84"/>
      <c r="G259" s="84"/>
      <c r="H259" s="84"/>
    </row>
    <row r="260" spans="2:8" ht="48" customHeight="1" x14ac:dyDescent="0.2">
      <c r="B260" s="89" t="s">
        <v>140</v>
      </c>
      <c r="C260" s="29" t="s">
        <v>283</v>
      </c>
      <c r="D260" s="115" t="s">
        <v>155</v>
      </c>
      <c r="E260" s="31">
        <v>100</v>
      </c>
      <c r="F260" s="31">
        <v>100</v>
      </c>
      <c r="G260" s="32">
        <f>+F260/E260</f>
        <v>1</v>
      </c>
      <c r="H260" s="29" t="s">
        <v>685</v>
      </c>
    </row>
    <row r="261" spans="2:8" ht="76.5" customHeight="1" x14ac:dyDescent="0.2">
      <c r="B261" s="89"/>
      <c r="C261" s="29" t="s">
        <v>653</v>
      </c>
      <c r="D261" s="104"/>
      <c r="E261" s="31">
        <v>100</v>
      </c>
      <c r="F261" s="31">
        <v>100</v>
      </c>
      <c r="G261" s="32">
        <f t="shared" ref="G261" si="37">+F261/E261</f>
        <v>1</v>
      </c>
      <c r="H261" s="29" t="s">
        <v>654</v>
      </c>
    </row>
    <row r="262" spans="2:8" ht="96" customHeight="1" x14ac:dyDescent="0.2">
      <c r="B262" s="89"/>
      <c r="C262" s="51" t="s">
        <v>141</v>
      </c>
      <c r="D262" s="47" t="s">
        <v>142</v>
      </c>
      <c r="E262" s="70">
        <v>3</v>
      </c>
      <c r="F262" s="31">
        <v>3</v>
      </c>
      <c r="G262" s="32">
        <f t="shared" ref="G262:G269" si="38">+F262/E262</f>
        <v>1</v>
      </c>
      <c r="H262" s="29" t="s">
        <v>655</v>
      </c>
    </row>
    <row r="263" spans="2:8" ht="40.5" customHeight="1" x14ac:dyDescent="0.2">
      <c r="B263" s="89"/>
      <c r="C263" s="29" t="s">
        <v>497</v>
      </c>
      <c r="D263" s="46" t="s">
        <v>498</v>
      </c>
      <c r="E263" s="31">
        <v>1</v>
      </c>
      <c r="F263" s="31">
        <v>1</v>
      </c>
      <c r="G263" s="32">
        <f t="shared" si="38"/>
        <v>1</v>
      </c>
      <c r="H263" s="29" t="s">
        <v>499</v>
      </c>
    </row>
    <row r="264" spans="2:8" ht="51.75" customHeight="1" x14ac:dyDescent="0.2">
      <c r="B264" s="89"/>
      <c r="C264" s="29" t="s">
        <v>285</v>
      </c>
      <c r="D264" s="44" t="s">
        <v>155</v>
      </c>
      <c r="E264" s="31">
        <v>100</v>
      </c>
      <c r="F264" s="31">
        <v>100</v>
      </c>
      <c r="G264" s="32">
        <f t="shared" si="38"/>
        <v>1</v>
      </c>
      <c r="H264" s="29" t="s">
        <v>505</v>
      </c>
    </row>
    <row r="265" spans="2:8" ht="64.5" customHeight="1" x14ac:dyDescent="0.2">
      <c r="B265" s="89"/>
      <c r="C265" s="29" t="s">
        <v>143</v>
      </c>
      <c r="D265" s="81" t="s">
        <v>144</v>
      </c>
      <c r="E265" s="31">
        <v>100</v>
      </c>
      <c r="F265" s="31">
        <v>100</v>
      </c>
      <c r="G265" s="32">
        <f t="shared" si="38"/>
        <v>1</v>
      </c>
      <c r="H265" s="29" t="s">
        <v>500</v>
      </c>
    </row>
    <row r="266" spans="2:8" ht="54.75" customHeight="1" x14ac:dyDescent="0.2">
      <c r="B266" s="89"/>
      <c r="C266" s="29" t="s">
        <v>656</v>
      </c>
      <c r="D266" s="82"/>
      <c r="E266" s="31">
        <v>100</v>
      </c>
      <c r="F266" s="31">
        <v>0</v>
      </c>
      <c r="G266" s="32">
        <f t="shared" si="38"/>
        <v>0</v>
      </c>
      <c r="H266" s="29"/>
    </row>
    <row r="267" spans="2:8" ht="63" customHeight="1" x14ac:dyDescent="0.2">
      <c r="B267" s="89"/>
      <c r="C267" s="29" t="s">
        <v>145</v>
      </c>
      <c r="D267" s="81" t="s">
        <v>146</v>
      </c>
      <c r="E267" s="31">
        <v>100</v>
      </c>
      <c r="F267" s="31">
        <v>100</v>
      </c>
      <c r="G267" s="32">
        <f t="shared" si="38"/>
        <v>1</v>
      </c>
      <c r="H267" s="29" t="s">
        <v>501</v>
      </c>
    </row>
    <row r="268" spans="2:8" ht="68.25" customHeight="1" x14ac:dyDescent="0.2">
      <c r="B268" s="89"/>
      <c r="C268" s="29" t="s">
        <v>147</v>
      </c>
      <c r="D268" s="82"/>
      <c r="E268" s="31">
        <v>100</v>
      </c>
      <c r="F268" s="31">
        <v>100</v>
      </c>
      <c r="G268" s="32">
        <f t="shared" si="38"/>
        <v>1</v>
      </c>
      <c r="H268" s="29" t="s">
        <v>657</v>
      </c>
    </row>
    <row r="269" spans="2:8" ht="66.75" customHeight="1" x14ac:dyDescent="0.2">
      <c r="B269" s="89"/>
      <c r="C269" s="29" t="s">
        <v>148</v>
      </c>
      <c r="D269" s="29" t="s">
        <v>144</v>
      </c>
      <c r="E269" s="31">
        <v>100</v>
      </c>
      <c r="F269" s="31">
        <v>100</v>
      </c>
      <c r="G269" s="32">
        <f t="shared" si="38"/>
        <v>1</v>
      </c>
      <c r="H269" s="29" t="s">
        <v>502</v>
      </c>
    </row>
    <row r="270" spans="2:8" ht="6" customHeight="1" x14ac:dyDescent="0.2">
      <c r="B270" s="84"/>
      <c r="C270" s="84"/>
      <c r="D270" s="84"/>
      <c r="E270" s="84"/>
      <c r="F270" s="84"/>
      <c r="G270" s="84"/>
      <c r="H270" s="84"/>
    </row>
    <row r="271" spans="2:8" ht="85.5" customHeight="1" x14ac:dyDescent="0.2">
      <c r="B271" s="89" t="s">
        <v>149</v>
      </c>
      <c r="C271" s="29" t="s">
        <v>150</v>
      </c>
      <c r="D271" s="29" t="s">
        <v>152</v>
      </c>
      <c r="E271" s="31">
        <v>3</v>
      </c>
      <c r="F271" s="31">
        <v>3</v>
      </c>
      <c r="G271" s="32">
        <f t="shared" ref="G271" si="39">+F271/E271</f>
        <v>1</v>
      </c>
      <c r="H271" s="29" t="s">
        <v>503</v>
      </c>
    </row>
    <row r="272" spans="2:8" ht="91.5" customHeight="1" x14ac:dyDescent="0.2">
      <c r="B272" s="89"/>
      <c r="C272" s="29" t="s">
        <v>151</v>
      </c>
      <c r="D272" s="29" t="s">
        <v>308</v>
      </c>
      <c r="E272" s="31">
        <v>90</v>
      </c>
      <c r="F272" s="31">
        <v>90</v>
      </c>
      <c r="G272" s="32">
        <f>+F272/E272</f>
        <v>1</v>
      </c>
      <c r="H272" s="29" t="s">
        <v>504</v>
      </c>
    </row>
    <row r="273" spans="2:8" ht="6" customHeight="1" x14ac:dyDescent="0.2">
      <c r="B273" s="84"/>
      <c r="C273" s="84"/>
      <c r="D273" s="84"/>
      <c r="E273" s="84"/>
      <c r="F273" s="84"/>
      <c r="G273" s="84"/>
      <c r="H273" s="84"/>
    </row>
    <row r="274" spans="2:8" ht="61.5" customHeight="1" x14ac:dyDescent="0.2">
      <c r="B274" s="89" t="s">
        <v>153</v>
      </c>
      <c r="C274" s="29" t="s">
        <v>154</v>
      </c>
      <c r="D274" s="29" t="s">
        <v>506</v>
      </c>
      <c r="E274" s="31">
        <v>100</v>
      </c>
      <c r="F274" s="31">
        <v>100</v>
      </c>
      <c r="G274" s="32">
        <f>+F274/E274</f>
        <v>1</v>
      </c>
      <c r="H274" s="29" t="s">
        <v>507</v>
      </c>
    </row>
    <row r="275" spans="2:8" ht="63.75" customHeight="1" x14ac:dyDescent="0.2">
      <c r="B275" s="89"/>
      <c r="C275" s="29" t="s">
        <v>156</v>
      </c>
      <c r="D275" s="29" t="s">
        <v>688</v>
      </c>
      <c r="E275" s="31">
        <v>1</v>
      </c>
      <c r="F275" s="31">
        <v>1</v>
      </c>
      <c r="G275" s="32">
        <f t="shared" ref="G275:G280" si="40">+F275/E275</f>
        <v>1</v>
      </c>
      <c r="H275" s="43"/>
    </row>
    <row r="276" spans="2:8" ht="69" customHeight="1" x14ac:dyDescent="0.2">
      <c r="B276" s="89"/>
      <c r="C276" s="29" t="s">
        <v>157</v>
      </c>
      <c r="D276" s="111" t="s">
        <v>158</v>
      </c>
      <c r="E276" s="31">
        <v>100</v>
      </c>
      <c r="F276" s="31">
        <v>100</v>
      </c>
      <c r="G276" s="32">
        <f t="shared" si="40"/>
        <v>1</v>
      </c>
      <c r="H276" s="29" t="s">
        <v>508</v>
      </c>
    </row>
    <row r="277" spans="2:8" ht="96.75" customHeight="1" x14ac:dyDescent="0.2">
      <c r="B277" s="89"/>
      <c r="C277" s="29" t="s">
        <v>159</v>
      </c>
      <c r="D277" s="113"/>
      <c r="E277" s="31">
        <v>100</v>
      </c>
      <c r="F277" s="31">
        <v>100</v>
      </c>
      <c r="G277" s="32">
        <f t="shared" si="40"/>
        <v>1</v>
      </c>
      <c r="H277" s="29" t="s">
        <v>509</v>
      </c>
    </row>
    <row r="278" spans="2:8" ht="97.5" customHeight="1" x14ac:dyDescent="0.2">
      <c r="B278" s="89"/>
      <c r="C278" s="29" t="s">
        <v>160</v>
      </c>
      <c r="D278" s="113"/>
      <c r="E278" s="31">
        <v>100</v>
      </c>
      <c r="F278" s="31">
        <v>85</v>
      </c>
      <c r="G278" s="32">
        <f t="shared" si="40"/>
        <v>0.85</v>
      </c>
      <c r="H278" s="47" t="s">
        <v>510</v>
      </c>
    </row>
    <row r="279" spans="2:8" ht="90" customHeight="1" x14ac:dyDescent="0.2">
      <c r="B279" s="89"/>
      <c r="C279" s="29" t="s">
        <v>161</v>
      </c>
      <c r="D279" s="113"/>
      <c r="E279" s="31">
        <v>100</v>
      </c>
      <c r="F279" s="31">
        <v>100</v>
      </c>
      <c r="G279" s="32">
        <f t="shared" si="40"/>
        <v>1</v>
      </c>
      <c r="H279" s="47" t="s">
        <v>687</v>
      </c>
    </row>
    <row r="280" spans="2:8" ht="135" customHeight="1" x14ac:dyDescent="0.2">
      <c r="B280" s="89"/>
      <c r="C280" s="29" t="s">
        <v>284</v>
      </c>
      <c r="D280" s="112"/>
      <c r="E280" s="31">
        <v>100</v>
      </c>
      <c r="F280" s="31">
        <v>100</v>
      </c>
      <c r="G280" s="32">
        <f t="shared" si="40"/>
        <v>1</v>
      </c>
      <c r="H280" s="47" t="s">
        <v>686</v>
      </c>
    </row>
    <row r="281" spans="2:8" ht="6" customHeight="1" x14ac:dyDescent="0.2">
      <c r="B281" s="84"/>
      <c r="C281" s="84"/>
      <c r="D281" s="84"/>
      <c r="E281" s="84"/>
      <c r="F281" s="84"/>
      <c r="G281" s="84"/>
      <c r="H281" s="84"/>
    </row>
    <row r="282" spans="2:8" ht="24" customHeight="1" x14ac:dyDescent="0.2">
      <c r="B282" s="87" t="s">
        <v>162</v>
      </c>
      <c r="C282" s="87"/>
      <c r="D282" s="87"/>
      <c r="E282" s="87"/>
      <c r="F282" s="87"/>
      <c r="G282" s="87"/>
      <c r="H282" s="57">
        <f>+AVERAGE(G285:G287,G289:G304,G306:G311)</f>
        <v>0.98909851551956818</v>
      </c>
    </row>
    <row r="283" spans="2:8" x14ac:dyDescent="0.2">
      <c r="B283" s="8"/>
      <c r="C283" s="13"/>
      <c r="D283" s="13"/>
      <c r="E283" s="9"/>
      <c r="F283" s="9"/>
      <c r="G283" s="10"/>
      <c r="H283" s="11" t="s">
        <v>1</v>
      </c>
    </row>
    <row r="284" spans="2:8" ht="21.75" customHeight="1" x14ac:dyDescent="0.2">
      <c r="B284" s="16" t="s">
        <v>2</v>
      </c>
      <c r="C284" s="18" t="s">
        <v>3</v>
      </c>
      <c r="D284" s="18" t="s">
        <v>4</v>
      </c>
      <c r="E284" s="18" t="s">
        <v>5</v>
      </c>
      <c r="F284" s="18" t="s">
        <v>6</v>
      </c>
      <c r="G284" s="19" t="s">
        <v>7</v>
      </c>
      <c r="H284" s="18" t="s">
        <v>8</v>
      </c>
    </row>
    <row r="285" spans="2:8" ht="117.75" customHeight="1" x14ac:dyDescent="0.2">
      <c r="B285" s="93" t="s">
        <v>163</v>
      </c>
      <c r="C285" s="29" t="s">
        <v>164</v>
      </c>
      <c r="D285" s="29" t="s">
        <v>205</v>
      </c>
      <c r="E285" s="31">
        <v>100</v>
      </c>
      <c r="F285" s="31">
        <v>100</v>
      </c>
      <c r="G285" s="32">
        <f t="shared" ref="G285:G286" si="41">+F285/E285</f>
        <v>1</v>
      </c>
      <c r="H285" s="29" t="s">
        <v>658</v>
      </c>
    </row>
    <row r="286" spans="2:8" ht="80.25" customHeight="1" x14ac:dyDescent="0.2">
      <c r="B286" s="93"/>
      <c r="C286" s="29" t="s">
        <v>511</v>
      </c>
      <c r="D286" s="29" t="s">
        <v>513</v>
      </c>
      <c r="E286" s="31">
        <v>1</v>
      </c>
      <c r="F286" s="31">
        <v>1</v>
      </c>
      <c r="G286" s="32">
        <f t="shared" si="41"/>
        <v>1</v>
      </c>
      <c r="H286" s="29" t="s">
        <v>629</v>
      </c>
    </row>
    <row r="287" spans="2:8" ht="183" customHeight="1" x14ac:dyDescent="0.2">
      <c r="B287" s="102"/>
      <c r="C287" s="29" t="s">
        <v>512</v>
      </c>
      <c r="D287" s="29" t="s">
        <v>206</v>
      </c>
      <c r="E287" s="31">
        <v>100</v>
      </c>
      <c r="F287" s="31">
        <v>100</v>
      </c>
      <c r="G287" s="32">
        <f>+F287/E287</f>
        <v>1</v>
      </c>
      <c r="H287" s="29" t="s">
        <v>630</v>
      </c>
    </row>
    <row r="288" spans="2:8" ht="6" customHeight="1" x14ac:dyDescent="0.2">
      <c r="B288" s="84"/>
      <c r="C288" s="84"/>
      <c r="D288" s="84"/>
      <c r="E288" s="84"/>
      <c r="F288" s="84"/>
      <c r="G288" s="84"/>
      <c r="H288" s="84"/>
    </row>
    <row r="289" spans="2:8" ht="132" customHeight="1" x14ac:dyDescent="0.2">
      <c r="B289" s="89" t="s">
        <v>165</v>
      </c>
      <c r="C289" s="29" t="s">
        <v>514</v>
      </c>
      <c r="D289" s="29" t="s">
        <v>519</v>
      </c>
      <c r="E289" s="31">
        <v>1</v>
      </c>
      <c r="F289" s="31">
        <v>1</v>
      </c>
      <c r="G289" s="32">
        <f>F289/E289</f>
        <v>1</v>
      </c>
      <c r="H289" s="29" t="s">
        <v>659</v>
      </c>
    </row>
    <row r="290" spans="2:8" ht="180.75" customHeight="1" x14ac:dyDescent="0.2">
      <c r="B290" s="89"/>
      <c r="C290" s="29" t="s">
        <v>207</v>
      </c>
      <c r="D290" s="29" t="s">
        <v>214</v>
      </c>
      <c r="E290" s="31">
        <v>90</v>
      </c>
      <c r="F290" s="31">
        <v>90</v>
      </c>
      <c r="G290" s="32">
        <f t="shared" ref="G290:G304" si="42">F290/E290</f>
        <v>1</v>
      </c>
      <c r="H290" s="29" t="s">
        <v>660</v>
      </c>
    </row>
    <row r="291" spans="2:8" ht="83.25" customHeight="1" x14ac:dyDescent="0.2">
      <c r="B291" s="89"/>
      <c r="C291" s="29" t="s">
        <v>208</v>
      </c>
      <c r="D291" s="29" t="s">
        <v>215</v>
      </c>
      <c r="E291" s="31">
        <v>13</v>
      </c>
      <c r="F291" s="31">
        <v>13</v>
      </c>
      <c r="G291" s="32">
        <f t="shared" si="42"/>
        <v>1</v>
      </c>
      <c r="H291" s="29" t="s">
        <v>631</v>
      </c>
    </row>
    <row r="292" spans="2:8" ht="86.25" customHeight="1" x14ac:dyDescent="0.2">
      <c r="B292" s="89"/>
      <c r="C292" s="29" t="s">
        <v>209</v>
      </c>
      <c r="D292" s="29" t="s">
        <v>216</v>
      </c>
      <c r="E292" s="31">
        <v>3</v>
      </c>
      <c r="F292" s="31">
        <v>3</v>
      </c>
      <c r="G292" s="32">
        <f t="shared" si="42"/>
        <v>1</v>
      </c>
      <c r="H292" s="29" t="s">
        <v>661</v>
      </c>
    </row>
    <row r="293" spans="2:8" ht="138" customHeight="1" x14ac:dyDescent="0.2">
      <c r="B293" s="89"/>
      <c r="C293" s="29" t="s">
        <v>521</v>
      </c>
      <c r="D293" s="29" t="s">
        <v>520</v>
      </c>
      <c r="E293" s="31">
        <v>3</v>
      </c>
      <c r="F293" s="31">
        <v>3</v>
      </c>
      <c r="G293" s="32">
        <f t="shared" si="42"/>
        <v>1</v>
      </c>
      <c r="H293" s="29" t="s">
        <v>632</v>
      </c>
    </row>
    <row r="294" spans="2:8" ht="156" customHeight="1" x14ac:dyDescent="0.2">
      <c r="B294" s="89"/>
      <c r="C294" s="29" t="s">
        <v>522</v>
      </c>
      <c r="D294" s="29" t="s">
        <v>662</v>
      </c>
      <c r="E294" s="31">
        <v>3</v>
      </c>
      <c r="F294" s="31">
        <v>3</v>
      </c>
      <c r="G294" s="32">
        <f t="shared" si="42"/>
        <v>1</v>
      </c>
      <c r="H294" s="29" t="s">
        <v>663</v>
      </c>
    </row>
    <row r="295" spans="2:8" ht="125.25" customHeight="1" x14ac:dyDescent="0.2">
      <c r="B295" s="89"/>
      <c r="C295" s="29" t="s">
        <v>210</v>
      </c>
      <c r="D295" s="29" t="s">
        <v>217</v>
      </c>
      <c r="E295" s="31">
        <v>1</v>
      </c>
      <c r="F295" s="31">
        <v>1</v>
      </c>
      <c r="G295" s="32">
        <f t="shared" si="42"/>
        <v>1</v>
      </c>
      <c r="H295" s="29" t="s">
        <v>689</v>
      </c>
    </row>
    <row r="296" spans="2:8" ht="130.5" customHeight="1" x14ac:dyDescent="0.2">
      <c r="B296" s="89"/>
      <c r="C296" s="29" t="s">
        <v>166</v>
      </c>
      <c r="D296" s="29" t="s">
        <v>218</v>
      </c>
      <c r="E296" s="31">
        <v>3</v>
      </c>
      <c r="F296" s="31">
        <v>3</v>
      </c>
      <c r="G296" s="32">
        <f t="shared" si="42"/>
        <v>1</v>
      </c>
      <c r="H296" s="29" t="s">
        <v>633</v>
      </c>
    </row>
    <row r="297" spans="2:8" ht="219.75" customHeight="1" x14ac:dyDescent="0.2">
      <c r="B297" s="89"/>
      <c r="C297" s="29" t="s">
        <v>211</v>
      </c>
      <c r="D297" s="29" t="s">
        <v>219</v>
      </c>
      <c r="E297" s="31">
        <v>3</v>
      </c>
      <c r="F297" s="31">
        <v>3</v>
      </c>
      <c r="G297" s="32">
        <f t="shared" si="42"/>
        <v>1</v>
      </c>
      <c r="H297" s="29" t="s">
        <v>664</v>
      </c>
    </row>
    <row r="298" spans="2:8" ht="162" customHeight="1" x14ac:dyDescent="0.2">
      <c r="B298" s="89"/>
      <c r="C298" s="29" t="s">
        <v>212</v>
      </c>
      <c r="D298" s="29" t="s">
        <v>220</v>
      </c>
      <c r="E298" s="31">
        <v>60</v>
      </c>
      <c r="F298" s="31">
        <v>59</v>
      </c>
      <c r="G298" s="32">
        <f t="shared" si="42"/>
        <v>0.98333333333333328</v>
      </c>
      <c r="H298" s="29" t="s">
        <v>634</v>
      </c>
    </row>
    <row r="299" spans="2:8" ht="75.75" customHeight="1" x14ac:dyDescent="0.2">
      <c r="B299" s="89"/>
      <c r="C299" s="29" t="s">
        <v>515</v>
      </c>
      <c r="D299" s="29" t="s">
        <v>523</v>
      </c>
      <c r="E299" s="31">
        <v>1</v>
      </c>
      <c r="F299" s="31">
        <v>1</v>
      </c>
      <c r="G299" s="32">
        <f t="shared" si="42"/>
        <v>1</v>
      </c>
      <c r="H299" s="29" t="s">
        <v>635</v>
      </c>
    </row>
    <row r="300" spans="2:8" ht="81" customHeight="1" x14ac:dyDescent="0.2">
      <c r="B300" s="89"/>
      <c r="C300" s="29" t="s">
        <v>516</v>
      </c>
      <c r="D300" s="29" t="s">
        <v>524</v>
      </c>
      <c r="E300" s="31">
        <v>1</v>
      </c>
      <c r="F300" s="31">
        <v>1</v>
      </c>
      <c r="G300" s="32">
        <f t="shared" si="42"/>
        <v>1</v>
      </c>
      <c r="H300" s="29" t="s">
        <v>636</v>
      </c>
    </row>
    <row r="301" spans="2:8" ht="81.75" customHeight="1" x14ac:dyDescent="0.2">
      <c r="B301" s="89"/>
      <c r="C301" s="29" t="s">
        <v>517</v>
      </c>
      <c r="D301" s="29" t="s">
        <v>525</v>
      </c>
      <c r="E301" s="31">
        <v>1</v>
      </c>
      <c r="F301" s="31">
        <v>1</v>
      </c>
      <c r="G301" s="32">
        <f t="shared" si="42"/>
        <v>1</v>
      </c>
      <c r="H301" s="29" t="s">
        <v>637</v>
      </c>
    </row>
    <row r="302" spans="2:8" ht="139.5" customHeight="1" x14ac:dyDescent="0.2">
      <c r="B302" s="89"/>
      <c r="C302" s="29" t="s">
        <v>213</v>
      </c>
      <c r="D302" s="29" t="s">
        <v>221</v>
      </c>
      <c r="E302" s="31">
        <v>3</v>
      </c>
      <c r="F302" s="31">
        <v>3</v>
      </c>
      <c r="G302" s="32">
        <f t="shared" si="42"/>
        <v>1</v>
      </c>
      <c r="H302" s="29" t="s">
        <v>665</v>
      </c>
    </row>
    <row r="303" spans="2:8" ht="138.75" customHeight="1" x14ac:dyDescent="0.2">
      <c r="B303" s="89"/>
      <c r="C303" s="29" t="s">
        <v>518</v>
      </c>
      <c r="D303" s="29" t="s">
        <v>518</v>
      </c>
      <c r="E303" s="31">
        <v>1</v>
      </c>
      <c r="F303" s="31">
        <v>1</v>
      </c>
      <c r="G303" s="32">
        <f t="shared" si="42"/>
        <v>1</v>
      </c>
      <c r="H303" s="29" t="s">
        <v>666</v>
      </c>
    </row>
    <row r="304" spans="2:8" ht="112.5" customHeight="1" x14ac:dyDescent="0.2">
      <c r="B304" s="89"/>
      <c r="C304" s="29" t="s">
        <v>167</v>
      </c>
      <c r="D304" s="29" t="s">
        <v>19</v>
      </c>
      <c r="E304" s="31">
        <v>13</v>
      </c>
      <c r="F304" s="31">
        <v>12</v>
      </c>
      <c r="G304" s="32">
        <f t="shared" si="42"/>
        <v>0.92307692307692313</v>
      </c>
      <c r="H304" s="29" t="s">
        <v>690</v>
      </c>
    </row>
    <row r="305" spans="2:12" ht="6" customHeight="1" x14ac:dyDescent="0.2">
      <c r="B305" s="84"/>
      <c r="C305" s="84"/>
      <c r="D305" s="84"/>
      <c r="E305" s="84"/>
      <c r="F305" s="84"/>
      <c r="G305" s="84"/>
      <c r="H305" s="84"/>
    </row>
    <row r="306" spans="2:12" ht="66" customHeight="1" x14ac:dyDescent="0.2">
      <c r="B306" s="89" t="s">
        <v>168</v>
      </c>
      <c r="C306" s="29" t="s">
        <v>260</v>
      </c>
      <c r="D306" s="29" t="s">
        <v>169</v>
      </c>
      <c r="E306" s="31">
        <v>95</v>
      </c>
      <c r="F306" s="31">
        <v>111</v>
      </c>
      <c r="G306" s="32">
        <v>1</v>
      </c>
      <c r="H306" s="29" t="s">
        <v>691</v>
      </c>
    </row>
    <row r="307" spans="2:12" ht="72" customHeight="1" x14ac:dyDescent="0.2">
      <c r="B307" s="89"/>
      <c r="C307" s="29" t="s">
        <v>170</v>
      </c>
      <c r="D307" s="29" t="s">
        <v>171</v>
      </c>
      <c r="E307" s="31">
        <v>95</v>
      </c>
      <c r="F307" s="31">
        <v>105</v>
      </c>
      <c r="G307" s="32">
        <v>1</v>
      </c>
      <c r="H307" s="29" t="s">
        <v>692</v>
      </c>
    </row>
    <row r="308" spans="2:12" ht="64.5" customHeight="1" x14ac:dyDescent="0.2">
      <c r="B308" s="89"/>
      <c r="C308" s="29" t="s">
        <v>172</v>
      </c>
      <c r="D308" s="29" t="s">
        <v>173</v>
      </c>
      <c r="E308" s="31">
        <v>4</v>
      </c>
      <c r="F308" s="31">
        <v>4</v>
      </c>
      <c r="G308" s="32">
        <f>F308/E308</f>
        <v>1</v>
      </c>
      <c r="H308" s="29" t="s">
        <v>526</v>
      </c>
    </row>
    <row r="309" spans="2:12" ht="75" customHeight="1" x14ac:dyDescent="0.2">
      <c r="B309" s="89"/>
      <c r="C309" s="29" t="s">
        <v>174</v>
      </c>
      <c r="D309" s="29" t="s">
        <v>175</v>
      </c>
      <c r="E309" s="31">
        <v>100</v>
      </c>
      <c r="F309" s="31">
        <v>120</v>
      </c>
      <c r="G309" s="32">
        <v>1</v>
      </c>
      <c r="H309" s="29" t="s">
        <v>527</v>
      </c>
    </row>
    <row r="310" spans="2:12" ht="114" customHeight="1" x14ac:dyDescent="0.2">
      <c r="B310" s="89"/>
      <c r="C310" s="29" t="s">
        <v>329</v>
      </c>
      <c r="D310" s="29" t="s">
        <v>330</v>
      </c>
      <c r="E310" s="31">
        <v>95</v>
      </c>
      <c r="F310" s="31">
        <v>91</v>
      </c>
      <c r="G310" s="32">
        <f t="shared" ref="G310:G311" si="43">+F310/E310</f>
        <v>0.95789473684210524</v>
      </c>
      <c r="H310" s="29" t="s">
        <v>528</v>
      </c>
    </row>
    <row r="311" spans="2:12" ht="120.75" customHeight="1" x14ac:dyDescent="0.2">
      <c r="B311" s="89"/>
      <c r="C311" s="29" t="s">
        <v>529</v>
      </c>
      <c r="D311" s="29" t="s">
        <v>530</v>
      </c>
      <c r="E311" s="31">
        <v>95</v>
      </c>
      <c r="F311" s="31">
        <v>82</v>
      </c>
      <c r="G311" s="32">
        <f t="shared" si="43"/>
        <v>0.86315789473684212</v>
      </c>
      <c r="H311" s="29" t="s">
        <v>693</v>
      </c>
    </row>
    <row r="312" spans="2:12" ht="6" customHeight="1" x14ac:dyDescent="0.2">
      <c r="B312" s="84"/>
      <c r="C312" s="84"/>
      <c r="D312" s="84"/>
      <c r="E312" s="84"/>
      <c r="F312" s="84"/>
      <c r="G312" s="84"/>
      <c r="H312" s="84"/>
    </row>
    <row r="313" spans="2:12" ht="29.25" customHeight="1" x14ac:dyDescent="0.2">
      <c r="B313" s="87" t="s">
        <v>289</v>
      </c>
      <c r="C313" s="87"/>
      <c r="D313" s="87"/>
      <c r="E313" s="87"/>
      <c r="F313" s="87"/>
      <c r="G313" s="87"/>
      <c r="H313" s="54">
        <f>AVERAGE(G316:G322)</f>
        <v>0.14285714285714285</v>
      </c>
      <c r="J313" s="49"/>
      <c r="L313" s="50"/>
    </row>
    <row r="314" spans="2:12" x14ac:dyDescent="0.2">
      <c r="B314" s="8"/>
      <c r="C314" s="13"/>
      <c r="D314" s="13"/>
      <c r="E314" s="9"/>
      <c r="F314" s="9"/>
      <c r="G314" s="10"/>
      <c r="H314" s="11" t="s">
        <v>1</v>
      </c>
    </row>
    <row r="315" spans="2:12" x14ac:dyDescent="0.2">
      <c r="B315" s="16" t="s">
        <v>2</v>
      </c>
      <c r="C315" s="18" t="s">
        <v>3</v>
      </c>
      <c r="D315" s="18" t="s">
        <v>4</v>
      </c>
      <c r="E315" s="18" t="s">
        <v>5</v>
      </c>
      <c r="F315" s="18" t="s">
        <v>6</v>
      </c>
      <c r="G315" s="19" t="s">
        <v>7</v>
      </c>
      <c r="H315" s="18" t="s">
        <v>8</v>
      </c>
    </row>
    <row r="316" spans="2:12" ht="68.25" customHeight="1" x14ac:dyDescent="0.2">
      <c r="B316" s="103" t="s">
        <v>290</v>
      </c>
      <c r="C316" s="40" t="s">
        <v>531</v>
      </c>
      <c r="D316" s="39" t="s">
        <v>532</v>
      </c>
      <c r="E316" s="31">
        <v>10</v>
      </c>
      <c r="F316" s="31">
        <v>0</v>
      </c>
      <c r="G316" s="32">
        <f>F316/E316</f>
        <v>0</v>
      </c>
      <c r="H316" s="29"/>
    </row>
    <row r="317" spans="2:12" ht="57.75" customHeight="1" x14ac:dyDescent="0.2">
      <c r="B317" s="103"/>
      <c r="C317" s="40" t="s">
        <v>533</v>
      </c>
      <c r="D317" s="39" t="s">
        <v>534</v>
      </c>
      <c r="E317" s="31">
        <v>30</v>
      </c>
      <c r="F317" s="31">
        <v>0</v>
      </c>
      <c r="G317" s="32">
        <f>F317/E317</f>
        <v>0</v>
      </c>
      <c r="H317" s="29"/>
    </row>
    <row r="318" spans="2:12" ht="54.75" customHeight="1" x14ac:dyDescent="0.2">
      <c r="B318" s="103"/>
      <c r="C318" s="83" t="s">
        <v>535</v>
      </c>
      <c r="D318" s="39" t="s">
        <v>536</v>
      </c>
      <c r="E318" s="31">
        <v>100</v>
      </c>
      <c r="F318" s="31">
        <v>100</v>
      </c>
      <c r="G318" s="32">
        <f>F318/E318</f>
        <v>1</v>
      </c>
      <c r="H318" s="29" t="s">
        <v>540</v>
      </c>
    </row>
    <row r="319" spans="2:12" ht="73.5" customHeight="1" x14ac:dyDescent="0.2">
      <c r="B319" s="103"/>
      <c r="C319" s="83"/>
      <c r="D319" s="39" t="s">
        <v>538</v>
      </c>
      <c r="E319" s="31">
        <v>25</v>
      </c>
      <c r="F319" s="31">
        <v>0</v>
      </c>
      <c r="G319" s="32">
        <f t="shared" ref="G319:G322" si="44">F319/E319</f>
        <v>0</v>
      </c>
      <c r="H319" s="29"/>
    </row>
    <row r="320" spans="2:12" ht="48.75" customHeight="1" x14ac:dyDescent="0.2">
      <c r="B320" s="103"/>
      <c r="C320" s="83"/>
      <c r="D320" s="39" t="s">
        <v>537</v>
      </c>
      <c r="E320" s="31">
        <v>45</v>
      </c>
      <c r="F320" s="31">
        <v>0</v>
      </c>
      <c r="G320" s="32">
        <f t="shared" si="44"/>
        <v>0</v>
      </c>
      <c r="H320" s="29"/>
    </row>
    <row r="321" spans="2:12" ht="45" customHeight="1" x14ac:dyDescent="0.2">
      <c r="B321" s="103"/>
      <c r="C321" s="83"/>
      <c r="D321" s="39" t="s">
        <v>539</v>
      </c>
      <c r="E321" s="31">
        <v>25</v>
      </c>
      <c r="F321" s="31">
        <v>0</v>
      </c>
      <c r="G321" s="32">
        <f t="shared" si="44"/>
        <v>0</v>
      </c>
      <c r="H321" s="29"/>
    </row>
    <row r="322" spans="2:12" ht="59.25" customHeight="1" x14ac:dyDescent="0.2">
      <c r="B322" s="89"/>
      <c r="C322" s="76" t="s">
        <v>541</v>
      </c>
      <c r="D322" s="29" t="s">
        <v>542</v>
      </c>
      <c r="E322" s="31">
        <v>100</v>
      </c>
      <c r="F322" s="31">
        <v>0</v>
      </c>
      <c r="G322" s="32">
        <f t="shared" si="44"/>
        <v>0</v>
      </c>
      <c r="H322" s="29"/>
    </row>
    <row r="323" spans="2:12" ht="6" customHeight="1" x14ac:dyDescent="0.2">
      <c r="B323" s="84"/>
      <c r="C323" s="84"/>
      <c r="D323" s="84"/>
      <c r="E323" s="84"/>
      <c r="F323" s="84"/>
      <c r="G323" s="84"/>
      <c r="H323" s="84"/>
    </row>
    <row r="324" spans="2:12" ht="29.25" customHeight="1" x14ac:dyDescent="0.2">
      <c r="B324" s="87" t="s">
        <v>543</v>
      </c>
      <c r="C324" s="87"/>
      <c r="D324" s="87"/>
      <c r="E324" s="87"/>
      <c r="F324" s="87"/>
      <c r="G324" s="87"/>
      <c r="H324" s="54">
        <f>AVERAGE(G327:G329,G331:G334,G336:G339)</f>
        <v>1</v>
      </c>
      <c r="J324" s="49"/>
      <c r="L324" s="50"/>
    </row>
    <row r="325" spans="2:12" x14ac:dyDescent="0.2">
      <c r="B325" s="8"/>
      <c r="C325" s="13"/>
      <c r="D325" s="13"/>
      <c r="E325" s="9"/>
      <c r="F325" s="9"/>
      <c r="G325" s="10"/>
      <c r="H325" s="11" t="s">
        <v>1</v>
      </c>
    </row>
    <row r="326" spans="2:12" x14ac:dyDescent="0.2">
      <c r="B326" s="16" t="s">
        <v>2</v>
      </c>
      <c r="C326" s="18" t="s">
        <v>3</v>
      </c>
      <c r="D326" s="18" t="s">
        <v>4</v>
      </c>
      <c r="E326" s="18" t="s">
        <v>5</v>
      </c>
      <c r="F326" s="18" t="s">
        <v>6</v>
      </c>
      <c r="G326" s="19" t="s">
        <v>7</v>
      </c>
      <c r="H326" s="18" t="s">
        <v>8</v>
      </c>
    </row>
    <row r="327" spans="2:12" ht="69" customHeight="1" x14ac:dyDescent="0.2">
      <c r="B327" s="103" t="s">
        <v>544</v>
      </c>
      <c r="C327" s="40" t="s">
        <v>545</v>
      </c>
      <c r="D327" s="39" t="s">
        <v>546</v>
      </c>
      <c r="E327" s="31">
        <v>100</v>
      </c>
      <c r="F327" s="31">
        <v>100</v>
      </c>
      <c r="G327" s="32">
        <f>F327/E327</f>
        <v>1</v>
      </c>
      <c r="H327" s="29" t="s">
        <v>547</v>
      </c>
    </row>
    <row r="328" spans="2:12" ht="87.75" customHeight="1" x14ac:dyDescent="0.2">
      <c r="B328" s="103"/>
      <c r="C328" s="40" t="s">
        <v>548</v>
      </c>
      <c r="D328" s="39" t="s">
        <v>549</v>
      </c>
      <c r="E328" s="31">
        <v>1</v>
      </c>
      <c r="F328" s="31">
        <v>1</v>
      </c>
      <c r="G328" s="32">
        <f>F328/E328</f>
        <v>1</v>
      </c>
      <c r="H328" s="29" t="s">
        <v>550</v>
      </c>
    </row>
    <row r="329" spans="2:12" ht="114.75" customHeight="1" x14ac:dyDescent="0.2">
      <c r="B329" s="89"/>
      <c r="C329" s="76" t="s">
        <v>551</v>
      </c>
      <c r="D329" s="29" t="s">
        <v>552</v>
      </c>
      <c r="E329" s="31">
        <v>1</v>
      </c>
      <c r="F329" s="31">
        <v>1</v>
      </c>
      <c r="G329" s="32">
        <f t="shared" ref="G329" si="45">F329/E329</f>
        <v>1</v>
      </c>
      <c r="H329" s="29" t="s">
        <v>553</v>
      </c>
    </row>
    <row r="330" spans="2:12" ht="6" customHeight="1" x14ac:dyDescent="0.2">
      <c r="B330" s="84"/>
      <c r="C330" s="84"/>
      <c r="D330" s="84"/>
      <c r="E330" s="84"/>
      <c r="F330" s="84"/>
      <c r="G330" s="84"/>
      <c r="H330" s="84"/>
    </row>
    <row r="331" spans="2:12" ht="140.25" customHeight="1" x14ac:dyDescent="0.2">
      <c r="B331" s="103" t="s">
        <v>554</v>
      </c>
      <c r="C331" s="40" t="s">
        <v>555</v>
      </c>
      <c r="D331" s="39" t="s">
        <v>559</v>
      </c>
      <c r="E331" s="31">
        <v>100</v>
      </c>
      <c r="F331" s="31">
        <v>100</v>
      </c>
      <c r="G331" s="32">
        <f>F331/E331</f>
        <v>1</v>
      </c>
      <c r="H331" s="29" t="s">
        <v>560</v>
      </c>
    </row>
    <row r="332" spans="2:12" ht="149.25" customHeight="1" x14ac:dyDescent="0.2">
      <c r="B332" s="89"/>
      <c r="C332" s="76" t="s">
        <v>556</v>
      </c>
      <c r="D332" s="29" t="s">
        <v>561</v>
      </c>
      <c r="E332" s="31">
        <v>100</v>
      </c>
      <c r="F332" s="31">
        <v>100</v>
      </c>
      <c r="G332" s="32">
        <f t="shared" ref="G332:G334" si="46">F332/E332</f>
        <v>1</v>
      </c>
      <c r="H332" s="29" t="s">
        <v>562</v>
      </c>
    </row>
    <row r="333" spans="2:12" ht="83.25" customHeight="1" x14ac:dyDescent="0.2">
      <c r="B333" s="89"/>
      <c r="C333" s="76" t="s">
        <v>557</v>
      </c>
      <c r="D333" s="29" t="s">
        <v>563</v>
      </c>
      <c r="E333" s="31">
        <v>1</v>
      </c>
      <c r="F333" s="31">
        <v>1</v>
      </c>
      <c r="G333" s="32">
        <f t="shared" si="46"/>
        <v>1</v>
      </c>
      <c r="H333" s="29" t="s">
        <v>564</v>
      </c>
    </row>
    <row r="334" spans="2:12" ht="124.5" customHeight="1" x14ac:dyDescent="0.2">
      <c r="B334" s="89"/>
      <c r="C334" s="76" t="s">
        <v>558</v>
      </c>
      <c r="D334" s="29" t="s">
        <v>565</v>
      </c>
      <c r="E334" s="31">
        <v>1</v>
      </c>
      <c r="F334" s="31">
        <v>1</v>
      </c>
      <c r="G334" s="32">
        <f t="shared" si="46"/>
        <v>1</v>
      </c>
      <c r="H334" s="29" t="s">
        <v>694</v>
      </c>
    </row>
    <row r="335" spans="2:12" ht="6" customHeight="1" x14ac:dyDescent="0.2">
      <c r="B335" s="84"/>
      <c r="C335" s="84"/>
      <c r="D335" s="84"/>
      <c r="E335" s="84"/>
      <c r="F335" s="84"/>
      <c r="G335" s="84"/>
      <c r="H335" s="84"/>
    </row>
    <row r="336" spans="2:12" ht="61.5" customHeight="1" x14ac:dyDescent="0.2">
      <c r="B336" s="103" t="s">
        <v>566</v>
      </c>
      <c r="C336" s="47" t="s">
        <v>567</v>
      </c>
      <c r="D336" s="39" t="s">
        <v>570</v>
      </c>
      <c r="E336" s="31">
        <v>100</v>
      </c>
      <c r="F336" s="31">
        <v>100</v>
      </c>
      <c r="G336" s="32">
        <f>F336/E336</f>
        <v>1</v>
      </c>
      <c r="H336" s="29" t="s">
        <v>667</v>
      </c>
    </row>
    <row r="337" spans="2:12" ht="278.25" customHeight="1" x14ac:dyDescent="0.2">
      <c r="B337" s="89"/>
      <c r="C337" s="76" t="s">
        <v>569</v>
      </c>
      <c r="D337" s="29" t="s">
        <v>571</v>
      </c>
      <c r="E337" s="31">
        <v>100</v>
      </c>
      <c r="F337" s="31">
        <v>100</v>
      </c>
      <c r="G337" s="32">
        <f t="shared" ref="G337:G339" si="47">F337/E337</f>
        <v>1</v>
      </c>
      <c r="H337" s="29" t="s">
        <v>668</v>
      </c>
    </row>
    <row r="338" spans="2:12" ht="60" customHeight="1" x14ac:dyDescent="0.2">
      <c r="B338" s="89"/>
      <c r="C338" s="71" t="s">
        <v>568</v>
      </c>
      <c r="D338" s="29" t="s">
        <v>572</v>
      </c>
      <c r="E338" s="31">
        <v>100</v>
      </c>
      <c r="F338" s="31">
        <v>100</v>
      </c>
      <c r="G338" s="32">
        <f t="shared" si="47"/>
        <v>1</v>
      </c>
      <c r="H338" s="29" t="s">
        <v>574</v>
      </c>
    </row>
    <row r="339" spans="2:12" ht="329.25" customHeight="1" x14ac:dyDescent="0.2">
      <c r="B339" s="89"/>
      <c r="C339" s="76" t="s">
        <v>695</v>
      </c>
      <c r="D339" s="29" t="s">
        <v>573</v>
      </c>
      <c r="E339" s="31">
        <v>100</v>
      </c>
      <c r="F339" s="31">
        <v>100</v>
      </c>
      <c r="G339" s="32">
        <f t="shared" si="47"/>
        <v>1</v>
      </c>
      <c r="H339" s="29" t="s">
        <v>669</v>
      </c>
    </row>
    <row r="340" spans="2:12" ht="6" customHeight="1" x14ac:dyDescent="0.2">
      <c r="B340" s="84"/>
      <c r="C340" s="84"/>
      <c r="D340" s="84"/>
      <c r="E340" s="84"/>
      <c r="F340" s="84"/>
      <c r="G340" s="84"/>
      <c r="H340" s="84"/>
    </row>
    <row r="341" spans="2:12" ht="29.25" customHeight="1" x14ac:dyDescent="0.2">
      <c r="B341" s="87" t="s">
        <v>696</v>
      </c>
      <c r="C341" s="87"/>
      <c r="D341" s="87"/>
      <c r="E341" s="87"/>
      <c r="F341" s="87"/>
      <c r="G341" s="87"/>
      <c r="H341" s="54">
        <f>AVERAGE(G344:G346,G348:G360,G362:G364)</f>
        <v>0.97368421052631582</v>
      </c>
      <c r="J341" s="49"/>
      <c r="L341" s="50"/>
    </row>
    <row r="342" spans="2:12" x14ac:dyDescent="0.2">
      <c r="B342" s="8"/>
      <c r="C342" s="13"/>
      <c r="D342" s="13"/>
      <c r="E342" s="9"/>
      <c r="F342" s="9"/>
      <c r="G342" s="10"/>
      <c r="H342" s="11" t="s">
        <v>1</v>
      </c>
    </row>
    <row r="343" spans="2:12" x14ac:dyDescent="0.2">
      <c r="B343" s="16" t="s">
        <v>2</v>
      </c>
      <c r="C343" s="18" t="s">
        <v>3</v>
      </c>
      <c r="D343" s="18" t="s">
        <v>4</v>
      </c>
      <c r="E343" s="18" t="s">
        <v>5</v>
      </c>
      <c r="F343" s="18" t="s">
        <v>6</v>
      </c>
      <c r="G343" s="19" t="s">
        <v>7</v>
      </c>
      <c r="H343" s="18" t="s">
        <v>8</v>
      </c>
    </row>
    <row r="344" spans="2:12" ht="89.25" customHeight="1" x14ac:dyDescent="0.2">
      <c r="B344" s="103" t="s">
        <v>575</v>
      </c>
      <c r="C344" s="47" t="s">
        <v>576</v>
      </c>
      <c r="D344" s="39" t="s">
        <v>578</v>
      </c>
      <c r="E344" s="31">
        <v>1</v>
      </c>
      <c r="F344" s="31">
        <v>1</v>
      </c>
      <c r="G344" s="32">
        <f>F344/E344</f>
        <v>1</v>
      </c>
      <c r="H344" s="29" t="s">
        <v>580</v>
      </c>
    </row>
    <row r="345" spans="2:12" ht="100.5" customHeight="1" x14ac:dyDescent="0.2">
      <c r="B345" s="103"/>
      <c r="C345" s="47" t="s">
        <v>670</v>
      </c>
      <c r="D345" s="39" t="s">
        <v>671</v>
      </c>
      <c r="E345" s="31">
        <v>1</v>
      </c>
      <c r="F345" s="31">
        <v>1</v>
      </c>
      <c r="G345" s="32">
        <f>F345/E345</f>
        <v>1</v>
      </c>
      <c r="H345" s="29" t="s">
        <v>581</v>
      </c>
    </row>
    <row r="346" spans="2:12" ht="102.75" customHeight="1" x14ac:dyDescent="0.2">
      <c r="B346" s="89"/>
      <c r="C346" s="71" t="s">
        <v>577</v>
      </c>
      <c r="D346" s="29" t="s">
        <v>579</v>
      </c>
      <c r="E346" s="31">
        <v>1</v>
      </c>
      <c r="F346" s="31">
        <v>1</v>
      </c>
      <c r="G346" s="32">
        <f t="shared" ref="G346" si="48">F346/E346</f>
        <v>1</v>
      </c>
      <c r="H346" s="29" t="s">
        <v>582</v>
      </c>
    </row>
    <row r="347" spans="2:12" ht="6" customHeight="1" x14ac:dyDescent="0.2">
      <c r="B347" s="84"/>
      <c r="C347" s="84"/>
      <c r="D347" s="84"/>
      <c r="E347" s="84"/>
      <c r="F347" s="84"/>
      <c r="G347" s="84"/>
      <c r="H347" s="84"/>
    </row>
    <row r="348" spans="2:12" ht="90.75" customHeight="1" x14ac:dyDescent="0.2">
      <c r="B348" s="103" t="s">
        <v>583</v>
      </c>
      <c r="C348" s="40" t="s">
        <v>584</v>
      </c>
      <c r="D348" s="40" t="s">
        <v>585</v>
      </c>
      <c r="E348" s="70">
        <v>1</v>
      </c>
      <c r="F348" s="31">
        <v>1</v>
      </c>
      <c r="G348" s="32">
        <f>F348/E348</f>
        <v>1</v>
      </c>
      <c r="H348" s="29" t="s">
        <v>586</v>
      </c>
    </row>
    <row r="349" spans="2:12" ht="108.75" customHeight="1" x14ac:dyDescent="0.2">
      <c r="B349" s="89"/>
      <c r="C349" s="76" t="s">
        <v>587</v>
      </c>
      <c r="D349" s="60" t="s">
        <v>588</v>
      </c>
      <c r="E349" s="31">
        <v>5</v>
      </c>
      <c r="F349" s="31">
        <v>5</v>
      </c>
      <c r="G349" s="32">
        <f>F349/E349</f>
        <v>1</v>
      </c>
      <c r="H349" s="29" t="s">
        <v>589</v>
      </c>
    </row>
    <row r="350" spans="2:12" ht="113.25" customHeight="1" x14ac:dyDescent="0.2">
      <c r="B350" s="89"/>
      <c r="C350" s="111" t="s">
        <v>590</v>
      </c>
      <c r="D350" s="29" t="s">
        <v>591</v>
      </c>
      <c r="E350" s="31">
        <v>85</v>
      </c>
      <c r="F350" s="31">
        <v>87</v>
      </c>
      <c r="G350" s="32">
        <v>1</v>
      </c>
      <c r="H350" s="29" t="s">
        <v>593</v>
      </c>
    </row>
    <row r="351" spans="2:12" ht="102" customHeight="1" x14ac:dyDescent="0.2">
      <c r="B351" s="89"/>
      <c r="C351" s="112"/>
      <c r="D351" s="29" t="s">
        <v>592</v>
      </c>
      <c r="E351" s="31">
        <v>85</v>
      </c>
      <c r="F351" s="31">
        <v>97</v>
      </c>
      <c r="G351" s="32">
        <v>1</v>
      </c>
      <c r="H351" s="29" t="s">
        <v>594</v>
      </c>
    </row>
    <row r="352" spans="2:12" ht="112.5" customHeight="1" x14ac:dyDescent="0.2">
      <c r="B352" s="89"/>
      <c r="C352" s="111" t="s">
        <v>595</v>
      </c>
      <c r="D352" s="29" t="s">
        <v>596</v>
      </c>
      <c r="E352" s="31">
        <v>90</v>
      </c>
      <c r="F352" s="31">
        <v>93</v>
      </c>
      <c r="G352" s="32">
        <v>1</v>
      </c>
      <c r="H352" s="29" t="s">
        <v>598</v>
      </c>
    </row>
    <row r="353" spans="2:8" ht="111.75" customHeight="1" x14ac:dyDescent="0.2">
      <c r="B353" s="89"/>
      <c r="C353" s="112"/>
      <c r="D353" s="29" t="s">
        <v>597</v>
      </c>
      <c r="E353" s="31">
        <v>90</v>
      </c>
      <c r="F353" s="31">
        <v>100</v>
      </c>
      <c r="G353" s="32">
        <v>1</v>
      </c>
      <c r="H353" s="29" t="s">
        <v>599</v>
      </c>
    </row>
    <row r="354" spans="2:8" ht="101.25" customHeight="1" x14ac:dyDescent="0.2">
      <c r="B354" s="89"/>
      <c r="C354" s="76" t="s">
        <v>600</v>
      </c>
      <c r="D354" s="29" t="s">
        <v>672</v>
      </c>
      <c r="E354" s="31">
        <v>85</v>
      </c>
      <c r="F354" s="31">
        <v>87</v>
      </c>
      <c r="G354" s="32">
        <v>1</v>
      </c>
      <c r="H354" s="29" t="s">
        <v>601</v>
      </c>
    </row>
    <row r="355" spans="2:8" ht="111" customHeight="1" x14ac:dyDescent="0.2">
      <c r="B355" s="89"/>
      <c r="C355" s="111" t="s">
        <v>602</v>
      </c>
      <c r="D355" s="29" t="s">
        <v>603</v>
      </c>
      <c r="E355" s="31">
        <v>85</v>
      </c>
      <c r="F355" s="31">
        <v>91</v>
      </c>
      <c r="G355" s="32">
        <v>1</v>
      </c>
      <c r="H355" s="29" t="s">
        <v>605</v>
      </c>
    </row>
    <row r="356" spans="2:8" ht="129.75" customHeight="1" x14ac:dyDescent="0.2">
      <c r="B356" s="89"/>
      <c r="C356" s="112"/>
      <c r="D356" s="29" t="s">
        <v>604</v>
      </c>
      <c r="E356" s="31">
        <v>100</v>
      </c>
      <c r="F356" s="31">
        <v>100</v>
      </c>
      <c r="G356" s="32">
        <v>1</v>
      </c>
      <c r="H356" s="29" t="s">
        <v>606</v>
      </c>
    </row>
    <row r="357" spans="2:8" ht="79.5" customHeight="1" x14ac:dyDescent="0.2">
      <c r="B357" s="89"/>
      <c r="C357" s="76" t="s">
        <v>607</v>
      </c>
      <c r="D357" s="29" t="s">
        <v>608</v>
      </c>
      <c r="E357" s="31">
        <v>1</v>
      </c>
      <c r="F357" s="31">
        <v>1</v>
      </c>
      <c r="G357" s="32">
        <f>F357/E357</f>
        <v>1</v>
      </c>
      <c r="H357" s="29" t="s">
        <v>609</v>
      </c>
    </row>
    <row r="358" spans="2:8" ht="70.5" customHeight="1" x14ac:dyDescent="0.2">
      <c r="B358" s="89"/>
      <c r="C358" s="76" t="s">
        <v>610</v>
      </c>
      <c r="D358" s="29" t="s">
        <v>611</v>
      </c>
      <c r="E358" s="31">
        <v>1</v>
      </c>
      <c r="F358" s="31">
        <v>1</v>
      </c>
      <c r="G358" s="32">
        <f>F358/E358</f>
        <v>1</v>
      </c>
      <c r="H358" s="29" t="s">
        <v>612</v>
      </c>
    </row>
    <row r="359" spans="2:8" ht="111" customHeight="1" x14ac:dyDescent="0.2">
      <c r="B359" s="89"/>
      <c r="C359" s="76" t="s">
        <v>613</v>
      </c>
      <c r="D359" s="29" t="s">
        <v>614</v>
      </c>
      <c r="E359" s="31">
        <v>100</v>
      </c>
      <c r="F359" s="31">
        <v>100</v>
      </c>
      <c r="G359" s="32">
        <f>F359/E359</f>
        <v>1</v>
      </c>
      <c r="H359" s="29" t="s">
        <v>615</v>
      </c>
    </row>
    <row r="360" spans="2:8" ht="93.75" customHeight="1" x14ac:dyDescent="0.2">
      <c r="B360" s="89"/>
      <c r="C360" s="76" t="s">
        <v>616</v>
      </c>
      <c r="D360" s="29" t="s">
        <v>617</v>
      </c>
      <c r="E360" s="31">
        <v>100</v>
      </c>
      <c r="F360" s="31">
        <v>100</v>
      </c>
      <c r="G360" s="32">
        <f>F360/E360</f>
        <v>1</v>
      </c>
      <c r="H360" s="29" t="s">
        <v>618</v>
      </c>
    </row>
    <row r="361" spans="2:8" ht="6" customHeight="1" x14ac:dyDescent="0.2">
      <c r="B361" s="84"/>
      <c r="C361" s="84"/>
      <c r="D361" s="84"/>
      <c r="E361" s="84"/>
      <c r="F361" s="84"/>
      <c r="G361" s="84"/>
      <c r="H361" s="84"/>
    </row>
    <row r="362" spans="2:8" ht="93.75" customHeight="1" x14ac:dyDescent="0.2">
      <c r="B362" s="103" t="s">
        <v>619</v>
      </c>
      <c r="C362" s="40" t="s">
        <v>620</v>
      </c>
      <c r="D362" s="39" t="s">
        <v>623</v>
      </c>
      <c r="E362" s="31">
        <v>2</v>
      </c>
      <c r="F362" s="31">
        <v>2</v>
      </c>
      <c r="G362" s="32">
        <f>F362/E362</f>
        <v>1</v>
      </c>
      <c r="H362" s="29" t="s">
        <v>624</v>
      </c>
    </row>
    <row r="363" spans="2:8" ht="108.75" customHeight="1" x14ac:dyDescent="0.2">
      <c r="B363" s="89"/>
      <c r="C363" s="76" t="s">
        <v>621</v>
      </c>
      <c r="D363" s="29" t="s">
        <v>625</v>
      </c>
      <c r="E363" s="31">
        <v>2</v>
      </c>
      <c r="F363" s="31">
        <v>1</v>
      </c>
      <c r="G363" s="32">
        <f t="shared" ref="G363:G364" si="49">F363/E363</f>
        <v>0.5</v>
      </c>
      <c r="H363" s="29" t="s">
        <v>626</v>
      </c>
    </row>
    <row r="364" spans="2:8" ht="78.75" customHeight="1" x14ac:dyDescent="0.2">
      <c r="B364" s="89"/>
      <c r="C364" s="76" t="s">
        <v>622</v>
      </c>
      <c r="D364" s="29" t="s">
        <v>627</v>
      </c>
      <c r="E364" s="31">
        <v>4</v>
      </c>
      <c r="F364" s="31">
        <v>4</v>
      </c>
      <c r="G364" s="32">
        <f t="shared" si="49"/>
        <v>1</v>
      </c>
      <c r="H364" s="29" t="s">
        <v>628</v>
      </c>
    </row>
  </sheetData>
  <mergeCells count="156">
    <mergeCell ref="D260:D261"/>
    <mergeCell ref="D265:D266"/>
    <mergeCell ref="B361:H361"/>
    <mergeCell ref="B362:B364"/>
    <mergeCell ref="C350:C351"/>
    <mergeCell ref="C352:C353"/>
    <mergeCell ref="C355:C356"/>
    <mergeCell ref="B331:B334"/>
    <mergeCell ref="B330:H330"/>
    <mergeCell ref="B335:H335"/>
    <mergeCell ref="B336:B339"/>
    <mergeCell ref="B340:H340"/>
    <mergeCell ref="B341:G341"/>
    <mergeCell ref="B344:B346"/>
    <mergeCell ref="B347:H347"/>
    <mergeCell ref="B348:B360"/>
    <mergeCell ref="B313:G313"/>
    <mergeCell ref="B271:B272"/>
    <mergeCell ref="B274:B280"/>
    <mergeCell ref="B282:G282"/>
    <mergeCell ref="B285:B287"/>
    <mergeCell ref="D276:D280"/>
    <mergeCell ref="B288:H288"/>
    <mergeCell ref="B289:B304"/>
    <mergeCell ref="B251:H251"/>
    <mergeCell ref="B252:B258"/>
    <mergeCell ref="B260:B269"/>
    <mergeCell ref="B324:G324"/>
    <mergeCell ref="B327:B329"/>
    <mergeCell ref="B34:H34"/>
    <mergeCell ref="B47:H47"/>
    <mergeCell ref="B59:H59"/>
    <mergeCell ref="B65:H65"/>
    <mergeCell ref="B69:H69"/>
    <mergeCell ref="B72:H72"/>
    <mergeCell ref="B79:H79"/>
    <mergeCell ref="B87:H87"/>
    <mergeCell ref="B92:H92"/>
    <mergeCell ref="B96:H96"/>
    <mergeCell ref="B103:H103"/>
    <mergeCell ref="B106:H106"/>
    <mergeCell ref="B134:H134"/>
    <mergeCell ref="B180:H180"/>
    <mergeCell ref="B242:H242"/>
    <mergeCell ref="B259:H259"/>
    <mergeCell ref="B270:H270"/>
    <mergeCell ref="B273:H273"/>
    <mergeCell ref="B281:H281"/>
    <mergeCell ref="H19:H20"/>
    <mergeCell ref="C83:C84"/>
    <mergeCell ref="C122:C123"/>
    <mergeCell ref="B323:H323"/>
    <mergeCell ref="B177:B179"/>
    <mergeCell ref="C192:C195"/>
    <mergeCell ref="C197:C199"/>
    <mergeCell ref="H205:H206"/>
    <mergeCell ref="D227:D228"/>
    <mergeCell ref="C256:C257"/>
    <mergeCell ref="B225:H225"/>
    <mergeCell ref="H237:H241"/>
    <mergeCell ref="B232:H232"/>
    <mergeCell ref="B192:B199"/>
    <mergeCell ref="B200:H200"/>
    <mergeCell ref="C208:C209"/>
    <mergeCell ref="B201:B203"/>
    <mergeCell ref="B204:H204"/>
    <mergeCell ref="B188:H188"/>
    <mergeCell ref="B189:G189"/>
    <mergeCell ref="B205:B206"/>
    <mergeCell ref="B316:B322"/>
    <mergeCell ref="B306:B311"/>
    <mergeCell ref="B247:B250"/>
    <mergeCell ref="C24:C25"/>
    <mergeCell ref="C26:C27"/>
    <mergeCell ref="C81:C82"/>
    <mergeCell ref="D130:D131"/>
    <mergeCell ref="D124:D125"/>
    <mergeCell ref="D114:D115"/>
    <mergeCell ref="B76:B78"/>
    <mergeCell ref="B97:G97"/>
    <mergeCell ref="B100:B102"/>
    <mergeCell ref="B90:B91"/>
    <mergeCell ref="C93:C94"/>
    <mergeCell ref="C63:C64"/>
    <mergeCell ref="B63:B64"/>
    <mergeCell ref="B38:B46"/>
    <mergeCell ref="C45:C46"/>
    <mergeCell ref="H152:H157"/>
    <mergeCell ref="B163:H163"/>
    <mergeCell ref="B152:B157"/>
    <mergeCell ref="B144:B148"/>
    <mergeCell ref="B161:H161"/>
    <mergeCell ref="B129:B133"/>
    <mergeCell ref="B164:G164"/>
    <mergeCell ref="B169:B173"/>
    <mergeCell ref="B174:H174"/>
    <mergeCell ref="B141:G141"/>
    <mergeCell ref="B117:G117"/>
    <mergeCell ref="B120:B127"/>
    <mergeCell ref="B128:H128"/>
    <mergeCell ref="B135:B139"/>
    <mergeCell ref="C135:C138"/>
    <mergeCell ref="B107:B109"/>
    <mergeCell ref="B110:H110"/>
    <mergeCell ref="B111:G111"/>
    <mergeCell ref="E112:G112"/>
    <mergeCell ref="B114:B115"/>
    <mergeCell ref="B116:H116"/>
    <mergeCell ref="B208:B217"/>
    <mergeCell ref="B80:B85"/>
    <mergeCell ref="B207:H207"/>
    <mergeCell ref="B235:H235"/>
    <mergeCell ref="B243:G243"/>
    <mergeCell ref="E245:G245"/>
    <mergeCell ref="B223:B224"/>
    <mergeCell ref="B233:B234"/>
    <mergeCell ref="B236:B241"/>
    <mergeCell ref="B218:H218"/>
    <mergeCell ref="B219:G219"/>
    <mergeCell ref="E221:G221"/>
    <mergeCell ref="B226:B231"/>
    <mergeCell ref="B168:H168"/>
    <mergeCell ref="B104:B105"/>
    <mergeCell ref="B176:H176"/>
    <mergeCell ref="B151:H151"/>
    <mergeCell ref="B159:B160"/>
    <mergeCell ref="B158:H158"/>
    <mergeCell ref="B93:B95"/>
    <mergeCell ref="B181:B186"/>
    <mergeCell ref="B187:H187"/>
    <mergeCell ref="B149:H149"/>
    <mergeCell ref="B140:H140"/>
    <mergeCell ref="D267:D268"/>
    <mergeCell ref="C318:C321"/>
    <mergeCell ref="B312:H312"/>
    <mergeCell ref="B305:H305"/>
    <mergeCell ref="B4:H4"/>
    <mergeCell ref="B5:H5"/>
    <mergeCell ref="B10:G10"/>
    <mergeCell ref="B7:G7"/>
    <mergeCell ref="B55:B58"/>
    <mergeCell ref="B60:G60"/>
    <mergeCell ref="B66:B68"/>
    <mergeCell ref="B70:B71"/>
    <mergeCell ref="B73:G73"/>
    <mergeCell ref="B51:H51"/>
    <mergeCell ref="B52:G52"/>
    <mergeCell ref="B35:G35"/>
    <mergeCell ref="B13:B17"/>
    <mergeCell ref="B30:B33"/>
    <mergeCell ref="B18:H18"/>
    <mergeCell ref="B19:B28"/>
    <mergeCell ref="B29:H29"/>
    <mergeCell ref="C48:C49"/>
    <mergeCell ref="C30:C31"/>
    <mergeCell ref="B48:B50"/>
  </mergeCells>
  <phoneticPr fontId="12" type="noConversion"/>
  <pageMargins left="0.98425196850393704" right="0.98425196850393704" top="1.299212598425197" bottom="1.4566929133858268" header="0.98425196850393704" footer="0.98425196850393704"/>
  <pageSetup scale="40" fitToHeight="0" orientation="portrait" r:id="rId1"/>
  <headerFooter alignWithMargins="0">
    <oddFooter xml:space="preserve">&amp;R&amp;P/&amp;N
</oddFooter>
  </headerFooter>
  <rowBreaks count="12" manualBreakCount="12">
    <brk id="51" min="1" max="7" man="1"/>
    <brk id="72" min="1" max="7" man="1"/>
    <brk id="85" min="1" max="7" man="1"/>
    <brk id="95" min="1" max="7" man="1"/>
    <brk id="116" min="1" max="7" man="1"/>
    <brk id="128" min="1" max="7" man="1"/>
    <brk id="140" max="16383" man="1"/>
    <brk id="163" min="1" max="7" man="1"/>
    <brk id="174" min="1" max="7" man="1"/>
    <brk id="188" min="1" max="7" man="1"/>
    <brk id="218" min="1" max="7" man="1"/>
    <brk id="242" min="1" max="7" man="1"/>
  </rowBreaks>
  <ignoredErrors>
    <ignoredError sqref="E89:F8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8381-EEC0-412E-B92A-55F78A959138}">
  <dimension ref="A1"/>
  <sheetViews>
    <sheetView workbookViewId="0">
      <selection activeCell="E30" sqref="E30"/>
    </sheetView>
  </sheetViews>
  <sheetFormatPr baseColWidth="10" defaultRowHeight="15" x14ac:dyDescent="0.25"/>
  <sheetData>
    <row r="1" spans="1:1" x14ac:dyDescent="0.25">
      <c r="A1"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163CF6DBD3254EB9EFF0224734D7E7" ma:contentTypeVersion="4" ma:contentTypeDescription="Create a new document." ma:contentTypeScope="" ma:versionID="81cc46be164e4604d6940f7dcb9d57c6">
  <xsd:schema xmlns:xsd="http://www.w3.org/2001/XMLSchema" xmlns:xs="http://www.w3.org/2001/XMLSchema" xmlns:p="http://schemas.microsoft.com/office/2006/metadata/properties" xmlns:ns3="8e08452e-ad3d-4f44-81ee-786ef9e7f591" targetNamespace="http://schemas.microsoft.com/office/2006/metadata/properties" ma:root="true" ma:fieldsID="a1bf3058833d22704a08539be3b1b889" ns3:_="">
    <xsd:import namespace="8e08452e-ad3d-4f44-81ee-786ef9e7f59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8452e-ad3d-4f44-81ee-786ef9e7f59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084C7E-7E65-4E10-920C-2F402C1130BA}">
  <ds:schemaRef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8e08452e-ad3d-4f44-81ee-786ef9e7f591"/>
    <ds:schemaRef ds:uri="http://www.w3.org/XML/1998/namespace"/>
  </ds:schemaRefs>
</ds:datastoreItem>
</file>

<file path=customXml/itemProps2.xml><?xml version="1.0" encoding="utf-8"?>
<ds:datastoreItem xmlns:ds="http://schemas.openxmlformats.org/officeDocument/2006/customXml" ds:itemID="{96285A7C-CF82-4E80-B111-D3B770616129}">
  <ds:schemaRefs>
    <ds:schemaRef ds:uri="http://schemas.microsoft.com/sharepoint/v3/contenttype/forms"/>
  </ds:schemaRefs>
</ds:datastoreItem>
</file>

<file path=customXml/itemProps3.xml><?xml version="1.0" encoding="utf-8"?>
<ds:datastoreItem xmlns:ds="http://schemas.openxmlformats.org/officeDocument/2006/customXml" ds:itemID="{9BD4D2F4-8207-4355-AE04-438873D3C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8452e-ad3d-4f44-81ee-786ef9e7f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indicadores POA </vt:lpstr>
      <vt:lpstr>Hoja1</vt:lpstr>
      <vt:lpstr>'Seguimiento indicadores POA '!Área_de_impresión</vt:lpstr>
      <vt:lpstr>'Seguimiento indicadores POA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Maria Lora Maldonado</dc:creator>
  <cp:lastModifiedBy>Rosa Maria Lora Maldonado</cp:lastModifiedBy>
  <cp:lastPrinted>2026-04-21T21:13:55Z</cp:lastPrinted>
  <dcterms:created xsi:type="dcterms:W3CDTF">2024-06-06T20:25:48Z</dcterms:created>
  <dcterms:modified xsi:type="dcterms:W3CDTF">2026-04-21T21:18:14Z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0x0101006F163CF6DBD3254EB9EFF0224734D7E7</vt:lpwstr>
  </property>
</Properties>
</file>