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P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#REF!</definedName>
    <definedName name="_1987">#REF!</definedName>
    <definedName name="_Order1" hidden="1">255</definedName>
    <definedName name="AccessDatabase" hidden="1">"\\De2kp-42538\BOLETIN\Claga\CLAGA2000.mdb"</definedName>
    <definedName name="ACUMULADO">#REF!</definedName>
    <definedName name="Button_13">"CLAGA2000_Consolidado_2001_List"</definedName>
    <definedName name="FORMATO">#REF!</definedName>
    <definedName name="FUENTE">#REF!</definedName>
    <definedName name="OCTUBRE">#REF!</definedName>
    <definedName name="_xlnm.Print_Area" localSheetId="0">'PP'!$B$2:$AE$100</definedName>
    <definedName name="_xlnm.Print_Titles" localSheetId="0">'PP'!$5:$13</definedName>
    <definedName name="ROS">#REF!</definedName>
    <definedName name="ROS1">#REF!</definedName>
    <definedName name="ROS2">#REF!</definedName>
    <definedName name="ROS3">#REF!</definedName>
    <definedName name="ROS4">#REF!</definedName>
  </definedNames>
  <calcPr fullCalcOnLoad="1"/>
</workbook>
</file>

<file path=xl/sharedStrings.xml><?xml version="1.0" encoding="utf-8"?>
<sst xmlns="http://schemas.openxmlformats.org/spreadsheetml/2006/main" count="121" uniqueCount="102">
  <si>
    <t>MINISTERIO DE HACIENDA</t>
  </si>
  <si>
    <t>DIRECCION GENERAL DE POLITICA Y LEGISLACION TRIBUTARIA</t>
  </si>
  <si>
    <t>DEPARTAMENTO DE ESTUDIOS Y POLITICA TRIBUTARIA</t>
  </si>
  <si>
    <t>CUADRO No.1</t>
  </si>
  <si>
    <t>INGRESOS FISCALES COMPARADOS, SEGÚN PRINCIPALES PARTIDAS</t>
  </si>
  <si>
    <t>2003-2002</t>
  </si>
  <si>
    <t>PARTIDAS</t>
  </si>
  <si>
    <t>2003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</si>
  <si>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</si>
  <si>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</si>
  <si>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</si>
  <si>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</si>
  <si>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</si>
  <si>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</si>
  <si>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</si>
  <si>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</si>
  <si>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</si>
  <si>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</si>
  <si>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</si>
  <si>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</si>
  <si>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</si>
  <si>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</si>
  <si>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</si>
  <si>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I-  INGRESOS CORRIENTES</t>
  </si>
  <si>
    <t>II-  INGRESOS TRIBUTARIOS</t>
  </si>
  <si>
    <t>- Impuestos Sobre la Renta de las Personas</t>
  </si>
  <si>
    <t>- Impuestos Sobre los Ingresos de las Empresas</t>
  </si>
  <si>
    <t>- Otros Impuestos Sobre los Ingresos</t>
  </si>
  <si>
    <t>- Operaciones Inmobiliarias</t>
  </si>
  <si>
    <t>- Actos Traslativos</t>
  </si>
  <si>
    <t xml:space="preserve">- Impuestos a las Viviendas Suntuarias </t>
  </si>
  <si>
    <t>- Otros</t>
  </si>
  <si>
    <t>Impuesto a las Transf. de Bienes Industrializados y Servicios</t>
  </si>
  <si>
    <t>- ITBIS Interno</t>
  </si>
  <si>
    <t xml:space="preserve"> - ITBIS Externo</t>
  </si>
  <si>
    <t xml:space="preserve">Impuestos sobre Mercancías </t>
  </si>
  <si>
    <t>- Bebidas Alcohólicas</t>
  </si>
  <si>
    <t>- Tabaco Manufacturado</t>
  </si>
  <si>
    <t>- Impuestos Sobre Hidrocarburos</t>
  </si>
  <si>
    <t>Impuestos Sobre los Servicios</t>
  </si>
  <si>
    <t>Impuestos Sobre el Uso de Bienes y Licencias</t>
  </si>
  <si>
    <t>- Derecho de Circulación Vehículos de Motor</t>
  </si>
  <si>
    <t>- Impuesto Sobre Tramitación de Documentos</t>
  </si>
  <si>
    <t>- Licencias para Portar Armas de Fuego</t>
  </si>
  <si>
    <t>- Licencias para Operar Bancas de Apuestas</t>
  </si>
  <si>
    <t>- Licencias sobre Maguina Tragamonedas</t>
  </si>
  <si>
    <t>Sobre las Importaciones</t>
  </si>
  <si>
    <t>- Arancel</t>
  </si>
  <si>
    <t>Sobre las Exportaciones</t>
  </si>
  <si>
    <t>Otros Impuestos al Comercio Exterior</t>
  </si>
  <si>
    <t>- Comisión Cambiaria</t>
  </si>
  <si>
    <t>- Impuesto a la Salida de Pasajeros al Exterior por Aeropuertos y Puertos</t>
  </si>
  <si>
    <t>- Derechos Consulares</t>
  </si>
  <si>
    <t>III-  INGRESOS NO TRIBUTARIOS</t>
  </si>
  <si>
    <t>1) Transferencias Corrientes</t>
  </si>
  <si>
    <t>- Zona Franca</t>
  </si>
  <si>
    <t>- Loteria Nacional</t>
  </si>
  <si>
    <t>2) Otros Ingresos</t>
  </si>
  <si>
    <t>- Ventas de Mercancías del Sector Público</t>
  </si>
  <si>
    <t>- PROMESE</t>
  </si>
  <si>
    <t>- Otras Ventas</t>
  </si>
  <si>
    <t>- Ventas de Servicios del Sector Público</t>
  </si>
  <si>
    <t>- Derechos Aeroportuarios</t>
  </si>
  <si>
    <t>- Tarjetas de Turismo</t>
  </si>
  <si>
    <t>- Peaje</t>
  </si>
  <si>
    <t>- Tasas por Expedición y Renovación de Pasaportes</t>
  </si>
  <si>
    <t>- Otras Ventas de Administración General</t>
  </si>
  <si>
    <t>- Rentas de Propiedad</t>
  </si>
  <si>
    <t>- Dividendos por Inversiones Empresariales</t>
  </si>
  <si>
    <t>- Dividendos de la Refinería</t>
  </si>
  <si>
    <t xml:space="preserve">- Dividendos del Banco de Reservas </t>
  </si>
  <si>
    <t>-</t>
  </si>
  <si>
    <t>- Intereses</t>
  </si>
  <si>
    <t>- Conseciones</t>
  </si>
  <si>
    <t>- Conseción para Explotar Falconbrigde</t>
  </si>
  <si>
    <t>- Ingresos Diversos</t>
  </si>
  <si>
    <t>- Ventas de Activos No Financieros</t>
  </si>
  <si>
    <t>- Transferencias de Capital</t>
  </si>
  <si>
    <t>TOTAL</t>
  </si>
  <si>
    <t>DONACIONES</t>
  </si>
  <si>
    <t>FUENTES FINANCIERAS</t>
  </si>
  <si>
    <t>-  Activos Financieros</t>
  </si>
  <si>
    <t>-  Pasivos Financieros</t>
  </si>
  <si>
    <t>- Obtención de Préstamos Internos</t>
  </si>
  <si>
    <t>- Obtención de Préstamos Externos</t>
  </si>
  <si>
    <t>- Colocación de Títulos y Valores</t>
  </si>
  <si>
    <t>- Internos</t>
  </si>
  <si>
    <t>- Externos</t>
  </si>
  <si>
    <t xml:space="preserve">(1) Cifras sujetas a rectificación. </t>
  </si>
  <si>
    <t xml:space="preserve">      Incluye los dolares convertidos a la tasa oficial.</t>
  </si>
  <si>
    <t>(2) Difiere de los Estados Financieros de  la Tesorería Nacional, debido a que este Departamento incluye para ambos años los Préstamos y las Donaciones, según cifras suministradas por el Banco Central;</t>
  </si>
  <si>
    <t xml:space="preserve">     además, para ambos años se rectifico el Peaje con el de la SEOPC y se incluyó la Comisión Cambiaria.</t>
  </si>
  <si>
    <t>FUENTES: Tesorería Nacional, Estados Financieros, Banco Central y SEOPC.</t>
  </si>
  <si>
    <r>
      <t xml:space="preserve">(En millones RD$) </t>
    </r>
    <r>
      <rPr>
        <i/>
        <vertAlign val="superscript"/>
        <sz val="11"/>
        <color indexed="8"/>
        <rFont val="Arial"/>
        <family val="2"/>
      </rPr>
      <t>(1)</t>
    </r>
  </si>
  <si>
    <r>
      <t>1)</t>
    </r>
    <r>
      <rPr>
        <b/>
        <u val="single"/>
        <sz val="11"/>
        <color indexed="8"/>
        <rFont val="Arial"/>
        <family val="2"/>
      </rPr>
      <t xml:space="preserve"> Impuestos Sobre Ingresos</t>
    </r>
  </si>
  <si>
    <r>
      <t xml:space="preserve">2) </t>
    </r>
    <r>
      <rPr>
        <b/>
        <u val="single"/>
        <sz val="11"/>
        <color indexed="8"/>
        <rFont val="Arial"/>
        <family val="2"/>
      </rPr>
      <t xml:space="preserve">Impuestos Sobre la Propiedad </t>
    </r>
  </si>
  <si>
    <r>
      <t>3)</t>
    </r>
    <r>
      <rPr>
        <b/>
        <u val="single"/>
        <sz val="11"/>
        <color indexed="8"/>
        <rFont val="Arial"/>
        <family val="2"/>
      </rPr>
      <t xml:space="preserve"> Impuestos Internos Sobre Mercancías y Servicios</t>
    </r>
  </si>
  <si>
    <r>
      <t xml:space="preserve">4) </t>
    </r>
    <r>
      <rPr>
        <b/>
        <u val="single"/>
        <sz val="11"/>
        <color indexed="8"/>
        <rFont val="Arial"/>
        <family val="2"/>
      </rPr>
      <t>Impuestos Sobre el Comercio Exterior</t>
    </r>
  </si>
  <si>
    <r>
      <t xml:space="preserve">5) </t>
    </r>
    <r>
      <rPr>
        <b/>
        <u val="single"/>
        <sz val="11"/>
        <color indexed="8"/>
        <rFont val="Arial"/>
        <family val="2"/>
      </rPr>
      <t xml:space="preserve">Otros Impuestos </t>
    </r>
  </si>
  <si>
    <r>
      <t xml:space="preserve">6) </t>
    </r>
    <r>
      <rPr>
        <b/>
        <u val="single"/>
        <sz val="11"/>
        <color indexed="8"/>
        <rFont val="Arial"/>
        <family val="2"/>
      </rPr>
      <t>Contribución a la Seguridad Social</t>
    </r>
  </si>
  <si>
    <r>
      <t xml:space="preserve">IV. </t>
    </r>
    <r>
      <rPr>
        <b/>
        <u val="single"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INGRESOS DE CAPITAL</t>
    </r>
  </si>
  <si>
    <r>
      <t xml:space="preserve">TOTAL </t>
    </r>
    <r>
      <rPr>
        <b/>
        <vertAlign val="superscript"/>
        <sz val="11"/>
        <color indexed="8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</si>
</sst>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  <numFmt numFmtId="167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/>
    </xf>
    <xf numFmtId="49" fontId="11" fillId="0" borderId="2" xfId="15" applyNumberFormat="1" applyFont="1" applyBorder="1" applyAlignment="1">
      <alignment horizontal="center" vertical="center"/>
    </xf>
    <xf numFmtId="49" fontId="11" fillId="0" borderId="3" xfId="15" applyNumberFormat="1" applyFont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5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/>
      <protection/>
    </xf>
    <xf numFmtId="164" fontId="10" fillId="0" borderId="9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left" indent="1"/>
      <protection/>
    </xf>
    <xf numFmtId="164" fontId="13" fillId="0" borderId="9" xfId="0" applyNumberFormat="1" applyFont="1" applyFill="1" applyBorder="1" applyAlignment="1" applyProtection="1">
      <alignment/>
      <protection/>
    </xf>
    <xf numFmtId="164" fontId="13" fillId="0" borderId="10" xfId="0" applyNumberFormat="1" applyFont="1" applyFill="1" applyBorder="1" applyAlignment="1" applyProtection="1">
      <alignment/>
      <protection/>
    </xf>
    <xf numFmtId="164" fontId="13" fillId="0" borderId="10" xfId="0" applyNumberFormat="1" applyFont="1" applyFill="1" applyBorder="1" applyAlignment="1">
      <alignment/>
    </xf>
    <xf numFmtId="164" fontId="13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left" indent="2"/>
      <protection/>
    </xf>
    <xf numFmtId="164" fontId="14" fillId="0" borderId="9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 applyProtection="1">
      <alignment/>
      <protection/>
    </xf>
    <xf numFmtId="164" fontId="14" fillId="0" borderId="10" xfId="0" applyNumberFormat="1" applyFont="1" applyFill="1" applyBorder="1" applyAlignment="1">
      <alignment/>
    </xf>
    <xf numFmtId="164" fontId="14" fillId="0" borderId="9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 applyProtection="1">
      <alignment horizontal="left" indent="2"/>
      <protection/>
    </xf>
    <xf numFmtId="164" fontId="15" fillId="0" borderId="9" xfId="0" applyNumberFormat="1" applyFont="1" applyFill="1" applyBorder="1" applyAlignment="1" applyProtection="1">
      <alignment/>
      <protection/>
    </xf>
    <xf numFmtId="164" fontId="15" fillId="0" borderId="10" xfId="0" applyNumberFormat="1" applyFont="1" applyFill="1" applyBorder="1" applyAlignment="1" applyProtection="1">
      <alignment/>
      <protection/>
    </xf>
    <xf numFmtId="164" fontId="15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left" indent="3"/>
      <protection/>
    </xf>
    <xf numFmtId="164" fontId="15" fillId="0" borderId="10" xfId="0" applyNumberFormat="1" applyFont="1" applyFill="1" applyBorder="1" applyAlignment="1">
      <alignment/>
    </xf>
    <xf numFmtId="49" fontId="14" fillId="0" borderId="0" xfId="0" applyNumberFormat="1" applyFont="1" applyFill="1" applyBorder="1" applyAlignment="1" applyProtection="1">
      <alignment horizontal="left" indent="3"/>
      <protection/>
    </xf>
    <xf numFmtId="164" fontId="14" fillId="0" borderId="0" xfId="0" applyNumberFormat="1" applyFont="1" applyFill="1" applyBorder="1" applyAlignment="1" applyProtection="1">
      <alignment/>
      <protection/>
    </xf>
    <xf numFmtId="164" fontId="15" fillId="0" borderId="9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13" fillId="0" borderId="9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164" fontId="10" fillId="0" borderId="9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left" indent="2"/>
      <protection/>
    </xf>
    <xf numFmtId="49" fontId="10" fillId="0" borderId="11" xfId="0" applyNumberFormat="1" applyFont="1" applyFill="1" applyBorder="1" applyAlignment="1" applyProtection="1">
      <alignment horizontal="left" indent="2"/>
      <protection/>
    </xf>
    <xf numFmtId="49" fontId="10" fillId="0" borderId="0" xfId="0" applyNumberFormat="1" applyFont="1" applyFill="1" applyBorder="1" applyAlignment="1" applyProtection="1">
      <alignment horizontal="left" indent="3"/>
      <protection/>
    </xf>
    <xf numFmtId="49" fontId="14" fillId="0" borderId="0" xfId="0" applyNumberFormat="1" applyFont="1" applyFill="1" applyBorder="1" applyAlignment="1" applyProtection="1">
      <alignment horizontal="left" indent="4"/>
      <protection/>
    </xf>
    <xf numFmtId="164" fontId="14" fillId="0" borderId="0" xfId="0" applyNumberFormat="1" applyFont="1" applyFill="1" applyBorder="1" applyAlignment="1" applyProtection="1">
      <alignment horizontal="left" indent="5"/>
      <protection/>
    </xf>
    <xf numFmtId="49" fontId="10" fillId="0" borderId="0" xfId="0" applyNumberFormat="1" applyFont="1" applyFill="1" applyBorder="1" applyAlignment="1" applyProtection="1">
      <alignment horizontal="left" indent="2"/>
      <protection/>
    </xf>
    <xf numFmtId="49" fontId="14" fillId="0" borderId="0" xfId="0" applyNumberFormat="1" applyFont="1" applyFill="1" applyBorder="1" applyAlignment="1" applyProtection="1">
      <alignment horizontal="left" indent="1"/>
      <protection/>
    </xf>
    <xf numFmtId="164" fontId="10" fillId="0" borderId="8" xfId="0" applyNumberFormat="1" applyFont="1" applyFill="1" applyBorder="1" applyAlignment="1" applyProtection="1">
      <alignment/>
      <protection/>
    </xf>
    <xf numFmtId="49" fontId="10" fillId="0" borderId="3" xfId="0" applyNumberFormat="1" applyFont="1" applyFill="1" applyBorder="1" applyAlignment="1" applyProtection="1">
      <alignment horizontal="center" vertical="center"/>
      <protection/>
    </xf>
    <xf numFmtId="164" fontId="10" fillId="0" borderId="2" xfId="0" applyNumberFormat="1" applyFont="1" applyFill="1" applyBorder="1" applyAlignment="1" applyProtection="1">
      <alignment/>
      <protection/>
    </xf>
    <xf numFmtId="164" fontId="10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 indent="1"/>
      <protection/>
    </xf>
    <xf numFmtId="49" fontId="15" fillId="0" borderId="0" xfId="0" applyNumberFormat="1" applyFont="1" applyFill="1" applyBorder="1" applyAlignment="1" applyProtection="1">
      <alignment horizontal="left" indent="2"/>
      <protection/>
    </xf>
    <xf numFmtId="164" fontId="15" fillId="0" borderId="11" xfId="0" applyNumberFormat="1" applyFont="1" applyFill="1" applyBorder="1" applyAlignment="1" applyProtection="1">
      <alignment/>
      <protection/>
    </xf>
    <xf numFmtId="164" fontId="14" fillId="0" borderId="8" xfId="0" applyNumberFormat="1" applyFont="1" applyFill="1" applyBorder="1" applyAlignment="1">
      <alignment/>
    </xf>
    <xf numFmtId="164" fontId="14" fillId="0" borderId="7" xfId="0" applyNumberFormat="1" applyFont="1" applyFill="1" applyBorder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64" fontId="10" fillId="0" borderId="14" xfId="0" applyNumberFormat="1" applyFont="1" applyFill="1" applyBorder="1" applyAlignment="1" applyProtection="1">
      <alignment vertical="center"/>
      <protection/>
    </xf>
    <xf numFmtId="164" fontId="10" fillId="0" borderId="15" xfId="0" applyNumberFormat="1" applyFont="1" applyFill="1" applyBorder="1" applyAlignment="1" applyProtection="1">
      <alignment vertical="center"/>
      <protection/>
    </xf>
    <xf numFmtId="164" fontId="10" fillId="0" borderId="16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 applyProtection="1">
      <alignment/>
      <protection/>
    </xf>
    <xf numFmtId="165" fontId="20" fillId="0" borderId="0" xfId="15" applyNumberFormat="1" applyFont="1" applyFill="1" applyAlignment="1">
      <alignment/>
    </xf>
    <xf numFmtId="165" fontId="0" fillId="0" borderId="0" xfId="15" applyNumberFormat="1" applyFont="1" applyAlignment="1">
      <alignment/>
    </xf>
    <xf numFmtId="165" fontId="17" fillId="0" borderId="0" xfId="15" applyNumberFormat="1" applyFont="1" applyFill="1" applyAlignment="1">
      <alignment/>
    </xf>
    <xf numFmtId="165" fontId="0" fillId="0" borderId="0" xfId="15" applyNumberFormat="1" applyFont="1" applyBorder="1" applyAlignment="1">
      <alignment/>
    </xf>
    <xf numFmtId="0" fontId="17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2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 applyProtection="1">
      <alignment/>
      <protection/>
    </xf>
    <xf numFmtId="164" fontId="22" fillId="0" borderId="0" xfId="0" applyNumberFormat="1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261"/>
  <sheetViews>
    <sheetView showGridLines="0" tabSelected="1" workbookViewId="0" topLeftCell="A79">
      <selection activeCell="C96" sqref="C96:O96"/>
    </sheetView>
  </sheetViews>
  <sheetFormatPr defaultColWidth="9.140625" defaultRowHeight="12.75"/>
  <cols>
    <col min="1" max="1" width="2.57421875" style="97" customWidth="1"/>
    <col min="2" max="2" width="82.140625" style="0" customWidth="1"/>
    <col min="3" max="3" width="10.140625" style="0" customWidth="1"/>
    <col min="4" max="4" width="12.421875" style="0" customWidth="1"/>
    <col min="5" max="9" width="10.57421875" style="0" customWidth="1"/>
    <col min="10" max="10" width="12.421875" style="0" customWidth="1"/>
    <col min="11" max="13" width="15.57421875" style="0" customWidth="1"/>
    <col min="14" max="14" width="13.421875" style="0" customWidth="1"/>
    <col min="15" max="15" width="11.140625" style="0" customWidth="1"/>
    <col min="16" max="16" width="11.00390625" style="97" customWidth="1"/>
    <col min="17" max="23" width="11.421875" style="0" customWidth="1"/>
    <col min="24" max="24" width="16.00390625" style="0" customWidth="1"/>
    <col min="25" max="25" width="12.8515625" style="0" customWidth="1"/>
    <col min="26" max="26" width="14.7109375" style="0" customWidth="1"/>
    <col min="27" max="27" width="14.00390625" style="0" customWidth="1"/>
    <col min="28" max="30" width="11.421875" style="0" customWidth="1"/>
    <col min="31" max="31" width="3.7109375" style="0" customWidth="1"/>
    <col min="32" max="16384" width="11.421875" style="0" customWidth="1"/>
  </cols>
  <sheetData>
    <row r="2" spans="2:30" ht="15.7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2:30" ht="15.75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2:30" ht="15.75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2:31" ht="26.25" customHeight="1"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2:31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2:31" ht="19.5" customHeight="1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3"/>
    </row>
    <row r="8" spans="2:31" ht="18.75" customHeight="1">
      <c r="B8" s="7" t="s">
        <v>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3"/>
    </row>
    <row r="9" spans="2:31" ht="18" customHeight="1">
      <c r="B9" s="8" t="s">
        <v>93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3"/>
    </row>
    <row r="10" spans="2:31" ht="8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2:31" ht="23.25" customHeight="1">
      <c r="B11" s="10" t="s">
        <v>6</v>
      </c>
      <c r="C11" s="11">
        <v>2002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  <c r="O11" s="14">
        <v>2002</v>
      </c>
      <c r="P11" s="15" t="s">
        <v>7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4">
        <v>2003</v>
      </c>
      <c r="AC11" s="12" t="s">
        <v>8</v>
      </c>
      <c r="AD11" s="12"/>
      <c r="AE11" s="3"/>
    </row>
    <row r="12" spans="2:31" ht="21.75" customHeight="1">
      <c r="B12" s="17"/>
      <c r="C12" s="18" t="s">
        <v>9</v>
      </c>
      <c r="D12" s="18" t="s">
        <v>10</v>
      </c>
      <c r="E12" s="18" t="s">
        <v>11</v>
      </c>
      <c r="F12" s="18" t="s">
        <v>12</v>
      </c>
      <c r="G12" s="18" t="s">
        <v>13</v>
      </c>
      <c r="H12" s="18" t="s">
        <v>14</v>
      </c>
      <c r="I12" s="18" t="s">
        <v>15</v>
      </c>
      <c r="J12" s="18" t="s">
        <v>16</v>
      </c>
      <c r="K12" s="18" t="s">
        <v>17</v>
      </c>
      <c r="L12" s="18" t="s">
        <v>18</v>
      </c>
      <c r="M12" s="18" t="s">
        <v>19</v>
      </c>
      <c r="N12" s="18" t="s">
        <v>20</v>
      </c>
      <c r="O12" s="19"/>
      <c r="P12" s="20" t="s">
        <v>9</v>
      </c>
      <c r="Q12" s="18" t="s">
        <v>10</v>
      </c>
      <c r="R12" s="18" t="s">
        <v>11</v>
      </c>
      <c r="S12" s="18" t="s">
        <v>12</v>
      </c>
      <c r="T12" s="18" t="s">
        <v>13</v>
      </c>
      <c r="U12" s="18" t="s">
        <v>14</v>
      </c>
      <c r="V12" s="18" t="s">
        <v>15</v>
      </c>
      <c r="W12" s="18" t="s">
        <v>16</v>
      </c>
      <c r="X12" s="18" t="s">
        <v>17</v>
      </c>
      <c r="Y12" s="18" t="s">
        <v>18</v>
      </c>
      <c r="Z12" s="18" t="s">
        <v>19</v>
      </c>
      <c r="AA12" s="18" t="s">
        <v>20</v>
      </c>
      <c r="AB12" s="19"/>
      <c r="AC12" s="21" t="s">
        <v>21</v>
      </c>
      <c r="AD12" s="22" t="s">
        <v>22</v>
      </c>
      <c r="AE12" s="3"/>
    </row>
    <row r="13" spans="2:31" ht="9" customHeight="1">
      <c r="B13" s="23"/>
      <c r="C13" s="24"/>
      <c r="D13" s="25"/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7"/>
      <c r="P13" s="24"/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7"/>
      <c r="AC13" s="28"/>
      <c r="AD13" s="28"/>
      <c r="AE13" s="3"/>
    </row>
    <row r="14" spans="2:31" ht="19.5" customHeight="1">
      <c r="B14" s="29" t="s">
        <v>23</v>
      </c>
      <c r="C14" s="30">
        <f aca="true" t="shared" si="0" ref="C14:AB14">+C15+C54</f>
        <v>5510.4</v>
      </c>
      <c r="D14" s="30">
        <f t="shared" si="0"/>
        <v>4959.3</v>
      </c>
      <c r="E14" s="30">
        <f t="shared" si="0"/>
        <v>5554.7</v>
      </c>
      <c r="F14" s="30">
        <f t="shared" si="0"/>
        <v>6022.4</v>
      </c>
      <c r="G14" s="30">
        <f t="shared" si="0"/>
        <v>5661.300000000001</v>
      </c>
      <c r="H14" s="30">
        <f t="shared" si="0"/>
        <v>5145.6</v>
      </c>
      <c r="I14" s="30">
        <f t="shared" si="0"/>
        <v>5609.9</v>
      </c>
      <c r="J14" s="30">
        <f t="shared" si="0"/>
        <v>5671.6</v>
      </c>
      <c r="K14" s="30">
        <f t="shared" si="0"/>
        <v>5068.599999999999</v>
      </c>
      <c r="L14" s="30">
        <f t="shared" si="0"/>
        <v>5486.6</v>
      </c>
      <c r="M14" s="30">
        <f t="shared" si="0"/>
        <v>5543.700000000001</v>
      </c>
      <c r="N14" s="30">
        <f t="shared" si="0"/>
        <v>6885.5</v>
      </c>
      <c r="O14" s="30">
        <f t="shared" si="0"/>
        <v>67119.63</v>
      </c>
      <c r="P14" s="30">
        <f t="shared" si="0"/>
        <v>6458</v>
      </c>
      <c r="Q14" s="30">
        <f t="shared" si="0"/>
        <v>5383.3</v>
      </c>
      <c r="R14" s="30">
        <f t="shared" si="0"/>
        <v>5566.6</v>
      </c>
      <c r="S14" s="30">
        <f t="shared" si="0"/>
        <v>6369.099999999999</v>
      </c>
      <c r="T14" s="30">
        <f t="shared" si="0"/>
        <v>6151.400000000001</v>
      </c>
      <c r="U14" s="30">
        <f t="shared" si="0"/>
        <v>6274.4</v>
      </c>
      <c r="V14" s="30">
        <f t="shared" si="0"/>
        <v>6221.699999999999</v>
      </c>
      <c r="W14" s="30">
        <f t="shared" si="0"/>
        <v>6488.3</v>
      </c>
      <c r="X14" s="30">
        <f t="shared" si="0"/>
        <v>7199.699999999999</v>
      </c>
      <c r="Y14" s="30">
        <f t="shared" si="0"/>
        <v>7330.700000000002</v>
      </c>
      <c r="Z14" s="30">
        <f t="shared" si="0"/>
        <v>7266.6</v>
      </c>
      <c r="AA14" s="30">
        <f t="shared" si="0"/>
        <v>8935.2</v>
      </c>
      <c r="AB14" s="30">
        <f t="shared" si="0"/>
        <v>79645.07802193999</v>
      </c>
      <c r="AC14" s="30">
        <f>+AB14-O14</f>
        <v>12525.448021939985</v>
      </c>
      <c r="AD14" s="31">
        <f>+AC14/O14*100</f>
        <v>18.66137823158439</v>
      </c>
      <c r="AE14" s="3"/>
    </row>
    <row r="15" spans="2:31" ht="21" customHeight="1">
      <c r="B15" s="29" t="s">
        <v>24</v>
      </c>
      <c r="C15" s="30">
        <f aca="true" t="shared" si="1" ref="C15:AB15">+C16+C20+C25+C42+C52+C53</f>
        <v>5370</v>
      </c>
      <c r="D15" s="32">
        <f t="shared" si="1"/>
        <v>4798.7</v>
      </c>
      <c r="E15" s="32">
        <f t="shared" si="1"/>
        <v>5157.3</v>
      </c>
      <c r="F15" s="32">
        <f t="shared" si="1"/>
        <v>5861.9</v>
      </c>
      <c r="G15" s="32">
        <f t="shared" si="1"/>
        <v>5461.500000000001</v>
      </c>
      <c r="H15" s="32">
        <f t="shared" si="1"/>
        <v>4893.1</v>
      </c>
      <c r="I15" s="32">
        <f t="shared" si="1"/>
        <v>5295.099999999999</v>
      </c>
      <c r="J15" s="32">
        <f t="shared" si="1"/>
        <v>5235.1</v>
      </c>
      <c r="K15" s="32">
        <f t="shared" si="1"/>
        <v>4789.299999999999</v>
      </c>
      <c r="L15" s="32">
        <f t="shared" si="1"/>
        <v>5175.8</v>
      </c>
      <c r="M15" s="32">
        <f t="shared" si="1"/>
        <v>5317.400000000001</v>
      </c>
      <c r="N15" s="32">
        <f t="shared" si="1"/>
        <v>6001.7</v>
      </c>
      <c r="O15" s="32">
        <f t="shared" si="1"/>
        <v>63356.9</v>
      </c>
      <c r="P15" s="30">
        <f t="shared" si="1"/>
        <v>5938.3</v>
      </c>
      <c r="Q15" s="32">
        <f t="shared" si="1"/>
        <v>4908.3</v>
      </c>
      <c r="R15" s="32">
        <f t="shared" si="1"/>
        <v>5218.700000000001</v>
      </c>
      <c r="S15" s="32">
        <f t="shared" si="1"/>
        <v>6037.099999999999</v>
      </c>
      <c r="T15" s="32">
        <f t="shared" si="1"/>
        <v>5729.8</v>
      </c>
      <c r="U15" s="32">
        <f t="shared" si="1"/>
        <v>5889</v>
      </c>
      <c r="V15" s="32">
        <f t="shared" si="1"/>
        <v>5800.999999999999</v>
      </c>
      <c r="W15" s="32">
        <f t="shared" si="1"/>
        <v>6097.1</v>
      </c>
      <c r="X15" s="32">
        <f t="shared" si="1"/>
        <v>6683.799999999999</v>
      </c>
      <c r="Y15" s="32">
        <f t="shared" si="1"/>
        <v>6801.100000000001</v>
      </c>
      <c r="Z15" s="32">
        <f t="shared" si="1"/>
        <v>6735.8</v>
      </c>
      <c r="AA15" s="32">
        <f t="shared" si="1"/>
        <v>8408.1</v>
      </c>
      <c r="AB15" s="32">
        <f t="shared" si="1"/>
        <v>74248.17802194</v>
      </c>
      <c r="AC15" s="30">
        <f>+AB15-O15</f>
        <v>10891.278021939994</v>
      </c>
      <c r="AD15" s="31">
        <f>+AC15/O15*100</f>
        <v>17.190358148741485</v>
      </c>
      <c r="AE15" s="3"/>
    </row>
    <row r="16" spans="2:31" ht="23.25" customHeight="1">
      <c r="B16" s="33" t="s">
        <v>94</v>
      </c>
      <c r="C16" s="34">
        <v>1379</v>
      </c>
      <c r="D16" s="35">
        <v>1143.7</v>
      </c>
      <c r="E16" s="35">
        <v>1343.3</v>
      </c>
      <c r="F16" s="35">
        <v>1947.4</v>
      </c>
      <c r="G16" s="35">
        <v>1510.6</v>
      </c>
      <c r="H16" s="35">
        <v>1252.7</v>
      </c>
      <c r="I16" s="35">
        <v>1277.2</v>
      </c>
      <c r="J16" s="35">
        <v>1225.5</v>
      </c>
      <c r="K16" s="35">
        <v>1150.3</v>
      </c>
      <c r="L16" s="35">
        <v>1162.5</v>
      </c>
      <c r="M16" s="35">
        <v>1168.8</v>
      </c>
      <c r="N16" s="35">
        <v>1485.1</v>
      </c>
      <c r="O16" s="36">
        <f>SUM(C16:N16)</f>
        <v>16046.1</v>
      </c>
      <c r="P16" s="34">
        <f aca="true" t="shared" si="2" ref="P16:AB16">SUM(P17:P19)</f>
        <v>1665.5</v>
      </c>
      <c r="Q16" s="35">
        <f t="shared" si="2"/>
        <v>1301</v>
      </c>
      <c r="R16" s="35">
        <f t="shared" si="2"/>
        <v>1489</v>
      </c>
      <c r="S16" s="35">
        <f t="shared" si="2"/>
        <v>2226.7</v>
      </c>
      <c r="T16" s="35">
        <f t="shared" si="2"/>
        <v>1368.1999999999998</v>
      </c>
      <c r="U16" s="35">
        <f t="shared" si="2"/>
        <v>1717.3000000000002</v>
      </c>
      <c r="V16" s="35">
        <f t="shared" si="2"/>
        <v>1489.7</v>
      </c>
      <c r="W16" s="35">
        <f t="shared" si="2"/>
        <v>1532</v>
      </c>
      <c r="X16" s="35">
        <f t="shared" si="2"/>
        <v>1816.4</v>
      </c>
      <c r="Y16" s="35">
        <f t="shared" si="2"/>
        <v>1599.6999999999998</v>
      </c>
      <c r="Z16" s="35">
        <f t="shared" si="2"/>
        <v>1569.8000000000002</v>
      </c>
      <c r="AA16" s="35">
        <f t="shared" si="2"/>
        <v>2609.4</v>
      </c>
      <c r="AB16" s="35">
        <f t="shared" si="2"/>
        <v>20384.7</v>
      </c>
      <c r="AC16" s="34">
        <f>+AB16-O16</f>
        <v>4338.6</v>
      </c>
      <c r="AD16" s="37">
        <f>+AC16/O16*100</f>
        <v>27.038345766260964</v>
      </c>
      <c r="AE16" s="3"/>
    </row>
    <row r="17" spans="2:31" ht="18.75" customHeight="1">
      <c r="B17" s="38" t="s">
        <v>25</v>
      </c>
      <c r="C17" s="3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39">
        <v>597.4</v>
      </c>
      <c r="Q17" s="40">
        <v>448.7</v>
      </c>
      <c r="R17" s="40">
        <v>499.1</v>
      </c>
      <c r="S17" s="40">
        <v>431.5</v>
      </c>
      <c r="T17" s="40">
        <v>466.2</v>
      </c>
      <c r="U17" s="40">
        <v>493.5</v>
      </c>
      <c r="V17" s="40">
        <v>441.2</v>
      </c>
      <c r="W17" s="40">
        <v>434.1</v>
      </c>
      <c r="X17" s="40">
        <v>493.7</v>
      </c>
      <c r="Y17" s="40">
        <v>419.3</v>
      </c>
      <c r="Z17" s="40">
        <v>457.2</v>
      </c>
      <c r="AA17" s="40">
        <v>485.7</v>
      </c>
      <c r="AB17" s="41">
        <f>SUM(P17:AA17)</f>
        <v>5667.599999999999</v>
      </c>
      <c r="AC17" s="42"/>
      <c r="AD17" s="43"/>
      <c r="AE17" s="3"/>
    </row>
    <row r="18" spans="2:31" ht="18.75" customHeight="1">
      <c r="B18" s="38" t="s">
        <v>26</v>
      </c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39">
        <v>637.7</v>
      </c>
      <c r="Q18" s="40">
        <v>607.5</v>
      </c>
      <c r="R18" s="40">
        <v>701.3</v>
      </c>
      <c r="S18" s="40">
        <v>1304.6</v>
      </c>
      <c r="T18" s="40">
        <v>601.9</v>
      </c>
      <c r="U18" s="40">
        <v>807.9</v>
      </c>
      <c r="V18" s="40">
        <v>715.5</v>
      </c>
      <c r="W18" s="40">
        <v>681.5</v>
      </c>
      <c r="X18" s="40">
        <v>979</v>
      </c>
      <c r="Y18" s="40">
        <v>779.8</v>
      </c>
      <c r="Z18" s="40">
        <v>724.2</v>
      </c>
      <c r="AA18" s="40">
        <v>842.7</v>
      </c>
      <c r="AB18" s="41">
        <f>SUM(P18:AA18)</f>
        <v>9383.6</v>
      </c>
      <c r="AC18" s="42"/>
      <c r="AD18" s="43"/>
      <c r="AE18" s="3"/>
    </row>
    <row r="19" spans="2:31" ht="18.75" customHeight="1">
      <c r="B19" s="38" t="s">
        <v>27</v>
      </c>
      <c r="C19" s="39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39">
        <v>430.4</v>
      </c>
      <c r="Q19" s="40">
        <v>244.8</v>
      </c>
      <c r="R19" s="40">
        <v>288.6</v>
      </c>
      <c r="S19" s="40">
        <v>490.6</v>
      </c>
      <c r="T19" s="40">
        <v>300.1</v>
      </c>
      <c r="U19" s="40">
        <v>415.9</v>
      </c>
      <c r="V19" s="40">
        <v>333</v>
      </c>
      <c r="W19" s="40">
        <v>416.4</v>
      </c>
      <c r="X19" s="40">
        <v>343.7</v>
      </c>
      <c r="Y19" s="40">
        <v>400.6</v>
      </c>
      <c r="Z19" s="40">
        <v>388.4</v>
      </c>
      <c r="AA19" s="40">
        <v>1281</v>
      </c>
      <c r="AB19" s="41">
        <f>SUM(P19:AA19)</f>
        <v>5333.5</v>
      </c>
      <c r="AC19" s="42"/>
      <c r="AD19" s="43"/>
      <c r="AE19" s="3"/>
    </row>
    <row r="20" spans="2:31" ht="24" customHeight="1">
      <c r="B20" s="33" t="s">
        <v>95</v>
      </c>
      <c r="C20" s="34">
        <f aca="true" t="shared" si="3" ref="C20:N20">ROUND(SUM(C21:C24),1)</f>
        <v>50.2</v>
      </c>
      <c r="D20" s="35">
        <f t="shared" si="3"/>
        <v>79.5</v>
      </c>
      <c r="E20" s="35">
        <f t="shared" si="3"/>
        <v>110.7</v>
      </c>
      <c r="F20" s="35">
        <f t="shared" si="3"/>
        <v>83.1</v>
      </c>
      <c r="G20" s="35">
        <f t="shared" si="3"/>
        <v>69.3</v>
      </c>
      <c r="H20" s="35">
        <f t="shared" si="3"/>
        <v>60.8</v>
      </c>
      <c r="I20" s="35">
        <f t="shared" si="3"/>
        <v>67.2</v>
      </c>
      <c r="J20" s="35">
        <f t="shared" si="3"/>
        <v>71</v>
      </c>
      <c r="K20" s="35">
        <f t="shared" si="3"/>
        <v>105.8</v>
      </c>
      <c r="L20" s="35">
        <f t="shared" si="3"/>
        <v>66.9</v>
      </c>
      <c r="M20" s="35">
        <f t="shared" si="3"/>
        <v>60.1</v>
      </c>
      <c r="N20" s="35">
        <f t="shared" si="3"/>
        <v>65</v>
      </c>
      <c r="O20" s="35">
        <f>SUM(O21:O24)</f>
        <v>889.5999999999999</v>
      </c>
      <c r="P20" s="34">
        <f aca="true" t="shared" si="4" ref="P20:AA20">ROUND(SUM(P21:P24),1)</f>
        <v>74.9</v>
      </c>
      <c r="Q20" s="35">
        <f t="shared" si="4"/>
        <v>83.8</v>
      </c>
      <c r="R20" s="35">
        <f t="shared" si="4"/>
        <v>143.1</v>
      </c>
      <c r="S20" s="35">
        <f t="shared" si="4"/>
        <v>94.8</v>
      </c>
      <c r="T20" s="35">
        <f t="shared" si="4"/>
        <v>88.9</v>
      </c>
      <c r="U20" s="35">
        <f t="shared" si="4"/>
        <v>75.6</v>
      </c>
      <c r="V20" s="35">
        <f t="shared" si="4"/>
        <v>114.1</v>
      </c>
      <c r="W20" s="35">
        <f t="shared" si="4"/>
        <v>94.9</v>
      </c>
      <c r="X20" s="35">
        <f t="shared" si="4"/>
        <v>138.3</v>
      </c>
      <c r="Y20" s="35">
        <f t="shared" si="4"/>
        <v>114.8</v>
      </c>
      <c r="Z20" s="35">
        <f t="shared" si="4"/>
        <v>99.1</v>
      </c>
      <c r="AA20" s="35">
        <f t="shared" si="4"/>
        <v>123.5</v>
      </c>
      <c r="AB20" s="35">
        <f>SUM(AB21:AB24)</f>
        <v>1245.8350219400002</v>
      </c>
      <c r="AC20" s="34">
        <f aca="true" t="shared" si="5" ref="AC20:AC51">+AB20-O20</f>
        <v>356.23502194000025</v>
      </c>
      <c r="AD20" s="37">
        <f aca="true" t="shared" si="6" ref="AD20:AD51">+AC20/O20*100</f>
        <v>40.04440444469427</v>
      </c>
      <c r="AE20" s="3"/>
    </row>
    <row r="21" spans="2:31" ht="21" customHeight="1">
      <c r="B21" s="38" t="s">
        <v>28</v>
      </c>
      <c r="C21" s="39">
        <v>19.9</v>
      </c>
      <c r="D21" s="40">
        <v>29.8</v>
      </c>
      <c r="E21" s="40">
        <v>24.4</v>
      </c>
      <c r="F21" s="40">
        <v>34.6</v>
      </c>
      <c r="G21" s="40">
        <v>27.6</v>
      </c>
      <c r="H21" s="40">
        <v>25.3</v>
      </c>
      <c r="I21" s="40">
        <v>27.2</v>
      </c>
      <c r="J21" s="40">
        <v>26.5</v>
      </c>
      <c r="K21" s="40">
        <v>24.2</v>
      </c>
      <c r="L21" s="40">
        <v>26.2</v>
      </c>
      <c r="M21" s="40">
        <v>24.4</v>
      </c>
      <c r="N21" s="40">
        <v>30.5</v>
      </c>
      <c r="O21" s="41">
        <f>SUM(C21:N21)</f>
        <v>320.59999999999997</v>
      </c>
      <c r="P21" s="39">
        <v>27.3</v>
      </c>
      <c r="Q21" s="40">
        <v>28</v>
      </c>
      <c r="R21" s="40">
        <v>27.5</v>
      </c>
      <c r="S21" s="40">
        <v>28.5</v>
      </c>
      <c r="T21" s="40">
        <v>32.1</v>
      </c>
      <c r="U21" s="40">
        <v>26.6</v>
      </c>
      <c r="V21" s="40">
        <v>44.9</v>
      </c>
      <c r="W21" s="40">
        <v>32.3</v>
      </c>
      <c r="X21" s="40">
        <v>26.5</v>
      </c>
      <c r="Y21" s="40">
        <v>38.9</v>
      </c>
      <c r="Z21" s="40">
        <v>33.43502194</v>
      </c>
      <c r="AA21" s="40">
        <v>47.7</v>
      </c>
      <c r="AB21" s="41">
        <f>SUM(P21:AA21)</f>
        <v>393.73502193999997</v>
      </c>
      <c r="AC21" s="42">
        <f t="shared" si="5"/>
        <v>73.13502194</v>
      </c>
      <c r="AD21" s="43">
        <f t="shared" si="6"/>
        <v>22.811922002495326</v>
      </c>
      <c r="AE21" s="3"/>
    </row>
    <row r="22" spans="2:31" ht="15" customHeight="1">
      <c r="B22" s="38" t="s">
        <v>29</v>
      </c>
      <c r="C22" s="39">
        <v>14.2</v>
      </c>
      <c r="D22" s="40">
        <v>20.6</v>
      </c>
      <c r="E22" s="40">
        <v>20.3</v>
      </c>
      <c r="F22" s="40">
        <v>27.1</v>
      </c>
      <c r="G22" s="40">
        <v>19.5</v>
      </c>
      <c r="H22" s="40">
        <v>17.6</v>
      </c>
      <c r="I22" s="40">
        <v>21</v>
      </c>
      <c r="J22" s="40">
        <v>20.8</v>
      </c>
      <c r="K22" s="40">
        <v>18</v>
      </c>
      <c r="L22" s="40">
        <v>18.7</v>
      </c>
      <c r="M22" s="40">
        <v>19.3</v>
      </c>
      <c r="N22" s="40">
        <v>16.1</v>
      </c>
      <c r="O22" s="41">
        <f>SUM(C22:N22)</f>
        <v>233.2</v>
      </c>
      <c r="P22" s="39">
        <v>26.6</v>
      </c>
      <c r="Q22" s="40">
        <v>25.3</v>
      </c>
      <c r="R22" s="40">
        <v>27.3</v>
      </c>
      <c r="S22" s="40">
        <v>28.7</v>
      </c>
      <c r="T22" s="40">
        <v>32.6</v>
      </c>
      <c r="U22" s="40">
        <v>28.3</v>
      </c>
      <c r="V22" s="40">
        <v>46.5</v>
      </c>
      <c r="W22" s="40">
        <v>34.4</v>
      </c>
      <c r="X22" s="40">
        <v>31.2</v>
      </c>
      <c r="Y22" s="40">
        <v>42.8</v>
      </c>
      <c r="Z22" s="40">
        <v>32.9</v>
      </c>
      <c r="AA22" s="40">
        <v>44.1</v>
      </c>
      <c r="AB22" s="41">
        <f>SUM(P22:AA22)</f>
        <v>400.70000000000005</v>
      </c>
      <c r="AC22" s="42">
        <f t="shared" si="5"/>
        <v>167.50000000000006</v>
      </c>
      <c r="AD22" s="43">
        <f t="shared" si="6"/>
        <v>71.82675814751289</v>
      </c>
      <c r="AE22" s="3"/>
    </row>
    <row r="23" spans="2:31" ht="15" customHeight="1">
      <c r="B23" s="38" t="s">
        <v>30</v>
      </c>
      <c r="C23" s="39">
        <v>5</v>
      </c>
      <c r="D23" s="40">
        <v>15.6</v>
      </c>
      <c r="E23" s="40">
        <v>56.8</v>
      </c>
      <c r="F23" s="40">
        <v>11.1</v>
      </c>
      <c r="G23" s="40">
        <v>8.2</v>
      </c>
      <c r="H23" s="40">
        <v>6.5</v>
      </c>
      <c r="I23" s="40">
        <v>6.6</v>
      </c>
      <c r="J23" s="40">
        <v>9.3</v>
      </c>
      <c r="K23" s="40">
        <v>51</v>
      </c>
      <c r="L23" s="40">
        <v>10.2</v>
      </c>
      <c r="M23" s="40">
        <v>5.5</v>
      </c>
      <c r="N23" s="40">
        <v>6.6</v>
      </c>
      <c r="O23" s="41">
        <f>SUM(C23:N23)</f>
        <v>192.39999999999998</v>
      </c>
      <c r="P23" s="39">
        <v>8.6</v>
      </c>
      <c r="Q23" s="40">
        <v>19.4</v>
      </c>
      <c r="R23" s="40">
        <v>71.6</v>
      </c>
      <c r="S23" s="40">
        <v>15.7</v>
      </c>
      <c r="T23" s="40">
        <v>10.1</v>
      </c>
      <c r="U23" s="40">
        <v>6.2</v>
      </c>
      <c r="V23" s="40">
        <v>9.4</v>
      </c>
      <c r="W23" s="40">
        <v>11.2</v>
      </c>
      <c r="X23" s="40">
        <v>67.2</v>
      </c>
      <c r="Y23" s="40">
        <v>10.1</v>
      </c>
      <c r="Z23" s="40">
        <v>7.9</v>
      </c>
      <c r="AA23" s="40">
        <v>8.1</v>
      </c>
      <c r="AB23" s="41">
        <f>SUM(P23:AA23)</f>
        <v>245.49999999999997</v>
      </c>
      <c r="AC23" s="42">
        <f t="shared" si="5"/>
        <v>53.099999999999994</v>
      </c>
      <c r="AD23" s="43">
        <f t="shared" si="6"/>
        <v>27.5987525987526</v>
      </c>
      <c r="AE23" s="3"/>
    </row>
    <row r="24" spans="2:31" ht="15" customHeight="1">
      <c r="B24" s="38" t="s">
        <v>31</v>
      </c>
      <c r="C24" s="39">
        <v>11.1</v>
      </c>
      <c r="D24" s="40">
        <v>13.5</v>
      </c>
      <c r="E24" s="40">
        <v>9.2</v>
      </c>
      <c r="F24" s="40">
        <v>10.3</v>
      </c>
      <c r="G24" s="40">
        <v>14</v>
      </c>
      <c r="H24" s="40">
        <v>11.4</v>
      </c>
      <c r="I24" s="40">
        <v>12.4</v>
      </c>
      <c r="J24" s="40">
        <v>14.4</v>
      </c>
      <c r="K24" s="40">
        <v>12.6</v>
      </c>
      <c r="L24" s="40">
        <v>11.8</v>
      </c>
      <c r="M24" s="40">
        <v>10.9</v>
      </c>
      <c r="N24" s="40">
        <v>11.8</v>
      </c>
      <c r="O24" s="41">
        <f>SUM(C24:N24)</f>
        <v>143.4</v>
      </c>
      <c r="P24" s="39">
        <v>12.4</v>
      </c>
      <c r="Q24" s="40">
        <v>11.1</v>
      </c>
      <c r="R24" s="40">
        <v>16.7</v>
      </c>
      <c r="S24" s="40">
        <v>21.9</v>
      </c>
      <c r="T24" s="40">
        <v>14.1</v>
      </c>
      <c r="U24" s="40">
        <v>14.5</v>
      </c>
      <c r="V24" s="40">
        <v>13.3</v>
      </c>
      <c r="W24" s="40">
        <v>17</v>
      </c>
      <c r="X24" s="40">
        <v>13.4</v>
      </c>
      <c r="Y24" s="40">
        <v>23</v>
      </c>
      <c r="Z24" s="40">
        <v>24.9</v>
      </c>
      <c r="AA24" s="40">
        <v>23.6</v>
      </c>
      <c r="AB24" s="41">
        <f>SUM(P24:AA24)</f>
        <v>205.9</v>
      </c>
      <c r="AC24" s="42">
        <f t="shared" si="5"/>
        <v>62.5</v>
      </c>
      <c r="AD24" s="43">
        <f t="shared" si="6"/>
        <v>43.584379358437936</v>
      </c>
      <c r="AE24" s="3"/>
    </row>
    <row r="25" spans="2:31" ht="23.25" customHeight="1">
      <c r="B25" s="33" t="s">
        <v>96</v>
      </c>
      <c r="C25" s="34">
        <f aca="true" t="shared" si="7" ref="C25:N25">ROUND(+C26+C29+C34+C35,1)</f>
        <v>2779.3</v>
      </c>
      <c r="D25" s="35">
        <f t="shared" si="7"/>
        <v>2397.1</v>
      </c>
      <c r="E25" s="35">
        <f t="shared" si="7"/>
        <v>2500.2</v>
      </c>
      <c r="F25" s="35">
        <f t="shared" si="7"/>
        <v>2505.2</v>
      </c>
      <c r="G25" s="35">
        <f t="shared" si="7"/>
        <v>2551.4</v>
      </c>
      <c r="H25" s="35">
        <f t="shared" si="7"/>
        <v>2435.9</v>
      </c>
      <c r="I25" s="35">
        <f t="shared" si="7"/>
        <v>2616.5</v>
      </c>
      <c r="J25" s="35">
        <f t="shared" si="7"/>
        <v>2609.6</v>
      </c>
      <c r="K25" s="35">
        <f t="shared" si="7"/>
        <v>2462.5</v>
      </c>
      <c r="L25" s="35">
        <f t="shared" si="7"/>
        <v>2545.7</v>
      </c>
      <c r="M25" s="35">
        <f t="shared" si="7"/>
        <v>2711.3</v>
      </c>
      <c r="N25" s="35">
        <f t="shared" si="7"/>
        <v>2895.4</v>
      </c>
      <c r="O25" s="35">
        <f>+O26+O29+O34+O35</f>
        <v>31010.100000000002</v>
      </c>
      <c r="P25" s="34">
        <f aca="true" t="shared" si="8" ref="P25:AA25">ROUND(+P26+P29+P34+P35,1)</f>
        <v>2971.8</v>
      </c>
      <c r="Q25" s="35">
        <f t="shared" si="8"/>
        <v>2435.6</v>
      </c>
      <c r="R25" s="35">
        <f t="shared" si="8"/>
        <v>2469.5</v>
      </c>
      <c r="S25" s="35">
        <f t="shared" si="8"/>
        <v>2540.6</v>
      </c>
      <c r="T25" s="35">
        <f t="shared" si="8"/>
        <v>2738</v>
      </c>
      <c r="U25" s="35">
        <f t="shared" si="8"/>
        <v>2719.2</v>
      </c>
      <c r="V25" s="35">
        <f t="shared" si="8"/>
        <v>2725.4</v>
      </c>
      <c r="W25" s="35">
        <f t="shared" si="8"/>
        <v>2814.5</v>
      </c>
      <c r="X25" s="35">
        <f t="shared" si="8"/>
        <v>2875.7</v>
      </c>
      <c r="Y25" s="35">
        <f t="shared" si="8"/>
        <v>3190.3</v>
      </c>
      <c r="Z25" s="35">
        <f t="shared" si="8"/>
        <v>3331.3</v>
      </c>
      <c r="AA25" s="35">
        <f t="shared" si="8"/>
        <v>3687</v>
      </c>
      <c r="AB25" s="35">
        <f>+AB26+AB29+AB34+AB35</f>
        <v>34498.943</v>
      </c>
      <c r="AC25" s="34">
        <f t="shared" si="5"/>
        <v>3488.842999999997</v>
      </c>
      <c r="AD25" s="37">
        <f t="shared" si="6"/>
        <v>11.25066671826275</v>
      </c>
      <c r="AE25" s="3"/>
    </row>
    <row r="26" spans="2:31" ht="21" customHeight="1">
      <c r="B26" s="44" t="s">
        <v>32</v>
      </c>
      <c r="C26" s="45">
        <f aca="true" t="shared" si="9" ref="C26:AB26">SUM(C27:C28)</f>
        <v>1567.7</v>
      </c>
      <c r="D26" s="46">
        <f t="shared" si="9"/>
        <v>1308.7</v>
      </c>
      <c r="E26" s="46">
        <f t="shared" si="9"/>
        <v>1285.7</v>
      </c>
      <c r="F26" s="46">
        <f t="shared" si="9"/>
        <v>1450</v>
      </c>
      <c r="G26" s="46">
        <f t="shared" si="9"/>
        <v>1391.7</v>
      </c>
      <c r="H26" s="46">
        <f t="shared" si="9"/>
        <v>1354.3</v>
      </c>
      <c r="I26" s="46">
        <f t="shared" si="9"/>
        <v>1485.8</v>
      </c>
      <c r="J26" s="46">
        <f t="shared" si="9"/>
        <v>1396.4</v>
      </c>
      <c r="K26" s="46">
        <f t="shared" si="9"/>
        <v>1447.1</v>
      </c>
      <c r="L26" s="46">
        <f t="shared" si="9"/>
        <v>1440.5</v>
      </c>
      <c r="M26" s="46">
        <f t="shared" si="9"/>
        <v>1455.4</v>
      </c>
      <c r="N26" s="46">
        <f t="shared" si="9"/>
        <v>1528.8</v>
      </c>
      <c r="O26" s="46">
        <f t="shared" si="9"/>
        <v>17112.1</v>
      </c>
      <c r="P26" s="45">
        <f t="shared" si="9"/>
        <v>1594.7</v>
      </c>
      <c r="Q26" s="46">
        <f t="shared" si="9"/>
        <v>1427.8</v>
      </c>
      <c r="R26" s="46">
        <f t="shared" si="9"/>
        <v>1406.7</v>
      </c>
      <c r="S26" s="46">
        <f t="shared" si="9"/>
        <v>1433.4</v>
      </c>
      <c r="T26" s="46">
        <f t="shared" si="9"/>
        <v>1497.6</v>
      </c>
      <c r="U26" s="46">
        <f t="shared" si="9"/>
        <v>1556.4</v>
      </c>
      <c r="V26" s="46">
        <f t="shared" si="9"/>
        <v>1523.5</v>
      </c>
      <c r="W26" s="46">
        <f t="shared" si="9"/>
        <v>1702</v>
      </c>
      <c r="X26" s="46">
        <f t="shared" si="9"/>
        <v>1690.8999999999999</v>
      </c>
      <c r="Y26" s="46">
        <f t="shared" si="9"/>
        <v>1682.2</v>
      </c>
      <c r="Z26" s="46">
        <f t="shared" si="9"/>
        <v>1763.6999999999998</v>
      </c>
      <c r="AA26" s="46">
        <f t="shared" si="9"/>
        <v>1899.8000000000002</v>
      </c>
      <c r="AB26" s="46">
        <f t="shared" si="9"/>
        <v>19178.7</v>
      </c>
      <c r="AC26" s="45">
        <f t="shared" si="5"/>
        <v>2066.600000000002</v>
      </c>
      <c r="AD26" s="47">
        <f t="shared" si="6"/>
        <v>12.076834520602395</v>
      </c>
      <c r="AE26" s="3"/>
    </row>
    <row r="27" spans="2:31" ht="17.25" customHeight="1">
      <c r="B27" s="48" t="s">
        <v>33</v>
      </c>
      <c r="C27" s="39">
        <v>1051.5</v>
      </c>
      <c r="D27" s="40">
        <v>831.1</v>
      </c>
      <c r="E27" s="40">
        <v>780.2</v>
      </c>
      <c r="F27" s="40">
        <v>839.7</v>
      </c>
      <c r="G27" s="40">
        <v>766.2</v>
      </c>
      <c r="H27" s="40">
        <v>800.3</v>
      </c>
      <c r="I27" s="40">
        <v>815</v>
      </c>
      <c r="J27" s="40">
        <v>845.4</v>
      </c>
      <c r="K27" s="40">
        <v>894.4</v>
      </c>
      <c r="L27" s="40">
        <v>827.9</v>
      </c>
      <c r="M27" s="40">
        <v>834.5</v>
      </c>
      <c r="N27" s="40">
        <v>927.5</v>
      </c>
      <c r="O27" s="41">
        <f>SUM(C27:N27)</f>
        <v>10213.699999999999</v>
      </c>
      <c r="P27" s="39">
        <v>1086.2</v>
      </c>
      <c r="Q27" s="40">
        <v>940.9</v>
      </c>
      <c r="R27" s="40">
        <v>915.9</v>
      </c>
      <c r="S27" s="40">
        <v>957.6</v>
      </c>
      <c r="T27" s="40">
        <v>939.1</v>
      </c>
      <c r="U27" s="40">
        <v>981.2</v>
      </c>
      <c r="V27" s="40">
        <v>964.6</v>
      </c>
      <c r="W27" s="40">
        <v>1147.5</v>
      </c>
      <c r="X27" s="40">
        <v>1136.6</v>
      </c>
      <c r="Y27" s="40">
        <v>997.7</v>
      </c>
      <c r="Z27" s="40">
        <v>1077.6</v>
      </c>
      <c r="AA27" s="40">
        <v>1134.9</v>
      </c>
      <c r="AB27" s="41">
        <f>SUM(P27:AA27)</f>
        <v>12279.800000000001</v>
      </c>
      <c r="AC27" s="42">
        <f t="shared" si="5"/>
        <v>2066.100000000002</v>
      </c>
      <c r="AD27" s="43">
        <f t="shared" si="6"/>
        <v>20.228712415677006</v>
      </c>
      <c r="AE27" s="3"/>
    </row>
    <row r="28" spans="2:31" ht="18" customHeight="1">
      <c r="B28" s="48" t="s">
        <v>34</v>
      </c>
      <c r="C28" s="39">
        <v>516.2</v>
      </c>
      <c r="D28" s="40">
        <v>477.6</v>
      </c>
      <c r="E28" s="40">
        <v>505.5</v>
      </c>
      <c r="F28" s="40">
        <v>610.3</v>
      </c>
      <c r="G28" s="40">
        <v>625.5</v>
      </c>
      <c r="H28" s="40">
        <v>554</v>
      </c>
      <c r="I28" s="40">
        <v>670.8</v>
      </c>
      <c r="J28" s="40">
        <v>551</v>
      </c>
      <c r="K28" s="40">
        <v>552.7</v>
      </c>
      <c r="L28" s="40">
        <v>612.6</v>
      </c>
      <c r="M28" s="40">
        <v>620.9</v>
      </c>
      <c r="N28" s="40">
        <v>601.3</v>
      </c>
      <c r="O28" s="41">
        <f>SUM(C28:N28)</f>
        <v>6898.400000000001</v>
      </c>
      <c r="P28" s="39">
        <v>508.5</v>
      </c>
      <c r="Q28" s="40">
        <v>486.9</v>
      </c>
      <c r="R28" s="40">
        <v>490.8</v>
      </c>
      <c r="S28" s="40">
        <v>475.8</v>
      </c>
      <c r="T28" s="40">
        <v>558.5</v>
      </c>
      <c r="U28" s="40">
        <v>575.2</v>
      </c>
      <c r="V28" s="40">
        <v>558.9</v>
      </c>
      <c r="W28" s="40">
        <v>554.5</v>
      </c>
      <c r="X28" s="40">
        <v>554.3</v>
      </c>
      <c r="Y28" s="40">
        <v>684.5</v>
      </c>
      <c r="Z28" s="40">
        <v>686.1</v>
      </c>
      <c r="AA28" s="40">
        <v>764.9</v>
      </c>
      <c r="AB28" s="41">
        <f>SUM(P28:AA28)</f>
        <v>6898.900000000001</v>
      </c>
      <c r="AC28" s="42">
        <f t="shared" si="5"/>
        <v>0.5</v>
      </c>
      <c r="AD28" s="43">
        <f t="shared" si="6"/>
        <v>0.007248057520584482</v>
      </c>
      <c r="AE28" s="3"/>
    </row>
    <row r="29" spans="2:31" ht="23.25" customHeight="1">
      <c r="B29" s="44" t="s">
        <v>35</v>
      </c>
      <c r="C29" s="45">
        <f aca="true" t="shared" si="10" ref="C29:N29">ROUND(SUM(C30:C33),1)</f>
        <v>1022.9</v>
      </c>
      <c r="D29" s="46">
        <f t="shared" si="10"/>
        <v>960.4</v>
      </c>
      <c r="E29" s="46">
        <f t="shared" si="10"/>
        <v>1109.9</v>
      </c>
      <c r="F29" s="46">
        <f t="shared" si="10"/>
        <v>956.6</v>
      </c>
      <c r="G29" s="46">
        <f t="shared" si="10"/>
        <v>1086.4</v>
      </c>
      <c r="H29" s="46">
        <f t="shared" si="10"/>
        <v>1006</v>
      </c>
      <c r="I29" s="46">
        <f t="shared" si="10"/>
        <v>1052.8</v>
      </c>
      <c r="J29" s="46">
        <f t="shared" si="10"/>
        <v>1145.1</v>
      </c>
      <c r="K29" s="46">
        <f t="shared" si="10"/>
        <v>948.6</v>
      </c>
      <c r="L29" s="46">
        <f t="shared" si="10"/>
        <v>1027.2</v>
      </c>
      <c r="M29" s="46">
        <f t="shared" si="10"/>
        <v>1066.5</v>
      </c>
      <c r="N29" s="46">
        <f t="shared" si="10"/>
        <v>1138.5</v>
      </c>
      <c r="O29" s="46">
        <f>SUM(O30:O33)</f>
        <v>12520.9</v>
      </c>
      <c r="P29" s="45">
        <f aca="true" t="shared" si="11" ref="P29:AA29">ROUND(SUM(P30:P33),1)</f>
        <v>1247.9</v>
      </c>
      <c r="Q29" s="46">
        <f t="shared" si="11"/>
        <v>881.8</v>
      </c>
      <c r="R29" s="46">
        <f t="shared" si="11"/>
        <v>972.3</v>
      </c>
      <c r="S29" s="46">
        <f t="shared" si="11"/>
        <v>1028</v>
      </c>
      <c r="T29" s="46">
        <f t="shared" si="11"/>
        <v>1162.3</v>
      </c>
      <c r="U29" s="46">
        <f t="shared" si="11"/>
        <v>1091</v>
      </c>
      <c r="V29" s="46">
        <f t="shared" si="11"/>
        <v>1111.5</v>
      </c>
      <c r="W29" s="46">
        <f t="shared" si="11"/>
        <v>1025</v>
      </c>
      <c r="X29" s="46">
        <f t="shared" si="11"/>
        <v>999.4</v>
      </c>
      <c r="Y29" s="46">
        <f t="shared" si="11"/>
        <v>1244.2</v>
      </c>
      <c r="Z29" s="46">
        <f t="shared" si="11"/>
        <v>1262.2</v>
      </c>
      <c r="AA29" s="46">
        <f t="shared" si="11"/>
        <v>1482.9</v>
      </c>
      <c r="AB29" s="46">
        <f>SUM(AB30:AB33)</f>
        <v>13508.529499999999</v>
      </c>
      <c r="AC29" s="45">
        <f t="shared" si="5"/>
        <v>987.6294999999991</v>
      </c>
      <c r="AD29" s="47">
        <f t="shared" si="6"/>
        <v>7.887847518948312</v>
      </c>
      <c r="AE29" s="3"/>
    </row>
    <row r="30" spans="2:31" ht="18.75" customHeight="1">
      <c r="B30" s="48" t="s">
        <v>36</v>
      </c>
      <c r="C30" s="39">
        <v>338.4</v>
      </c>
      <c r="D30" s="40">
        <v>216.9</v>
      </c>
      <c r="E30" s="40">
        <v>238.5</v>
      </c>
      <c r="F30" s="40">
        <v>262.1</v>
      </c>
      <c r="G30" s="40">
        <v>215.3</v>
      </c>
      <c r="H30" s="40">
        <v>279.9</v>
      </c>
      <c r="I30" s="40">
        <v>282.2</v>
      </c>
      <c r="J30" s="40">
        <v>247.8</v>
      </c>
      <c r="K30" s="40">
        <v>260.7</v>
      </c>
      <c r="L30" s="40">
        <v>261</v>
      </c>
      <c r="M30" s="40">
        <v>250.4</v>
      </c>
      <c r="N30" s="40">
        <v>368</v>
      </c>
      <c r="O30" s="41">
        <f>SUM(C30:N30)</f>
        <v>3221.2</v>
      </c>
      <c r="P30" s="39">
        <v>346.5</v>
      </c>
      <c r="Q30" s="40">
        <v>236.5</v>
      </c>
      <c r="R30" s="40">
        <v>240.8</v>
      </c>
      <c r="S30" s="40">
        <v>279.2</v>
      </c>
      <c r="T30" s="40">
        <v>264.7</v>
      </c>
      <c r="U30" s="40">
        <v>391.9</v>
      </c>
      <c r="V30" s="40">
        <v>246.6</v>
      </c>
      <c r="W30" s="40">
        <v>290.1</v>
      </c>
      <c r="X30" s="40">
        <v>297.2</v>
      </c>
      <c r="Y30" s="40">
        <v>313</v>
      </c>
      <c r="Z30" s="40">
        <v>359.0938</v>
      </c>
      <c r="AA30" s="40">
        <v>379.5</v>
      </c>
      <c r="AB30" s="41">
        <f>SUM(P30:AA30)</f>
        <v>3645.0937999999996</v>
      </c>
      <c r="AC30" s="42">
        <f t="shared" si="5"/>
        <v>423.8937999999998</v>
      </c>
      <c r="AD30" s="43">
        <f t="shared" si="6"/>
        <v>13.159499565379356</v>
      </c>
      <c r="AE30" s="3"/>
    </row>
    <row r="31" spans="2:31" ht="15" customHeight="1">
      <c r="B31" s="48" t="s">
        <v>37</v>
      </c>
      <c r="C31" s="39">
        <v>95.9</v>
      </c>
      <c r="D31" s="40">
        <v>88.1</v>
      </c>
      <c r="E31" s="40">
        <v>73.5</v>
      </c>
      <c r="F31" s="40">
        <v>90.6</v>
      </c>
      <c r="G31" s="40">
        <v>89</v>
      </c>
      <c r="H31" s="40">
        <v>93.2</v>
      </c>
      <c r="I31" s="40">
        <v>108.7</v>
      </c>
      <c r="J31" s="40">
        <v>83.9</v>
      </c>
      <c r="K31" s="40">
        <v>82</v>
      </c>
      <c r="L31" s="40">
        <v>96.6</v>
      </c>
      <c r="M31" s="40">
        <v>78.6</v>
      </c>
      <c r="N31" s="40">
        <v>89.2</v>
      </c>
      <c r="O31" s="41">
        <f>SUM(C31:N31)</f>
        <v>1069.3000000000002</v>
      </c>
      <c r="P31" s="39">
        <v>118.4</v>
      </c>
      <c r="Q31" s="40">
        <v>66</v>
      </c>
      <c r="R31" s="40">
        <v>86.8</v>
      </c>
      <c r="S31" s="40">
        <v>87.6</v>
      </c>
      <c r="T31" s="40">
        <v>99.3</v>
      </c>
      <c r="U31" s="40">
        <v>95.2</v>
      </c>
      <c r="V31" s="40">
        <v>103.6</v>
      </c>
      <c r="W31" s="40">
        <v>107</v>
      </c>
      <c r="X31" s="40">
        <v>100.9</v>
      </c>
      <c r="Y31" s="40">
        <v>109.1</v>
      </c>
      <c r="Z31" s="40">
        <v>112.3</v>
      </c>
      <c r="AA31" s="40">
        <v>96.8</v>
      </c>
      <c r="AB31" s="41">
        <f>SUM(P31:AA31)</f>
        <v>1183</v>
      </c>
      <c r="AC31" s="42">
        <f t="shared" si="5"/>
        <v>113.69999999999982</v>
      </c>
      <c r="AD31" s="43">
        <f t="shared" si="6"/>
        <v>10.633124473954906</v>
      </c>
      <c r="AE31" s="3"/>
    </row>
    <row r="32" spans="2:31" ht="15" customHeight="1">
      <c r="B32" s="48" t="s">
        <v>38</v>
      </c>
      <c r="C32" s="39">
        <v>582.1</v>
      </c>
      <c r="D32" s="40">
        <v>642.3</v>
      </c>
      <c r="E32" s="40">
        <v>790.3</v>
      </c>
      <c r="F32" s="40">
        <v>588.5</v>
      </c>
      <c r="G32" s="40">
        <v>766.4</v>
      </c>
      <c r="H32" s="40">
        <v>624.9</v>
      </c>
      <c r="I32" s="40">
        <v>651.5</v>
      </c>
      <c r="J32" s="40">
        <v>803</v>
      </c>
      <c r="K32" s="40">
        <v>598.2</v>
      </c>
      <c r="L32" s="40">
        <v>657.7</v>
      </c>
      <c r="M32" s="40">
        <v>728.1</v>
      </c>
      <c r="N32" s="40">
        <v>667.8</v>
      </c>
      <c r="O32" s="41">
        <f>SUM(C32:N32)</f>
        <v>8100.8</v>
      </c>
      <c r="P32" s="39">
        <v>765.5</v>
      </c>
      <c r="Q32" s="40">
        <v>563.4</v>
      </c>
      <c r="R32" s="40">
        <v>599.9</v>
      </c>
      <c r="S32" s="40">
        <v>610.8</v>
      </c>
      <c r="T32" s="40">
        <v>760.9</v>
      </c>
      <c r="U32" s="40">
        <v>588.2</v>
      </c>
      <c r="V32" s="40">
        <v>750.1</v>
      </c>
      <c r="W32" s="40">
        <v>616.1</v>
      </c>
      <c r="X32" s="40">
        <v>596.4</v>
      </c>
      <c r="Y32" s="40">
        <v>812</v>
      </c>
      <c r="Z32" s="40">
        <v>712.3357</v>
      </c>
      <c r="AA32" s="40">
        <v>901.9</v>
      </c>
      <c r="AB32" s="41">
        <f>SUM(P32:AA32)</f>
        <v>8277.5357</v>
      </c>
      <c r="AC32" s="42">
        <f t="shared" si="5"/>
        <v>176.73570000000018</v>
      </c>
      <c r="AD32" s="43">
        <f t="shared" si="6"/>
        <v>2.18170674501284</v>
      </c>
      <c r="AE32" s="3"/>
    </row>
    <row r="33" spans="2:31" ht="15" customHeight="1">
      <c r="B33" s="48" t="s">
        <v>31</v>
      </c>
      <c r="C33" s="39">
        <v>6.5</v>
      </c>
      <c r="D33" s="40">
        <v>13.1</v>
      </c>
      <c r="E33" s="40">
        <v>7.6</v>
      </c>
      <c r="F33" s="40">
        <v>15.4</v>
      </c>
      <c r="G33" s="40">
        <v>15.7</v>
      </c>
      <c r="H33" s="40">
        <v>8</v>
      </c>
      <c r="I33" s="40">
        <v>10.4</v>
      </c>
      <c r="J33" s="40">
        <v>10.4</v>
      </c>
      <c r="K33" s="40">
        <v>7.7</v>
      </c>
      <c r="L33" s="40">
        <v>11.9</v>
      </c>
      <c r="M33" s="40">
        <v>9.4</v>
      </c>
      <c r="N33" s="40">
        <v>13.5</v>
      </c>
      <c r="O33" s="41">
        <f>SUM(C33:N33)</f>
        <v>129.60000000000002</v>
      </c>
      <c r="P33" s="39">
        <v>17.5</v>
      </c>
      <c r="Q33" s="40">
        <v>15.9</v>
      </c>
      <c r="R33" s="40">
        <v>44.8</v>
      </c>
      <c r="S33" s="40">
        <v>50.4</v>
      </c>
      <c r="T33" s="40">
        <v>37.4</v>
      </c>
      <c r="U33" s="40">
        <v>15.7</v>
      </c>
      <c r="V33" s="40">
        <v>11.2</v>
      </c>
      <c r="W33" s="40">
        <v>11.8</v>
      </c>
      <c r="X33" s="40">
        <v>4.9</v>
      </c>
      <c r="Y33" s="40">
        <v>10.1</v>
      </c>
      <c r="Z33" s="40">
        <v>78.5</v>
      </c>
      <c r="AA33" s="40">
        <v>104.7</v>
      </c>
      <c r="AB33" s="41">
        <f>SUM(P33:AA33)</f>
        <v>402.9</v>
      </c>
      <c r="AC33" s="42">
        <f t="shared" si="5"/>
        <v>273.29999999999995</v>
      </c>
      <c r="AD33" s="43">
        <f t="shared" si="6"/>
        <v>210.87962962962953</v>
      </c>
      <c r="AE33" s="3"/>
    </row>
    <row r="34" spans="2:70" ht="19.5" customHeight="1">
      <c r="B34" s="44" t="s">
        <v>39</v>
      </c>
      <c r="C34" s="45">
        <v>0</v>
      </c>
      <c r="D34" s="45">
        <v>0.2</v>
      </c>
      <c r="E34" s="45">
        <v>0.2</v>
      </c>
      <c r="F34" s="45">
        <v>2.5</v>
      </c>
      <c r="G34" s="45">
        <v>0.1</v>
      </c>
      <c r="H34" s="45">
        <v>0.1</v>
      </c>
      <c r="I34" s="45">
        <v>0.2</v>
      </c>
      <c r="J34" s="45">
        <v>0.1</v>
      </c>
      <c r="K34" s="45">
        <v>0.1</v>
      </c>
      <c r="L34" s="45">
        <v>0.2</v>
      </c>
      <c r="M34" s="45">
        <v>1</v>
      </c>
      <c r="N34" s="45">
        <v>2.5</v>
      </c>
      <c r="O34" s="49">
        <f>SUM(C34:N34)</f>
        <v>7.200000000000001</v>
      </c>
      <c r="P34" s="45">
        <v>0.7</v>
      </c>
      <c r="Q34" s="45">
        <v>1.8</v>
      </c>
      <c r="R34" s="45">
        <v>0.3</v>
      </c>
      <c r="S34" s="45">
        <v>0.1</v>
      </c>
      <c r="T34" s="45">
        <v>1.8</v>
      </c>
      <c r="U34" s="45">
        <v>0.8</v>
      </c>
      <c r="V34" s="45">
        <v>0.7</v>
      </c>
      <c r="W34" s="45">
        <v>0.1</v>
      </c>
      <c r="X34" s="45">
        <v>7</v>
      </c>
      <c r="Y34" s="45">
        <v>4.1</v>
      </c>
      <c r="Z34" s="45">
        <v>0.2</v>
      </c>
      <c r="AA34" s="45">
        <v>0.1</v>
      </c>
      <c r="AB34" s="46">
        <f>SUM(P34:AA34)</f>
        <v>17.7</v>
      </c>
      <c r="AC34" s="45">
        <f t="shared" si="5"/>
        <v>10.499999999999998</v>
      </c>
      <c r="AD34" s="47">
        <f t="shared" si="6"/>
        <v>145.8333333333333</v>
      </c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2:31" ht="21.75" customHeight="1">
      <c r="B35" s="44" t="s">
        <v>40</v>
      </c>
      <c r="C35" s="45">
        <f aca="true" t="shared" si="12" ref="C35:N35">ROUND(SUM(C36:C41),1)</f>
        <v>188.7</v>
      </c>
      <c r="D35" s="46">
        <f t="shared" si="12"/>
        <v>127.8</v>
      </c>
      <c r="E35" s="46">
        <f t="shared" si="12"/>
        <v>104.4</v>
      </c>
      <c r="F35" s="46">
        <f t="shared" si="12"/>
        <v>96.1</v>
      </c>
      <c r="G35" s="46">
        <f t="shared" si="12"/>
        <v>73.2</v>
      </c>
      <c r="H35" s="46">
        <f t="shared" si="12"/>
        <v>75.5</v>
      </c>
      <c r="I35" s="46">
        <f t="shared" si="12"/>
        <v>77.7</v>
      </c>
      <c r="J35" s="46">
        <f t="shared" si="12"/>
        <v>68</v>
      </c>
      <c r="K35" s="46">
        <f t="shared" si="12"/>
        <v>66.7</v>
      </c>
      <c r="L35" s="46">
        <f t="shared" si="12"/>
        <v>77.8</v>
      </c>
      <c r="M35" s="46">
        <f t="shared" si="12"/>
        <v>188.4</v>
      </c>
      <c r="N35" s="46">
        <f t="shared" si="12"/>
        <v>225.6</v>
      </c>
      <c r="O35" s="46">
        <f>SUM(O36:O41)</f>
        <v>1369.9</v>
      </c>
      <c r="P35" s="45">
        <f aca="true" t="shared" si="13" ref="P35:AA35">ROUND(SUM(P36:P41),1)</f>
        <v>128.5</v>
      </c>
      <c r="Q35" s="46">
        <f t="shared" si="13"/>
        <v>124.2</v>
      </c>
      <c r="R35" s="46">
        <f t="shared" si="13"/>
        <v>90.2</v>
      </c>
      <c r="S35" s="46">
        <f t="shared" si="13"/>
        <v>79.1</v>
      </c>
      <c r="T35" s="46">
        <f t="shared" si="13"/>
        <v>76.3</v>
      </c>
      <c r="U35" s="46">
        <f t="shared" si="13"/>
        <v>71</v>
      </c>
      <c r="V35" s="46">
        <f t="shared" si="13"/>
        <v>89.7</v>
      </c>
      <c r="W35" s="46">
        <f t="shared" si="13"/>
        <v>87.4</v>
      </c>
      <c r="X35" s="46">
        <f t="shared" si="13"/>
        <v>178.4</v>
      </c>
      <c r="Y35" s="46">
        <f t="shared" si="13"/>
        <v>259.8</v>
      </c>
      <c r="Z35" s="46">
        <f t="shared" si="13"/>
        <v>305.2</v>
      </c>
      <c r="AA35" s="46">
        <f t="shared" si="13"/>
        <v>304.2</v>
      </c>
      <c r="AB35" s="46">
        <f>SUM(AB36:AB41)</f>
        <v>1794.0135</v>
      </c>
      <c r="AC35" s="45">
        <f t="shared" si="5"/>
        <v>424.11349999999993</v>
      </c>
      <c r="AD35" s="47">
        <f t="shared" si="6"/>
        <v>30.95944959486093</v>
      </c>
      <c r="AE35" s="3"/>
    </row>
    <row r="36" spans="2:31" ht="15.75" customHeight="1">
      <c r="B36" s="50" t="s">
        <v>41</v>
      </c>
      <c r="C36" s="39">
        <v>77.1</v>
      </c>
      <c r="D36" s="40">
        <v>21.2</v>
      </c>
      <c r="E36" s="40">
        <v>29.4</v>
      </c>
      <c r="F36" s="40">
        <v>13.5</v>
      </c>
      <c r="G36" s="40">
        <v>6.7</v>
      </c>
      <c r="H36" s="40">
        <v>6.3</v>
      </c>
      <c r="I36" s="40">
        <v>10.6</v>
      </c>
      <c r="J36" s="40">
        <v>6.9</v>
      </c>
      <c r="K36" s="40">
        <v>5.7</v>
      </c>
      <c r="L36" s="40">
        <v>5.8</v>
      </c>
      <c r="M36" s="40">
        <v>125.6</v>
      </c>
      <c r="N36" s="40">
        <v>142.7</v>
      </c>
      <c r="O36" s="41">
        <f aca="true" t="shared" si="14" ref="O36:O42">SUM(C36:N36)</f>
        <v>451.49999999999994</v>
      </c>
      <c r="P36" s="39">
        <v>11.5</v>
      </c>
      <c r="Q36" s="40">
        <v>6.9</v>
      </c>
      <c r="R36" s="40">
        <v>4.6</v>
      </c>
      <c r="S36" s="40">
        <v>4</v>
      </c>
      <c r="T36" s="40">
        <v>3.6</v>
      </c>
      <c r="U36" s="40">
        <v>3.4</v>
      </c>
      <c r="V36" s="40">
        <v>3.8</v>
      </c>
      <c r="W36" s="40">
        <v>2.6</v>
      </c>
      <c r="X36" s="40">
        <v>106.2</v>
      </c>
      <c r="Y36" s="40">
        <v>172.1</v>
      </c>
      <c r="Z36" s="40">
        <v>181.5</v>
      </c>
      <c r="AA36" s="40">
        <v>155.7</v>
      </c>
      <c r="AB36" s="41">
        <f aca="true" t="shared" si="15" ref="AB36:AB42">SUM(P36:AA36)</f>
        <v>655.9</v>
      </c>
      <c r="AC36" s="42">
        <f t="shared" si="5"/>
        <v>204.40000000000003</v>
      </c>
      <c r="AD36" s="43">
        <f t="shared" si="6"/>
        <v>45.27131782945738</v>
      </c>
      <c r="AE36" s="3"/>
    </row>
    <row r="37" spans="2:31" ht="15.75" customHeight="1">
      <c r="B37" s="50" t="s">
        <v>42</v>
      </c>
      <c r="C37" s="39">
        <v>34.2</v>
      </c>
      <c r="D37" s="40">
        <v>39.5</v>
      </c>
      <c r="E37" s="40">
        <v>29.9</v>
      </c>
      <c r="F37" s="40">
        <v>43.1</v>
      </c>
      <c r="G37" s="40">
        <v>36.2</v>
      </c>
      <c r="H37" s="40">
        <v>41.2</v>
      </c>
      <c r="I37" s="40">
        <v>36</v>
      </c>
      <c r="J37" s="40">
        <v>33.6</v>
      </c>
      <c r="K37" s="40">
        <v>36.8</v>
      </c>
      <c r="L37" s="40">
        <v>43.1</v>
      </c>
      <c r="M37" s="40">
        <v>42.3</v>
      </c>
      <c r="N37" s="40">
        <v>39</v>
      </c>
      <c r="O37" s="41">
        <f t="shared" si="14"/>
        <v>454.90000000000003</v>
      </c>
      <c r="P37" s="39">
        <v>52.5</v>
      </c>
      <c r="Q37" s="40">
        <v>71</v>
      </c>
      <c r="R37" s="40">
        <v>45.9</v>
      </c>
      <c r="S37" s="40">
        <v>43.6</v>
      </c>
      <c r="T37" s="40">
        <v>45</v>
      </c>
      <c r="U37" s="40">
        <v>43.7</v>
      </c>
      <c r="V37" s="40">
        <v>49.2</v>
      </c>
      <c r="W37" s="40">
        <v>56.5</v>
      </c>
      <c r="X37" s="40">
        <v>40.7</v>
      </c>
      <c r="Y37" s="40">
        <v>52</v>
      </c>
      <c r="Z37" s="40">
        <v>83.878</v>
      </c>
      <c r="AA37" s="40">
        <v>91.2</v>
      </c>
      <c r="AB37" s="41">
        <f t="shared" si="15"/>
        <v>675.178</v>
      </c>
      <c r="AC37" s="42">
        <f t="shared" si="5"/>
        <v>220.27799999999996</v>
      </c>
      <c r="AD37" s="43">
        <f t="shared" si="6"/>
        <v>48.423389755990314</v>
      </c>
      <c r="AE37" s="3"/>
    </row>
    <row r="38" spans="2:31" ht="15.75" customHeight="1">
      <c r="B38" s="50" t="s">
        <v>43</v>
      </c>
      <c r="C38" s="39">
        <v>61.9</v>
      </c>
      <c r="D38" s="40">
        <v>46</v>
      </c>
      <c r="E38" s="40">
        <v>27.8</v>
      </c>
      <c r="F38" s="40">
        <v>20.2</v>
      </c>
      <c r="G38" s="40">
        <v>14.3</v>
      </c>
      <c r="H38" s="40">
        <v>14.2</v>
      </c>
      <c r="I38" s="40">
        <v>14.9</v>
      </c>
      <c r="J38" s="40">
        <v>12.5</v>
      </c>
      <c r="K38" s="40">
        <v>9.9</v>
      </c>
      <c r="L38" s="40">
        <v>15.2</v>
      </c>
      <c r="M38" s="40">
        <v>10.3</v>
      </c>
      <c r="N38" s="40">
        <v>23.4</v>
      </c>
      <c r="O38" s="41">
        <f t="shared" si="14"/>
        <v>270.6</v>
      </c>
      <c r="P38" s="39">
        <v>52.6</v>
      </c>
      <c r="Q38" s="40">
        <v>24.6</v>
      </c>
      <c r="R38" s="40">
        <v>22.1</v>
      </c>
      <c r="S38" s="40">
        <v>18.3</v>
      </c>
      <c r="T38" s="40">
        <v>16.4</v>
      </c>
      <c r="U38" s="40">
        <v>14</v>
      </c>
      <c r="V38" s="40">
        <v>20.6</v>
      </c>
      <c r="W38" s="40">
        <v>15.9</v>
      </c>
      <c r="X38" s="40">
        <v>13.3</v>
      </c>
      <c r="Y38" s="40">
        <v>16.5</v>
      </c>
      <c r="Z38" s="40">
        <v>15.1355</v>
      </c>
      <c r="AA38" s="40">
        <v>29.7</v>
      </c>
      <c r="AB38" s="41">
        <f t="shared" si="15"/>
        <v>259.13550000000004</v>
      </c>
      <c r="AC38" s="42">
        <f t="shared" si="5"/>
        <v>-11.464499999999987</v>
      </c>
      <c r="AD38" s="43">
        <f t="shared" si="6"/>
        <v>-4.236696230598665</v>
      </c>
      <c r="AE38" s="3"/>
    </row>
    <row r="39" spans="2:31" ht="15.75" customHeight="1">
      <c r="B39" s="50" t="s">
        <v>44</v>
      </c>
      <c r="C39" s="39">
        <v>0.4</v>
      </c>
      <c r="D39" s="40">
        <v>8.6</v>
      </c>
      <c r="E39" s="40">
        <v>7.5</v>
      </c>
      <c r="F39" s="40">
        <v>10</v>
      </c>
      <c r="G39" s="40">
        <v>6.2</v>
      </c>
      <c r="H39" s="40">
        <v>6.2</v>
      </c>
      <c r="I39" s="40">
        <v>2.4</v>
      </c>
      <c r="J39" s="40">
        <v>6.5</v>
      </c>
      <c r="K39" s="40">
        <v>6.2</v>
      </c>
      <c r="L39" s="40">
        <v>5.6</v>
      </c>
      <c r="M39" s="40">
        <v>3.1</v>
      </c>
      <c r="N39" s="40">
        <v>3.5</v>
      </c>
      <c r="O39" s="41">
        <f t="shared" si="14"/>
        <v>66.20000000000002</v>
      </c>
      <c r="P39" s="39">
        <v>1.6</v>
      </c>
      <c r="Q39" s="40">
        <v>9.6</v>
      </c>
      <c r="R39" s="40">
        <v>7.2</v>
      </c>
      <c r="S39" s="40">
        <v>5.1</v>
      </c>
      <c r="T39" s="40">
        <v>4.1</v>
      </c>
      <c r="U39" s="40">
        <v>3.8</v>
      </c>
      <c r="V39" s="40">
        <v>6.6</v>
      </c>
      <c r="W39" s="40">
        <v>5.1</v>
      </c>
      <c r="X39" s="40">
        <v>4.9</v>
      </c>
      <c r="Y39" s="40">
        <v>1.1</v>
      </c>
      <c r="Z39" s="40">
        <v>4.3</v>
      </c>
      <c r="AA39" s="40">
        <v>4.2</v>
      </c>
      <c r="AB39" s="41">
        <f t="shared" si="15"/>
        <v>57.6</v>
      </c>
      <c r="AC39" s="42">
        <f t="shared" si="5"/>
        <v>-8.600000000000016</v>
      </c>
      <c r="AD39" s="43">
        <f t="shared" si="6"/>
        <v>-12.990936555891258</v>
      </c>
      <c r="AE39" s="3"/>
    </row>
    <row r="40" spans="2:31" ht="15.75" customHeight="1">
      <c r="B40" s="50" t="s">
        <v>45</v>
      </c>
      <c r="C40" s="39">
        <v>4.8</v>
      </c>
      <c r="D40" s="40">
        <v>4.8</v>
      </c>
      <c r="E40" s="40">
        <v>4.8</v>
      </c>
      <c r="F40" s="40">
        <v>4.8</v>
      </c>
      <c r="G40" s="40">
        <v>5.3</v>
      </c>
      <c r="H40" s="40">
        <v>3.6</v>
      </c>
      <c r="I40" s="40">
        <v>4.4</v>
      </c>
      <c r="J40" s="40">
        <v>4.6</v>
      </c>
      <c r="K40" s="40">
        <v>4.5</v>
      </c>
      <c r="L40" s="40">
        <v>4.6</v>
      </c>
      <c r="M40" s="40">
        <v>4.5</v>
      </c>
      <c r="N40" s="40">
        <v>3.3</v>
      </c>
      <c r="O40" s="41">
        <f t="shared" si="14"/>
        <v>54</v>
      </c>
      <c r="P40" s="39">
        <v>4.6</v>
      </c>
      <c r="Q40" s="40">
        <v>4.6</v>
      </c>
      <c r="R40" s="40">
        <v>6.4</v>
      </c>
      <c r="S40" s="40">
        <v>4.6</v>
      </c>
      <c r="T40" s="40">
        <v>4.2</v>
      </c>
      <c r="U40" s="40">
        <v>4.6</v>
      </c>
      <c r="V40" s="40">
        <v>4.5</v>
      </c>
      <c r="W40" s="40">
        <v>4.5</v>
      </c>
      <c r="X40" s="40">
        <v>4.5</v>
      </c>
      <c r="Y40" s="40">
        <v>4.6</v>
      </c>
      <c r="Z40" s="40">
        <v>4.9</v>
      </c>
      <c r="AA40" s="40">
        <v>3.6</v>
      </c>
      <c r="AB40" s="41">
        <f t="shared" si="15"/>
        <v>55.6</v>
      </c>
      <c r="AC40" s="42">
        <f t="shared" si="5"/>
        <v>1.6000000000000014</v>
      </c>
      <c r="AD40" s="43">
        <f t="shared" si="6"/>
        <v>2.9629629629629655</v>
      </c>
      <c r="AE40" s="3"/>
    </row>
    <row r="41" spans="2:31" ht="15.75" customHeight="1">
      <c r="B41" s="50" t="s">
        <v>31</v>
      </c>
      <c r="C41" s="39">
        <v>10.3</v>
      </c>
      <c r="D41" s="40">
        <v>7.7</v>
      </c>
      <c r="E41" s="40">
        <v>5</v>
      </c>
      <c r="F41" s="40">
        <v>4.5</v>
      </c>
      <c r="G41" s="40">
        <v>4.5</v>
      </c>
      <c r="H41" s="40">
        <v>4</v>
      </c>
      <c r="I41" s="40">
        <v>9.4</v>
      </c>
      <c r="J41" s="40">
        <v>3.9</v>
      </c>
      <c r="K41" s="40">
        <v>3.6</v>
      </c>
      <c r="L41" s="40">
        <v>3.5</v>
      </c>
      <c r="M41" s="40">
        <v>2.6</v>
      </c>
      <c r="N41" s="40">
        <v>13.7</v>
      </c>
      <c r="O41" s="41">
        <f t="shared" si="14"/>
        <v>72.7</v>
      </c>
      <c r="P41" s="39">
        <v>5.7</v>
      </c>
      <c r="Q41" s="40">
        <v>7.5</v>
      </c>
      <c r="R41" s="40">
        <v>4</v>
      </c>
      <c r="S41" s="40">
        <v>3.5</v>
      </c>
      <c r="T41" s="40">
        <v>3</v>
      </c>
      <c r="U41" s="40">
        <v>1.5</v>
      </c>
      <c r="V41" s="40">
        <v>5</v>
      </c>
      <c r="W41" s="40">
        <v>2.8000000000000114</v>
      </c>
      <c r="X41" s="40">
        <v>8.800000000000011</v>
      </c>
      <c r="Y41" s="40">
        <v>13.5</v>
      </c>
      <c r="Z41" s="40">
        <v>15.5</v>
      </c>
      <c r="AA41" s="40">
        <v>19.8</v>
      </c>
      <c r="AB41" s="41">
        <f t="shared" si="15"/>
        <v>90.60000000000002</v>
      </c>
      <c r="AC41" s="42">
        <f t="shared" si="5"/>
        <v>17.90000000000002</v>
      </c>
      <c r="AD41" s="43">
        <f t="shared" si="6"/>
        <v>24.621733149931252</v>
      </c>
      <c r="AE41" s="3"/>
    </row>
    <row r="42" spans="2:31" ht="21" customHeight="1">
      <c r="B42" s="33" t="s">
        <v>97</v>
      </c>
      <c r="C42" s="34">
        <f aca="true" t="shared" si="16" ref="C42:N42">ROUND(+C43+C46+C47,1)</f>
        <v>1111.1</v>
      </c>
      <c r="D42" s="34">
        <f t="shared" si="16"/>
        <v>1111.6</v>
      </c>
      <c r="E42" s="35">
        <f t="shared" si="16"/>
        <v>1138.2</v>
      </c>
      <c r="F42" s="35">
        <f t="shared" si="16"/>
        <v>1257.7</v>
      </c>
      <c r="G42" s="35">
        <f t="shared" si="16"/>
        <v>1266.9</v>
      </c>
      <c r="H42" s="35">
        <f t="shared" si="16"/>
        <v>1080.1</v>
      </c>
      <c r="I42" s="35">
        <f t="shared" si="16"/>
        <v>1273.5</v>
      </c>
      <c r="J42" s="35">
        <f t="shared" si="16"/>
        <v>1263</v>
      </c>
      <c r="K42" s="35">
        <f t="shared" si="16"/>
        <v>1010.8</v>
      </c>
      <c r="L42" s="35">
        <f t="shared" si="16"/>
        <v>1332.3</v>
      </c>
      <c r="M42" s="35">
        <f t="shared" si="16"/>
        <v>1313.4</v>
      </c>
      <c r="N42" s="35">
        <f t="shared" si="16"/>
        <v>1493.4</v>
      </c>
      <c r="O42" s="35">
        <f t="shared" si="14"/>
        <v>14651.999999999998</v>
      </c>
      <c r="P42" s="34">
        <f aca="true" t="shared" si="17" ref="P42:AA42">ROUND(+P43+P46+P47,1)</f>
        <v>1159.4</v>
      </c>
      <c r="Q42" s="34">
        <f t="shared" si="17"/>
        <v>1022.6</v>
      </c>
      <c r="R42" s="35">
        <f t="shared" si="17"/>
        <v>1048.3</v>
      </c>
      <c r="S42" s="35">
        <f t="shared" si="17"/>
        <v>1108.9</v>
      </c>
      <c r="T42" s="35">
        <f t="shared" si="17"/>
        <v>1467</v>
      </c>
      <c r="U42" s="35">
        <f t="shared" si="17"/>
        <v>1292.2</v>
      </c>
      <c r="V42" s="35">
        <f t="shared" si="17"/>
        <v>1435.1</v>
      </c>
      <c r="W42" s="35">
        <f t="shared" si="17"/>
        <v>1622.6</v>
      </c>
      <c r="X42" s="35">
        <f t="shared" si="17"/>
        <v>1839.2</v>
      </c>
      <c r="Y42" s="35">
        <f t="shared" si="17"/>
        <v>1882.9</v>
      </c>
      <c r="Z42" s="35">
        <f t="shared" si="17"/>
        <v>1723.9</v>
      </c>
      <c r="AA42" s="35">
        <f t="shared" si="17"/>
        <v>1970.9</v>
      </c>
      <c r="AB42" s="35">
        <f t="shared" si="15"/>
        <v>17573</v>
      </c>
      <c r="AC42" s="34">
        <f t="shared" si="5"/>
        <v>2921.000000000002</v>
      </c>
      <c r="AD42" s="37">
        <f t="shared" si="6"/>
        <v>19.93584493584495</v>
      </c>
      <c r="AE42" s="3"/>
    </row>
    <row r="43" spans="2:31" ht="24" customHeight="1">
      <c r="B43" s="44" t="s">
        <v>46</v>
      </c>
      <c r="C43" s="45">
        <f aca="true" t="shared" si="18" ref="C43:N43">ROUND(SUM(C44:C45),1)</f>
        <v>810.2</v>
      </c>
      <c r="D43" s="46">
        <f t="shared" si="18"/>
        <v>823</v>
      </c>
      <c r="E43" s="46">
        <f t="shared" si="18"/>
        <v>839.6</v>
      </c>
      <c r="F43" s="46">
        <f t="shared" si="18"/>
        <v>895.1</v>
      </c>
      <c r="G43" s="46">
        <f t="shared" si="18"/>
        <v>918</v>
      </c>
      <c r="H43" s="46">
        <f t="shared" si="18"/>
        <v>759.5</v>
      </c>
      <c r="I43" s="46">
        <f t="shared" si="18"/>
        <v>945.3</v>
      </c>
      <c r="J43" s="46">
        <f t="shared" si="18"/>
        <v>917.8</v>
      </c>
      <c r="K43" s="46">
        <f t="shared" si="18"/>
        <v>750.1</v>
      </c>
      <c r="L43" s="46">
        <f t="shared" si="18"/>
        <v>1035.5</v>
      </c>
      <c r="M43" s="46">
        <f t="shared" si="18"/>
        <v>1057.4</v>
      </c>
      <c r="N43" s="46">
        <f t="shared" si="18"/>
        <v>1106.6</v>
      </c>
      <c r="O43" s="46">
        <f>SUM(O44:O45)</f>
        <v>10858.100000000002</v>
      </c>
      <c r="P43" s="45">
        <f aca="true" t="shared" si="19" ref="P43:AA43">ROUND(SUM(P44:P45),1)</f>
        <v>841.9</v>
      </c>
      <c r="Q43" s="46">
        <f t="shared" si="19"/>
        <v>712.9</v>
      </c>
      <c r="R43" s="46">
        <f t="shared" si="19"/>
        <v>831.9</v>
      </c>
      <c r="S43" s="46">
        <f t="shared" si="19"/>
        <v>810.1</v>
      </c>
      <c r="T43" s="46">
        <f t="shared" si="19"/>
        <v>929.3</v>
      </c>
      <c r="U43" s="46">
        <f t="shared" si="19"/>
        <v>850</v>
      </c>
      <c r="V43" s="46">
        <f t="shared" si="19"/>
        <v>912.5</v>
      </c>
      <c r="W43" s="46">
        <f t="shared" si="19"/>
        <v>1080.2</v>
      </c>
      <c r="X43" s="46">
        <f t="shared" si="19"/>
        <v>1088.6</v>
      </c>
      <c r="Y43" s="46">
        <f t="shared" si="19"/>
        <v>1312.2</v>
      </c>
      <c r="Z43" s="46">
        <f t="shared" si="19"/>
        <v>1286.2</v>
      </c>
      <c r="AA43" s="46">
        <f t="shared" si="19"/>
        <v>1293.7</v>
      </c>
      <c r="AB43" s="46">
        <f>SUM(AB44:AB45)</f>
        <v>11949.500000000002</v>
      </c>
      <c r="AC43" s="45">
        <f t="shared" si="5"/>
        <v>1091.3999999999996</v>
      </c>
      <c r="AD43" s="47">
        <f t="shared" si="6"/>
        <v>10.051482303533762</v>
      </c>
      <c r="AE43" s="3"/>
    </row>
    <row r="44" spans="2:31" ht="19.5" customHeight="1">
      <c r="B44" s="48" t="s">
        <v>47</v>
      </c>
      <c r="C44" s="39">
        <v>809.7</v>
      </c>
      <c r="D44" s="40">
        <v>821.7</v>
      </c>
      <c r="E44" s="40">
        <v>838.4</v>
      </c>
      <c r="F44" s="40">
        <v>894.3</v>
      </c>
      <c r="G44" s="40">
        <v>916.3</v>
      </c>
      <c r="H44" s="40">
        <v>758.8</v>
      </c>
      <c r="I44" s="40">
        <v>944.8</v>
      </c>
      <c r="J44" s="40">
        <v>916.6</v>
      </c>
      <c r="K44" s="40">
        <v>748.8</v>
      </c>
      <c r="L44" s="40">
        <v>1033.5</v>
      </c>
      <c r="M44" s="40">
        <v>1056.7</v>
      </c>
      <c r="N44" s="40">
        <v>1105.6</v>
      </c>
      <c r="O44" s="40">
        <f>SUM(C44:N44)</f>
        <v>10845.200000000003</v>
      </c>
      <c r="P44" s="39">
        <v>840.2</v>
      </c>
      <c r="Q44" s="40">
        <v>711.5</v>
      </c>
      <c r="R44" s="40">
        <v>829.1</v>
      </c>
      <c r="S44" s="40">
        <v>809.3</v>
      </c>
      <c r="T44" s="40">
        <v>928</v>
      </c>
      <c r="U44" s="40">
        <v>848.6</v>
      </c>
      <c r="V44" s="40">
        <v>911.9</v>
      </c>
      <c r="W44" s="40">
        <v>1079.7</v>
      </c>
      <c r="X44" s="40">
        <v>1087.2</v>
      </c>
      <c r="Y44" s="40">
        <v>1310.7</v>
      </c>
      <c r="Z44" s="40">
        <v>1285</v>
      </c>
      <c r="AA44" s="40">
        <v>1292.6</v>
      </c>
      <c r="AB44" s="40">
        <f>SUM(P44:AA44)</f>
        <v>11933.800000000001</v>
      </c>
      <c r="AC44" s="39">
        <f t="shared" si="5"/>
        <v>1088.5999999999985</v>
      </c>
      <c r="AD44" s="51">
        <f t="shared" si="6"/>
        <v>10.037620329731109</v>
      </c>
      <c r="AE44" s="3"/>
    </row>
    <row r="45" spans="2:31" ht="15" customHeight="1">
      <c r="B45" s="48" t="s">
        <v>31</v>
      </c>
      <c r="C45" s="39">
        <v>0.5</v>
      </c>
      <c r="D45" s="40">
        <v>1.3</v>
      </c>
      <c r="E45" s="40">
        <v>1.2</v>
      </c>
      <c r="F45" s="40">
        <v>0.8</v>
      </c>
      <c r="G45" s="40">
        <v>1.7</v>
      </c>
      <c r="H45" s="40">
        <v>0.7</v>
      </c>
      <c r="I45" s="40">
        <v>0.5</v>
      </c>
      <c r="J45" s="40">
        <v>1.2</v>
      </c>
      <c r="K45" s="40">
        <v>1.3</v>
      </c>
      <c r="L45" s="40">
        <v>2</v>
      </c>
      <c r="M45" s="40">
        <v>0.7</v>
      </c>
      <c r="N45" s="40">
        <v>1</v>
      </c>
      <c r="O45" s="40">
        <f>SUM(C45:N45)</f>
        <v>12.9</v>
      </c>
      <c r="P45" s="39">
        <v>1.7</v>
      </c>
      <c r="Q45" s="40">
        <v>1.4</v>
      </c>
      <c r="R45" s="40">
        <v>2.8</v>
      </c>
      <c r="S45" s="40">
        <v>0.8</v>
      </c>
      <c r="T45" s="40">
        <v>1.3</v>
      </c>
      <c r="U45" s="40">
        <v>1.4</v>
      </c>
      <c r="V45" s="40">
        <v>0.6</v>
      </c>
      <c r="W45" s="40">
        <v>0.5</v>
      </c>
      <c r="X45" s="40">
        <v>1.4</v>
      </c>
      <c r="Y45" s="40">
        <v>1.5</v>
      </c>
      <c r="Z45" s="40">
        <v>1.2</v>
      </c>
      <c r="AA45" s="40">
        <v>1.1</v>
      </c>
      <c r="AB45" s="40">
        <f>SUM(P45:AA45)</f>
        <v>15.699999999999998</v>
      </c>
      <c r="AC45" s="39">
        <f t="shared" si="5"/>
        <v>2.799999999999997</v>
      </c>
      <c r="AD45" s="51">
        <f t="shared" si="6"/>
        <v>21.705426356589125</v>
      </c>
      <c r="AE45" s="3"/>
    </row>
    <row r="46" spans="2:31" ht="21" customHeight="1">
      <c r="B46" s="44" t="s">
        <v>48</v>
      </c>
      <c r="C46" s="45">
        <v>0.7</v>
      </c>
      <c r="D46" s="46">
        <v>0.3</v>
      </c>
      <c r="E46" s="46">
        <v>0.2</v>
      </c>
      <c r="F46" s="46">
        <v>0.5</v>
      </c>
      <c r="G46" s="46">
        <v>0.2</v>
      </c>
      <c r="H46" s="46">
        <v>0.3</v>
      </c>
      <c r="I46" s="46">
        <v>0.5</v>
      </c>
      <c r="J46" s="46">
        <v>0.2</v>
      </c>
      <c r="K46" s="46">
        <v>0.2</v>
      </c>
      <c r="L46" s="46">
        <v>0.4</v>
      </c>
      <c r="M46" s="46">
        <v>0.3</v>
      </c>
      <c r="N46" s="46">
        <v>0.3</v>
      </c>
      <c r="O46" s="49">
        <f>SUM(C46:N46)</f>
        <v>4.1</v>
      </c>
      <c r="P46" s="45">
        <v>0.2</v>
      </c>
      <c r="Q46" s="46">
        <v>0.6</v>
      </c>
      <c r="R46" s="46">
        <v>0.1</v>
      </c>
      <c r="S46" s="46">
        <v>0.3</v>
      </c>
      <c r="T46" s="46">
        <v>0.3</v>
      </c>
      <c r="U46" s="46">
        <v>0.3</v>
      </c>
      <c r="V46" s="46">
        <v>1.2</v>
      </c>
      <c r="W46" s="46">
        <v>37.4</v>
      </c>
      <c r="X46" s="46">
        <v>62.5</v>
      </c>
      <c r="Y46" s="46">
        <v>4.1</v>
      </c>
      <c r="Z46" s="46">
        <v>0.4</v>
      </c>
      <c r="AA46" s="46">
        <v>100.9</v>
      </c>
      <c r="AB46" s="49">
        <f>SUM(P46:AA46)</f>
        <v>208.3</v>
      </c>
      <c r="AC46" s="52">
        <f t="shared" si="5"/>
        <v>204.20000000000002</v>
      </c>
      <c r="AD46" s="53">
        <f t="shared" si="6"/>
        <v>4980.487804878049</v>
      </c>
      <c r="AE46" s="3"/>
    </row>
    <row r="47" spans="2:31" ht="24" customHeight="1">
      <c r="B47" s="44" t="s">
        <v>49</v>
      </c>
      <c r="C47" s="45">
        <f aca="true" t="shared" si="20" ref="C47:N47">ROUND(SUM(C48:C51),1)</f>
        <v>300.2</v>
      </c>
      <c r="D47" s="46">
        <f t="shared" si="20"/>
        <v>288.3</v>
      </c>
      <c r="E47" s="46">
        <f t="shared" si="20"/>
        <v>298.4</v>
      </c>
      <c r="F47" s="46">
        <f t="shared" si="20"/>
        <v>362.1</v>
      </c>
      <c r="G47" s="46">
        <f t="shared" si="20"/>
        <v>348.7</v>
      </c>
      <c r="H47" s="46">
        <f t="shared" si="20"/>
        <v>320.3</v>
      </c>
      <c r="I47" s="46">
        <f t="shared" si="20"/>
        <v>327.7</v>
      </c>
      <c r="J47" s="46">
        <f t="shared" si="20"/>
        <v>345</v>
      </c>
      <c r="K47" s="46">
        <f t="shared" si="20"/>
        <v>260.5</v>
      </c>
      <c r="L47" s="46">
        <f t="shared" si="20"/>
        <v>296.4</v>
      </c>
      <c r="M47" s="46">
        <f t="shared" si="20"/>
        <v>255.7</v>
      </c>
      <c r="N47" s="46">
        <f t="shared" si="20"/>
        <v>386.5</v>
      </c>
      <c r="O47" s="46">
        <f>SUM(O48:O51)</f>
        <v>3789.7999999999997</v>
      </c>
      <c r="P47" s="45">
        <f aca="true" t="shared" si="21" ref="P47:AA47">ROUND(SUM(P48:P51),1)</f>
        <v>317.3</v>
      </c>
      <c r="Q47" s="46">
        <f t="shared" si="21"/>
        <v>309.1</v>
      </c>
      <c r="R47" s="46">
        <f t="shared" si="21"/>
        <v>216.3</v>
      </c>
      <c r="S47" s="46">
        <f t="shared" si="21"/>
        <v>298.5</v>
      </c>
      <c r="T47" s="46">
        <f t="shared" si="21"/>
        <v>537.4</v>
      </c>
      <c r="U47" s="46">
        <f t="shared" si="21"/>
        <v>441.9</v>
      </c>
      <c r="V47" s="46">
        <f t="shared" si="21"/>
        <v>521.4</v>
      </c>
      <c r="W47" s="46">
        <f t="shared" si="21"/>
        <v>505</v>
      </c>
      <c r="X47" s="46">
        <f t="shared" si="21"/>
        <v>688.1</v>
      </c>
      <c r="Y47" s="46">
        <f t="shared" si="21"/>
        <v>566.6</v>
      </c>
      <c r="Z47" s="46">
        <f t="shared" si="21"/>
        <v>437.3</v>
      </c>
      <c r="AA47" s="46">
        <f t="shared" si="21"/>
        <v>576.3</v>
      </c>
      <c r="AB47" s="46">
        <f>SUM(AB48:AB51)</f>
        <v>5415.20741</v>
      </c>
      <c r="AC47" s="45">
        <f t="shared" si="5"/>
        <v>1625.4074100000003</v>
      </c>
      <c r="AD47" s="47">
        <f t="shared" si="6"/>
        <v>42.88900232202228</v>
      </c>
      <c r="AE47" s="3"/>
    </row>
    <row r="48" spans="2:31" ht="18.75" customHeight="1">
      <c r="B48" s="50" t="s">
        <v>50</v>
      </c>
      <c r="C48" s="39">
        <v>245.1</v>
      </c>
      <c r="D48" s="40">
        <v>225.8</v>
      </c>
      <c r="E48" s="40">
        <v>234.3</v>
      </c>
      <c r="F48" s="40">
        <v>287</v>
      </c>
      <c r="G48" s="40">
        <v>293.8</v>
      </c>
      <c r="H48" s="40">
        <v>266.7</v>
      </c>
      <c r="I48" s="40">
        <v>261.2</v>
      </c>
      <c r="J48" s="40">
        <v>258</v>
      </c>
      <c r="K48" s="40">
        <v>184.6</v>
      </c>
      <c r="L48" s="40">
        <v>230.4</v>
      </c>
      <c r="M48" s="40">
        <v>190.5</v>
      </c>
      <c r="N48" s="40">
        <v>311.4</v>
      </c>
      <c r="O48" s="40">
        <f aca="true" t="shared" si="22" ref="O48:O53">SUM(C48:N48)</f>
        <v>2988.8</v>
      </c>
      <c r="P48" s="39">
        <v>251.1</v>
      </c>
      <c r="Q48" s="40">
        <v>210.9</v>
      </c>
      <c r="R48" s="40">
        <v>109.4</v>
      </c>
      <c r="S48" s="40">
        <v>189.5</v>
      </c>
      <c r="T48" s="40">
        <v>421.7</v>
      </c>
      <c r="U48" s="40">
        <v>324.5</v>
      </c>
      <c r="V48" s="40">
        <v>321.45389</v>
      </c>
      <c r="W48" s="40">
        <v>235.80634</v>
      </c>
      <c r="X48" s="40">
        <v>410.82259</v>
      </c>
      <c r="Y48" s="40">
        <v>337.92459</v>
      </c>
      <c r="Z48" s="40">
        <v>213.7</v>
      </c>
      <c r="AA48" s="40">
        <v>337.4</v>
      </c>
      <c r="AB48" s="40">
        <f aca="true" t="shared" si="23" ref="AB48:AB53">SUM(P48:AA48)</f>
        <v>3364.20741</v>
      </c>
      <c r="AC48" s="39">
        <f t="shared" si="5"/>
        <v>375.4074099999998</v>
      </c>
      <c r="AD48" s="51">
        <f t="shared" si="6"/>
        <v>12.560472764989287</v>
      </c>
      <c r="AE48" s="3"/>
    </row>
    <row r="49" spans="2:31" ht="18.75" customHeight="1">
      <c r="B49" s="50" t="s">
        <v>51</v>
      </c>
      <c r="C49" s="39">
        <v>44.3</v>
      </c>
      <c r="D49" s="40">
        <v>48.5</v>
      </c>
      <c r="E49" s="40">
        <v>50.6</v>
      </c>
      <c r="F49" s="40">
        <v>60.5</v>
      </c>
      <c r="G49" s="40">
        <v>42.4</v>
      </c>
      <c r="H49" s="40">
        <v>39.4</v>
      </c>
      <c r="I49" s="40">
        <v>45.6</v>
      </c>
      <c r="J49" s="40">
        <v>55.2</v>
      </c>
      <c r="K49" s="40">
        <v>52.2</v>
      </c>
      <c r="L49" s="40">
        <v>35.8</v>
      </c>
      <c r="M49" s="40">
        <v>35.8</v>
      </c>
      <c r="N49" s="40">
        <v>42.9</v>
      </c>
      <c r="O49" s="40">
        <f t="shared" si="22"/>
        <v>553.2</v>
      </c>
      <c r="P49" s="39">
        <v>57.8</v>
      </c>
      <c r="Q49" s="40">
        <v>72.3</v>
      </c>
      <c r="R49" s="40">
        <v>79.3</v>
      </c>
      <c r="S49" s="40">
        <v>79.2</v>
      </c>
      <c r="T49" s="40">
        <v>80.3</v>
      </c>
      <c r="U49" s="40">
        <v>78.7</v>
      </c>
      <c r="V49" s="40">
        <v>156.6</v>
      </c>
      <c r="W49" s="40">
        <v>230.4</v>
      </c>
      <c r="X49" s="40">
        <v>244.8</v>
      </c>
      <c r="Y49" s="40">
        <v>176.9</v>
      </c>
      <c r="Z49" s="40">
        <v>178.5</v>
      </c>
      <c r="AA49" s="40">
        <v>183.1</v>
      </c>
      <c r="AB49" s="40">
        <f t="shared" si="23"/>
        <v>1617.8999999999999</v>
      </c>
      <c r="AC49" s="39">
        <f t="shared" si="5"/>
        <v>1064.6999999999998</v>
      </c>
      <c r="AD49" s="51">
        <f t="shared" si="6"/>
        <v>192.4620390455531</v>
      </c>
      <c r="AE49" s="3"/>
    </row>
    <row r="50" spans="2:31" ht="18.75" customHeight="1">
      <c r="B50" s="50" t="s">
        <v>52</v>
      </c>
      <c r="C50" s="39">
        <v>2.7</v>
      </c>
      <c r="D50" s="40">
        <v>6.5</v>
      </c>
      <c r="E50" s="40">
        <v>5.7</v>
      </c>
      <c r="F50" s="40">
        <v>6.9</v>
      </c>
      <c r="G50" s="40">
        <v>4.2</v>
      </c>
      <c r="H50" s="40">
        <v>6.2</v>
      </c>
      <c r="I50" s="40">
        <v>4.1</v>
      </c>
      <c r="J50" s="40">
        <v>11.7</v>
      </c>
      <c r="K50" s="40">
        <v>4.4</v>
      </c>
      <c r="L50" s="40">
        <v>9.3</v>
      </c>
      <c r="M50" s="40">
        <v>9.2</v>
      </c>
      <c r="N50" s="40">
        <v>12.2</v>
      </c>
      <c r="O50" s="40">
        <f t="shared" si="22"/>
        <v>83.10000000000001</v>
      </c>
      <c r="P50" s="39">
        <v>6.6</v>
      </c>
      <c r="Q50" s="40">
        <v>13.1</v>
      </c>
      <c r="R50" s="40">
        <v>9.2</v>
      </c>
      <c r="S50" s="40">
        <v>10.4</v>
      </c>
      <c r="T50" s="40">
        <v>16.1</v>
      </c>
      <c r="U50" s="40">
        <v>18.4</v>
      </c>
      <c r="V50" s="40">
        <v>18.9</v>
      </c>
      <c r="W50" s="40">
        <v>15.6</v>
      </c>
      <c r="X50" s="40">
        <v>6.7</v>
      </c>
      <c r="Y50" s="40">
        <v>24.4</v>
      </c>
      <c r="Z50" s="40">
        <v>16.6</v>
      </c>
      <c r="AA50" s="40">
        <v>20.5</v>
      </c>
      <c r="AB50" s="40">
        <f t="shared" si="23"/>
        <v>176.49999999999997</v>
      </c>
      <c r="AC50" s="39">
        <f t="shared" si="5"/>
        <v>93.39999999999996</v>
      </c>
      <c r="AD50" s="51">
        <f t="shared" si="6"/>
        <v>112.39470517448851</v>
      </c>
      <c r="AE50" s="3"/>
    </row>
    <row r="51" spans="2:31" ht="18.75" customHeight="1">
      <c r="B51" s="50" t="s">
        <v>31</v>
      </c>
      <c r="C51" s="39">
        <v>8.1</v>
      </c>
      <c r="D51" s="40">
        <v>7.5</v>
      </c>
      <c r="E51" s="40">
        <v>7.8</v>
      </c>
      <c r="F51" s="40">
        <v>7.7</v>
      </c>
      <c r="G51" s="40">
        <v>8.3</v>
      </c>
      <c r="H51" s="40">
        <v>8</v>
      </c>
      <c r="I51" s="40">
        <v>16.8</v>
      </c>
      <c r="J51" s="40">
        <v>20.1</v>
      </c>
      <c r="K51" s="40">
        <v>19.3</v>
      </c>
      <c r="L51" s="40">
        <v>20.9</v>
      </c>
      <c r="M51" s="40">
        <v>20.2</v>
      </c>
      <c r="N51" s="40">
        <v>20</v>
      </c>
      <c r="O51" s="40">
        <f t="shared" si="22"/>
        <v>164.7</v>
      </c>
      <c r="P51" s="39">
        <v>1.8</v>
      </c>
      <c r="Q51" s="40">
        <v>12.8</v>
      </c>
      <c r="R51" s="40">
        <v>18.4</v>
      </c>
      <c r="S51" s="40">
        <v>19.4</v>
      </c>
      <c r="T51" s="40">
        <v>19.3</v>
      </c>
      <c r="U51" s="40">
        <v>20.3</v>
      </c>
      <c r="V51" s="40">
        <v>24.4</v>
      </c>
      <c r="W51" s="40">
        <v>23.2</v>
      </c>
      <c r="X51" s="40">
        <v>25.8</v>
      </c>
      <c r="Y51" s="40">
        <v>27.4</v>
      </c>
      <c r="Z51" s="40">
        <v>28.5</v>
      </c>
      <c r="AA51" s="40">
        <v>35.3</v>
      </c>
      <c r="AB51" s="40">
        <f t="shared" si="23"/>
        <v>256.6</v>
      </c>
      <c r="AC51" s="39">
        <f t="shared" si="5"/>
        <v>91.90000000000003</v>
      </c>
      <c r="AD51" s="51">
        <f t="shared" si="6"/>
        <v>55.79842137219189</v>
      </c>
      <c r="AE51" s="3"/>
    </row>
    <row r="52" spans="2:31" ht="21" customHeight="1">
      <c r="B52" s="33" t="s">
        <v>98</v>
      </c>
      <c r="C52" s="34">
        <v>7.9</v>
      </c>
      <c r="D52" s="34">
        <v>11.6</v>
      </c>
      <c r="E52" s="35">
        <v>8.8</v>
      </c>
      <c r="F52" s="35">
        <v>12.3</v>
      </c>
      <c r="G52" s="35">
        <v>10.2</v>
      </c>
      <c r="H52" s="35">
        <v>9.3</v>
      </c>
      <c r="I52" s="35">
        <v>9.9</v>
      </c>
      <c r="J52" s="35">
        <v>10.3</v>
      </c>
      <c r="K52" s="35">
        <v>9</v>
      </c>
      <c r="L52" s="35">
        <v>9.3</v>
      </c>
      <c r="M52" s="35">
        <v>8.6</v>
      </c>
      <c r="N52" s="35">
        <v>9.2</v>
      </c>
      <c r="O52" s="36">
        <f t="shared" si="22"/>
        <v>116.39999999999999</v>
      </c>
      <c r="P52" s="34">
        <v>9.3</v>
      </c>
      <c r="Q52" s="34">
        <v>9.5</v>
      </c>
      <c r="R52" s="35">
        <v>10</v>
      </c>
      <c r="S52" s="35">
        <v>10.7</v>
      </c>
      <c r="T52" s="35">
        <v>10.3</v>
      </c>
      <c r="U52" s="35">
        <v>9.5</v>
      </c>
      <c r="V52" s="35">
        <v>12.8</v>
      </c>
      <c r="W52" s="35">
        <v>10</v>
      </c>
      <c r="X52" s="35">
        <v>8.9</v>
      </c>
      <c r="Y52" s="35">
        <v>12.8</v>
      </c>
      <c r="Z52" s="35">
        <v>11.4</v>
      </c>
      <c r="AA52" s="35">
        <v>14.1</v>
      </c>
      <c r="AB52" s="36">
        <f t="shared" si="23"/>
        <v>129.3</v>
      </c>
      <c r="AC52" s="54">
        <f aca="true" t="shared" si="24" ref="AC52:AC83">+AB52-O52</f>
        <v>12.90000000000002</v>
      </c>
      <c r="AD52" s="55">
        <f aca="true" t="shared" si="25" ref="AD52:AD83">+AC52/O52*100</f>
        <v>11.082474226804141</v>
      </c>
      <c r="AE52" s="3"/>
    </row>
    <row r="53" spans="2:31" ht="27.75" customHeight="1">
      <c r="B53" s="33" t="s">
        <v>99</v>
      </c>
      <c r="C53" s="34">
        <v>42.5</v>
      </c>
      <c r="D53" s="35">
        <v>55.2</v>
      </c>
      <c r="E53" s="35">
        <v>56.1</v>
      </c>
      <c r="F53" s="35">
        <v>56.2</v>
      </c>
      <c r="G53" s="35">
        <v>53.1</v>
      </c>
      <c r="H53" s="35">
        <v>54.3</v>
      </c>
      <c r="I53" s="35">
        <v>50.8</v>
      </c>
      <c r="J53" s="35">
        <v>55.7</v>
      </c>
      <c r="K53" s="35">
        <v>50.9</v>
      </c>
      <c r="L53" s="35">
        <v>59.1</v>
      </c>
      <c r="M53" s="35">
        <v>55.2</v>
      </c>
      <c r="N53" s="35">
        <v>53.6</v>
      </c>
      <c r="O53" s="36">
        <f t="shared" si="22"/>
        <v>642.7</v>
      </c>
      <c r="P53" s="34">
        <v>57.4</v>
      </c>
      <c r="Q53" s="35">
        <v>55.8</v>
      </c>
      <c r="R53" s="35">
        <v>58.8</v>
      </c>
      <c r="S53" s="35">
        <v>55.4</v>
      </c>
      <c r="T53" s="35">
        <v>57.4</v>
      </c>
      <c r="U53" s="35">
        <v>75.2</v>
      </c>
      <c r="V53" s="35">
        <v>23.9</v>
      </c>
      <c r="W53" s="35">
        <v>23.1</v>
      </c>
      <c r="X53" s="35">
        <v>5.3</v>
      </c>
      <c r="Y53" s="35">
        <v>0.6</v>
      </c>
      <c r="Z53" s="35">
        <v>0.3</v>
      </c>
      <c r="AA53" s="35">
        <v>3.2</v>
      </c>
      <c r="AB53" s="36">
        <f t="shared" si="23"/>
        <v>416.40000000000003</v>
      </c>
      <c r="AC53" s="54">
        <f t="shared" si="24"/>
        <v>-226.3</v>
      </c>
      <c r="AD53" s="55">
        <f t="shared" si="25"/>
        <v>-35.21082931383227</v>
      </c>
      <c r="AE53" s="3"/>
    </row>
    <row r="54" spans="2:31" ht="24" customHeight="1">
      <c r="B54" s="56" t="s">
        <v>53</v>
      </c>
      <c r="C54" s="57">
        <f aca="true" t="shared" si="26" ref="C54:AB54">+C55+C58</f>
        <v>140.4</v>
      </c>
      <c r="D54" s="58">
        <f t="shared" si="26"/>
        <v>160.6</v>
      </c>
      <c r="E54" s="58">
        <f t="shared" si="26"/>
        <v>397.4</v>
      </c>
      <c r="F54" s="58">
        <f t="shared" si="26"/>
        <v>160.5</v>
      </c>
      <c r="G54" s="58">
        <f t="shared" si="26"/>
        <v>199.79999999999998</v>
      </c>
      <c r="H54" s="58">
        <f t="shared" si="26"/>
        <v>252.5</v>
      </c>
      <c r="I54" s="58">
        <f t="shared" si="26"/>
        <v>314.8</v>
      </c>
      <c r="J54" s="58">
        <f t="shared" si="26"/>
        <v>436.5</v>
      </c>
      <c r="K54" s="58">
        <f t="shared" si="26"/>
        <v>279.3</v>
      </c>
      <c r="L54" s="58">
        <f t="shared" si="26"/>
        <v>310.8</v>
      </c>
      <c r="M54" s="58">
        <f t="shared" si="26"/>
        <v>226.29999999999998</v>
      </c>
      <c r="N54" s="58">
        <f t="shared" si="26"/>
        <v>883.8000000000001</v>
      </c>
      <c r="O54" s="58">
        <f t="shared" si="26"/>
        <v>3762.7300000000005</v>
      </c>
      <c r="P54" s="57">
        <f t="shared" si="26"/>
        <v>519.6999999999999</v>
      </c>
      <c r="Q54" s="58">
        <f t="shared" si="26"/>
        <v>475</v>
      </c>
      <c r="R54" s="58">
        <f t="shared" si="26"/>
        <v>347.90000000000003</v>
      </c>
      <c r="S54" s="58">
        <f t="shared" si="26"/>
        <v>332</v>
      </c>
      <c r="T54" s="58">
        <f t="shared" si="26"/>
        <v>421.6</v>
      </c>
      <c r="U54" s="58">
        <f t="shared" si="26"/>
        <v>385.40000000000003</v>
      </c>
      <c r="V54" s="58">
        <f t="shared" si="26"/>
        <v>420.70000000000005</v>
      </c>
      <c r="W54" s="58">
        <f t="shared" si="26"/>
        <v>391.20000000000005</v>
      </c>
      <c r="X54" s="58">
        <f t="shared" si="26"/>
        <v>515.9</v>
      </c>
      <c r="Y54" s="58">
        <f t="shared" si="26"/>
        <v>529.6</v>
      </c>
      <c r="Z54" s="58">
        <f t="shared" si="26"/>
        <v>530.8</v>
      </c>
      <c r="AA54" s="58">
        <f t="shared" si="26"/>
        <v>527.1</v>
      </c>
      <c r="AB54" s="58">
        <f t="shared" si="26"/>
        <v>5396.900000000001</v>
      </c>
      <c r="AC54" s="57">
        <f t="shared" si="24"/>
        <v>1634.17</v>
      </c>
      <c r="AD54" s="59">
        <f t="shared" si="25"/>
        <v>43.43043481727363</v>
      </c>
      <c r="AE54" s="3"/>
    </row>
    <row r="55" spans="2:31" ht="21.75" customHeight="1">
      <c r="B55" s="33" t="s">
        <v>54</v>
      </c>
      <c r="C55" s="57">
        <f aca="true" t="shared" si="27" ref="C55:AB55">SUM(C56:C57)</f>
        <v>3.1</v>
      </c>
      <c r="D55" s="58">
        <f t="shared" si="27"/>
        <v>2.5</v>
      </c>
      <c r="E55" s="58">
        <f t="shared" si="27"/>
        <v>3.5</v>
      </c>
      <c r="F55" s="58">
        <f t="shared" si="27"/>
        <v>3.5</v>
      </c>
      <c r="G55" s="58">
        <f t="shared" si="27"/>
        <v>0.1</v>
      </c>
      <c r="H55" s="58">
        <f t="shared" si="27"/>
        <v>2.4</v>
      </c>
      <c r="I55" s="58">
        <f t="shared" si="27"/>
        <v>5.2</v>
      </c>
      <c r="J55" s="58">
        <f t="shared" si="27"/>
        <v>2.2</v>
      </c>
      <c r="K55" s="58">
        <f t="shared" si="27"/>
        <v>3.8</v>
      </c>
      <c r="L55" s="58">
        <f t="shared" si="27"/>
        <v>7.7</v>
      </c>
      <c r="M55" s="58">
        <f t="shared" si="27"/>
        <v>1.6</v>
      </c>
      <c r="N55" s="58">
        <f t="shared" si="27"/>
        <v>2.6</v>
      </c>
      <c r="O55" s="58">
        <f t="shared" si="27"/>
        <v>38.2</v>
      </c>
      <c r="P55" s="57">
        <f t="shared" si="27"/>
        <v>7.8</v>
      </c>
      <c r="Q55" s="58">
        <f t="shared" si="27"/>
        <v>2.5</v>
      </c>
      <c r="R55" s="58">
        <f t="shared" si="27"/>
        <v>7.3</v>
      </c>
      <c r="S55" s="58">
        <f t="shared" si="27"/>
        <v>7.3</v>
      </c>
      <c r="T55" s="58">
        <f t="shared" si="27"/>
        <v>9.5</v>
      </c>
      <c r="U55" s="58">
        <f t="shared" si="27"/>
        <v>5.8</v>
      </c>
      <c r="V55" s="58">
        <f t="shared" si="27"/>
        <v>3.6</v>
      </c>
      <c r="W55" s="58">
        <f t="shared" si="27"/>
        <v>9.1</v>
      </c>
      <c r="X55" s="58">
        <f t="shared" si="27"/>
        <v>5.1</v>
      </c>
      <c r="Y55" s="58">
        <f t="shared" si="27"/>
        <v>3.5</v>
      </c>
      <c r="Z55" s="58">
        <f t="shared" si="27"/>
        <v>3.8</v>
      </c>
      <c r="AA55" s="58">
        <f t="shared" si="27"/>
        <v>4.5</v>
      </c>
      <c r="AB55" s="58">
        <f t="shared" si="27"/>
        <v>69.8</v>
      </c>
      <c r="AC55" s="57">
        <f t="shared" si="24"/>
        <v>31.599999999999994</v>
      </c>
      <c r="AD55" s="59">
        <f t="shared" si="25"/>
        <v>82.72251308900522</v>
      </c>
      <c r="AE55" s="3"/>
    </row>
    <row r="56" spans="2:31" ht="15" customHeight="1">
      <c r="B56" s="60" t="s">
        <v>55</v>
      </c>
      <c r="C56" s="39">
        <v>3.1</v>
      </c>
      <c r="D56" s="40">
        <v>2.5</v>
      </c>
      <c r="E56" s="40">
        <v>3.5</v>
      </c>
      <c r="F56" s="40">
        <v>3.5</v>
      </c>
      <c r="G56" s="40">
        <v>0.1</v>
      </c>
      <c r="H56" s="40">
        <v>2.4</v>
      </c>
      <c r="I56" s="40">
        <v>5.2</v>
      </c>
      <c r="J56" s="40">
        <v>2.2</v>
      </c>
      <c r="K56" s="40">
        <v>3.8</v>
      </c>
      <c r="L56" s="40">
        <v>2.7</v>
      </c>
      <c r="M56" s="40">
        <v>1.6</v>
      </c>
      <c r="N56" s="40">
        <v>2.6</v>
      </c>
      <c r="O56" s="41">
        <f>SUM(C56:N56)</f>
        <v>33.2</v>
      </c>
      <c r="P56" s="39">
        <v>2.8</v>
      </c>
      <c r="Q56" s="40">
        <v>2.5</v>
      </c>
      <c r="R56" s="40">
        <v>7.3</v>
      </c>
      <c r="S56" s="40">
        <v>2.3</v>
      </c>
      <c r="T56" s="40">
        <v>4.5</v>
      </c>
      <c r="U56" s="40">
        <v>5.8</v>
      </c>
      <c r="V56" s="40">
        <v>3.6</v>
      </c>
      <c r="W56" s="40">
        <v>4.1</v>
      </c>
      <c r="X56" s="40">
        <v>5.1</v>
      </c>
      <c r="Y56" s="40">
        <v>3.5</v>
      </c>
      <c r="Z56" s="40">
        <v>3.8</v>
      </c>
      <c r="AA56" s="40">
        <v>4.5</v>
      </c>
      <c r="AB56" s="41">
        <f>SUM(P56:AA56)</f>
        <v>49.8</v>
      </c>
      <c r="AC56" s="42">
        <f t="shared" si="24"/>
        <v>16.599999999999994</v>
      </c>
      <c r="AD56" s="43">
        <f t="shared" si="25"/>
        <v>49.99999999999998</v>
      </c>
      <c r="AE56" s="3"/>
    </row>
    <row r="57" spans="2:31" ht="15" customHeight="1">
      <c r="B57" s="60" t="s">
        <v>56</v>
      </c>
      <c r="C57" s="39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5</v>
      </c>
      <c r="M57" s="40">
        <v>0</v>
      </c>
      <c r="N57" s="40">
        <v>0</v>
      </c>
      <c r="O57" s="41">
        <f>SUM(C57:N57)</f>
        <v>5</v>
      </c>
      <c r="P57" s="39">
        <v>5</v>
      </c>
      <c r="Q57" s="40">
        <v>0</v>
      </c>
      <c r="R57" s="40">
        <v>0</v>
      </c>
      <c r="S57" s="40">
        <v>5</v>
      </c>
      <c r="T57" s="40">
        <v>5</v>
      </c>
      <c r="U57" s="40">
        <v>0</v>
      </c>
      <c r="V57" s="40">
        <v>0</v>
      </c>
      <c r="W57" s="40">
        <v>5</v>
      </c>
      <c r="X57" s="40">
        <v>0</v>
      </c>
      <c r="Y57" s="40">
        <v>0</v>
      </c>
      <c r="Z57" s="40">
        <v>0</v>
      </c>
      <c r="AA57" s="40">
        <v>0</v>
      </c>
      <c r="AB57" s="41">
        <f>SUM(P57:AA57)</f>
        <v>20</v>
      </c>
      <c r="AC57" s="42">
        <f t="shared" si="24"/>
        <v>15</v>
      </c>
      <c r="AD57" s="43">
        <f t="shared" si="25"/>
        <v>300</v>
      </c>
      <c r="AE57" s="3"/>
    </row>
    <row r="58" spans="2:31" ht="23.25" customHeight="1">
      <c r="B58" s="33" t="s">
        <v>57</v>
      </c>
      <c r="C58" s="57">
        <f aca="true" t="shared" si="28" ref="C58:N58">ROUND(+C59+C62+C69+C78,1)</f>
        <v>137.3</v>
      </c>
      <c r="D58" s="58">
        <f t="shared" si="28"/>
        <v>158.1</v>
      </c>
      <c r="E58" s="58">
        <f t="shared" si="28"/>
        <v>393.9</v>
      </c>
      <c r="F58" s="58">
        <f t="shared" si="28"/>
        <v>157</v>
      </c>
      <c r="G58" s="58">
        <f t="shared" si="28"/>
        <v>199.7</v>
      </c>
      <c r="H58" s="58">
        <f t="shared" si="28"/>
        <v>250.1</v>
      </c>
      <c r="I58" s="58">
        <f t="shared" si="28"/>
        <v>309.6</v>
      </c>
      <c r="J58" s="58">
        <f t="shared" si="28"/>
        <v>434.3</v>
      </c>
      <c r="K58" s="58">
        <f t="shared" si="28"/>
        <v>275.5</v>
      </c>
      <c r="L58" s="58">
        <f t="shared" si="28"/>
        <v>303.1</v>
      </c>
      <c r="M58" s="58">
        <f t="shared" si="28"/>
        <v>224.7</v>
      </c>
      <c r="N58" s="58">
        <f t="shared" si="28"/>
        <v>881.2</v>
      </c>
      <c r="O58" s="58">
        <f>+O59+O62+O69+O78</f>
        <v>3724.5300000000007</v>
      </c>
      <c r="P58" s="57">
        <f aca="true" t="shared" si="29" ref="P58:AA58">ROUND(+P59+P62+P69+P78,1)</f>
        <v>511.9</v>
      </c>
      <c r="Q58" s="58">
        <f t="shared" si="29"/>
        <v>472.5</v>
      </c>
      <c r="R58" s="58">
        <f t="shared" si="29"/>
        <v>340.6</v>
      </c>
      <c r="S58" s="58">
        <f t="shared" si="29"/>
        <v>324.7</v>
      </c>
      <c r="T58" s="58">
        <f t="shared" si="29"/>
        <v>412.1</v>
      </c>
      <c r="U58" s="58">
        <f t="shared" si="29"/>
        <v>379.6</v>
      </c>
      <c r="V58" s="58">
        <f t="shared" si="29"/>
        <v>417.1</v>
      </c>
      <c r="W58" s="58">
        <f t="shared" si="29"/>
        <v>382.1</v>
      </c>
      <c r="X58" s="58">
        <f t="shared" si="29"/>
        <v>510.8</v>
      </c>
      <c r="Y58" s="58">
        <f t="shared" si="29"/>
        <v>526.1</v>
      </c>
      <c r="Z58" s="58">
        <f t="shared" si="29"/>
        <v>527</v>
      </c>
      <c r="AA58" s="58">
        <f t="shared" si="29"/>
        <v>522.6</v>
      </c>
      <c r="AB58" s="58">
        <f>+AB59+AB62+AB69+AB78</f>
        <v>5327.1</v>
      </c>
      <c r="AC58" s="57">
        <f t="shared" si="24"/>
        <v>1602.5699999999997</v>
      </c>
      <c r="AD58" s="59">
        <f t="shared" si="25"/>
        <v>43.02744238870406</v>
      </c>
      <c r="AE58" s="3"/>
    </row>
    <row r="59" spans="2:31" ht="22.5" customHeight="1">
      <c r="B59" s="61" t="s">
        <v>58</v>
      </c>
      <c r="C59" s="57">
        <f aca="true" t="shared" si="30" ref="C59:AB59">SUM(C60:C61)</f>
        <v>7.6</v>
      </c>
      <c r="D59" s="58">
        <f t="shared" si="30"/>
        <v>8</v>
      </c>
      <c r="E59" s="58">
        <f t="shared" si="30"/>
        <v>8</v>
      </c>
      <c r="F59" s="58">
        <f t="shared" si="30"/>
        <v>9.2</v>
      </c>
      <c r="G59" s="58">
        <f t="shared" si="30"/>
        <v>7.8</v>
      </c>
      <c r="H59" s="58">
        <f t="shared" si="30"/>
        <v>13.7</v>
      </c>
      <c r="I59" s="58">
        <f t="shared" si="30"/>
        <v>25.1</v>
      </c>
      <c r="J59" s="58">
        <f t="shared" si="30"/>
        <v>31.5</v>
      </c>
      <c r="K59" s="58">
        <f t="shared" si="30"/>
        <v>22.599999999999998</v>
      </c>
      <c r="L59" s="58">
        <f t="shared" si="30"/>
        <v>21</v>
      </c>
      <c r="M59" s="58">
        <f t="shared" si="30"/>
        <v>21.6</v>
      </c>
      <c r="N59" s="58">
        <f t="shared" si="30"/>
        <v>48.5</v>
      </c>
      <c r="O59" s="58">
        <f t="shared" si="30"/>
        <v>224.60000000000002</v>
      </c>
      <c r="P59" s="57">
        <f t="shared" si="30"/>
        <v>40.9</v>
      </c>
      <c r="Q59" s="58">
        <f t="shared" si="30"/>
        <v>34</v>
      </c>
      <c r="R59" s="58">
        <f t="shared" si="30"/>
        <v>36.5</v>
      </c>
      <c r="S59" s="58">
        <f t="shared" si="30"/>
        <v>47.8</v>
      </c>
      <c r="T59" s="58">
        <f t="shared" si="30"/>
        <v>47.8</v>
      </c>
      <c r="U59" s="58">
        <f t="shared" si="30"/>
        <v>31.3</v>
      </c>
      <c r="V59" s="58">
        <f t="shared" si="30"/>
        <v>75.9</v>
      </c>
      <c r="W59" s="58">
        <f t="shared" si="30"/>
        <v>17.1</v>
      </c>
      <c r="X59" s="58">
        <f t="shared" si="30"/>
        <v>64.3</v>
      </c>
      <c r="Y59" s="58">
        <f t="shared" si="30"/>
        <v>47</v>
      </c>
      <c r="Z59" s="58">
        <f t="shared" si="30"/>
        <v>42.3</v>
      </c>
      <c r="AA59" s="58">
        <f t="shared" si="30"/>
        <v>36.4</v>
      </c>
      <c r="AB59" s="58">
        <f t="shared" si="30"/>
        <v>521.3000000000001</v>
      </c>
      <c r="AC59" s="57">
        <f t="shared" si="24"/>
        <v>296.70000000000005</v>
      </c>
      <c r="AD59" s="59">
        <f t="shared" si="25"/>
        <v>132.10151380231522</v>
      </c>
      <c r="AE59" s="3"/>
    </row>
    <row r="60" spans="2:31" ht="17.25" customHeight="1">
      <c r="B60" s="50" t="s">
        <v>59</v>
      </c>
      <c r="C60" s="39">
        <v>7.6</v>
      </c>
      <c r="D60" s="40">
        <v>7.6</v>
      </c>
      <c r="E60" s="40">
        <v>7.5</v>
      </c>
      <c r="F60" s="40">
        <v>7.5</v>
      </c>
      <c r="G60" s="40">
        <v>7.6</v>
      </c>
      <c r="H60" s="40">
        <v>7.5</v>
      </c>
      <c r="I60" s="40">
        <v>1.8</v>
      </c>
      <c r="J60" s="40">
        <v>2.4</v>
      </c>
      <c r="K60" s="40">
        <v>3.2</v>
      </c>
      <c r="L60" s="40">
        <v>0</v>
      </c>
      <c r="M60" s="40">
        <v>7.7</v>
      </c>
      <c r="N60" s="40">
        <v>3.8</v>
      </c>
      <c r="O60" s="41">
        <f>SUM(C60:N60)</f>
        <v>64.2</v>
      </c>
      <c r="P60" s="39">
        <v>3.9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1">
        <f>SUM(P60:AA60)</f>
        <v>3.9</v>
      </c>
      <c r="AC60" s="42">
        <f t="shared" si="24"/>
        <v>-60.300000000000004</v>
      </c>
      <c r="AD60" s="43">
        <f t="shared" si="25"/>
        <v>-93.92523364485982</v>
      </c>
      <c r="AE60" s="3"/>
    </row>
    <row r="61" spans="2:31" ht="18" customHeight="1">
      <c r="B61" s="50" t="s">
        <v>60</v>
      </c>
      <c r="C61" s="39">
        <v>0</v>
      </c>
      <c r="D61" s="40">
        <v>0.4</v>
      </c>
      <c r="E61" s="40">
        <v>0.5</v>
      </c>
      <c r="F61" s="40">
        <v>1.7</v>
      </c>
      <c r="G61" s="40">
        <v>0.2</v>
      </c>
      <c r="H61" s="40">
        <v>6.2</v>
      </c>
      <c r="I61" s="40">
        <v>23.3</v>
      </c>
      <c r="J61" s="40">
        <v>29.1</v>
      </c>
      <c r="K61" s="40">
        <v>19.4</v>
      </c>
      <c r="L61" s="40">
        <v>21</v>
      </c>
      <c r="M61" s="40">
        <v>13.9</v>
      </c>
      <c r="N61" s="40">
        <v>44.7</v>
      </c>
      <c r="O61" s="41">
        <f>SUM(C61:N61)</f>
        <v>160.4</v>
      </c>
      <c r="P61" s="39">
        <v>37</v>
      </c>
      <c r="Q61" s="40">
        <v>34</v>
      </c>
      <c r="R61" s="40">
        <v>36.5</v>
      </c>
      <c r="S61" s="40">
        <v>47.8</v>
      </c>
      <c r="T61" s="40">
        <v>47.8</v>
      </c>
      <c r="U61" s="40">
        <v>31.3</v>
      </c>
      <c r="V61" s="40">
        <v>75.9</v>
      </c>
      <c r="W61" s="40">
        <v>17.1</v>
      </c>
      <c r="X61" s="40">
        <v>64.3</v>
      </c>
      <c r="Y61" s="40">
        <v>47</v>
      </c>
      <c r="Z61" s="40">
        <v>42.3</v>
      </c>
      <c r="AA61" s="40">
        <v>36.4</v>
      </c>
      <c r="AB61" s="41">
        <f>SUM(P61:AA61)</f>
        <v>517.4000000000001</v>
      </c>
      <c r="AC61" s="42">
        <f t="shared" si="24"/>
        <v>357.0000000000001</v>
      </c>
      <c r="AD61" s="43">
        <f t="shared" si="25"/>
        <v>222.568578553616</v>
      </c>
      <c r="AE61" s="3"/>
    </row>
    <row r="62" spans="2:31" ht="22.5" customHeight="1">
      <c r="B62" s="61" t="s">
        <v>61</v>
      </c>
      <c r="C62" s="57">
        <f aca="true" t="shared" si="31" ref="C62:N62">ROUND(SUM(C63:C68),1)</f>
        <v>125.7</v>
      </c>
      <c r="D62" s="58">
        <f t="shared" si="31"/>
        <v>140.3</v>
      </c>
      <c r="E62" s="58">
        <f t="shared" si="31"/>
        <v>116.1</v>
      </c>
      <c r="F62" s="58">
        <f t="shared" si="31"/>
        <v>140.8</v>
      </c>
      <c r="G62" s="58">
        <f t="shared" si="31"/>
        <v>117.7</v>
      </c>
      <c r="H62" s="58">
        <f t="shared" si="31"/>
        <v>222.7</v>
      </c>
      <c r="I62" s="58">
        <f t="shared" si="31"/>
        <v>207</v>
      </c>
      <c r="J62" s="58">
        <f t="shared" si="31"/>
        <v>315.2</v>
      </c>
      <c r="K62" s="58">
        <f t="shared" si="31"/>
        <v>208.1</v>
      </c>
      <c r="L62" s="58">
        <f t="shared" si="31"/>
        <v>223.7</v>
      </c>
      <c r="M62" s="58">
        <f t="shared" si="31"/>
        <v>189.9</v>
      </c>
      <c r="N62" s="58">
        <f t="shared" si="31"/>
        <v>317.5</v>
      </c>
      <c r="O62" s="58">
        <f>SUM(O63:O68)</f>
        <v>2324.7300000000005</v>
      </c>
      <c r="P62" s="57">
        <f aca="true" t="shared" si="32" ref="P62:AA62">ROUND(SUM(P63:P68),1)</f>
        <v>313</v>
      </c>
      <c r="Q62" s="58">
        <f t="shared" si="32"/>
        <v>287.4</v>
      </c>
      <c r="R62" s="58">
        <f t="shared" si="32"/>
        <v>297.9</v>
      </c>
      <c r="S62" s="58">
        <f t="shared" si="32"/>
        <v>268.8</v>
      </c>
      <c r="T62" s="58">
        <f t="shared" si="32"/>
        <v>312.3</v>
      </c>
      <c r="U62" s="58">
        <f t="shared" si="32"/>
        <v>322.5</v>
      </c>
      <c r="V62" s="58">
        <f t="shared" si="32"/>
        <v>337.8</v>
      </c>
      <c r="W62" s="58">
        <f t="shared" si="32"/>
        <v>331.3</v>
      </c>
      <c r="X62" s="58">
        <f t="shared" si="32"/>
        <v>380</v>
      </c>
      <c r="Y62" s="58">
        <f t="shared" si="32"/>
        <v>405</v>
      </c>
      <c r="Z62" s="58">
        <f t="shared" si="32"/>
        <v>374.2</v>
      </c>
      <c r="AA62" s="58">
        <f t="shared" si="32"/>
        <v>383.2</v>
      </c>
      <c r="AB62" s="58">
        <f>SUM(AB63:AB68)</f>
        <v>4013.3999999999996</v>
      </c>
      <c r="AC62" s="57">
        <f t="shared" si="24"/>
        <v>1688.6699999999992</v>
      </c>
      <c r="AD62" s="59">
        <f t="shared" si="25"/>
        <v>72.6394032855428</v>
      </c>
      <c r="AE62" s="3"/>
    </row>
    <row r="63" spans="2:31" ht="16.5" customHeight="1">
      <c r="B63" s="50" t="s">
        <v>62</v>
      </c>
      <c r="C63" s="39">
        <v>56.9</v>
      </c>
      <c r="D63" s="40">
        <v>51.1</v>
      </c>
      <c r="E63" s="40">
        <v>47.7</v>
      </c>
      <c r="F63" s="40">
        <v>57.8</v>
      </c>
      <c r="G63" s="40">
        <v>49.1</v>
      </c>
      <c r="H63" s="40">
        <v>48.3</v>
      </c>
      <c r="I63" s="40">
        <v>46.9</v>
      </c>
      <c r="J63" s="40">
        <v>69.4</v>
      </c>
      <c r="K63" s="40">
        <v>51.2</v>
      </c>
      <c r="L63" s="40">
        <v>39.4</v>
      </c>
      <c r="M63" s="40">
        <v>22.5</v>
      </c>
      <c r="N63" s="40">
        <v>38.5</v>
      </c>
      <c r="O63" s="41">
        <f aca="true" t="shared" si="33" ref="O63:O68">SUM(C63:N63)</f>
        <v>578.8000000000001</v>
      </c>
      <c r="P63" s="39">
        <v>58.8</v>
      </c>
      <c r="Q63" s="40">
        <v>49.7</v>
      </c>
      <c r="R63" s="40">
        <v>65.2</v>
      </c>
      <c r="S63" s="40">
        <v>62.5</v>
      </c>
      <c r="T63" s="40">
        <v>61.9</v>
      </c>
      <c r="U63" s="40">
        <v>55.2</v>
      </c>
      <c r="V63" s="40">
        <v>69.6</v>
      </c>
      <c r="W63" s="40">
        <v>100.5</v>
      </c>
      <c r="X63" s="40">
        <v>107.1</v>
      </c>
      <c r="Y63" s="40">
        <v>68.9</v>
      </c>
      <c r="Z63" s="40">
        <v>68.5</v>
      </c>
      <c r="AA63" s="40">
        <v>83.5</v>
      </c>
      <c r="AB63" s="41">
        <f aca="true" t="shared" si="34" ref="AB63:AB68">SUM(P63:AA63)</f>
        <v>851.4</v>
      </c>
      <c r="AC63" s="42">
        <f t="shared" si="24"/>
        <v>272.5999999999999</v>
      </c>
      <c r="AD63" s="43">
        <f t="shared" si="25"/>
        <v>47.09744298548719</v>
      </c>
      <c r="AE63" s="3"/>
    </row>
    <row r="64" spans="2:31" ht="16.5" customHeight="1">
      <c r="B64" s="50" t="s">
        <v>63</v>
      </c>
      <c r="C64" s="39">
        <v>34.1</v>
      </c>
      <c r="D64" s="40">
        <v>44.1</v>
      </c>
      <c r="E64" s="40">
        <v>27.9</v>
      </c>
      <c r="F64" s="40">
        <v>37.7</v>
      </c>
      <c r="G64" s="40">
        <v>26.4</v>
      </c>
      <c r="H64" s="40">
        <v>28.4</v>
      </c>
      <c r="I64" s="40">
        <v>37.4</v>
      </c>
      <c r="J64" s="40">
        <v>33</v>
      </c>
      <c r="K64" s="40">
        <v>20.7</v>
      </c>
      <c r="L64" s="40">
        <v>21.4</v>
      </c>
      <c r="M64" s="40">
        <v>28.8</v>
      </c>
      <c r="N64" s="40">
        <v>45.4</v>
      </c>
      <c r="O64" s="41">
        <f t="shared" si="33"/>
        <v>385.29999999999995</v>
      </c>
      <c r="P64" s="39">
        <v>42</v>
      </c>
      <c r="Q64" s="40">
        <v>59.2</v>
      </c>
      <c r="R64" s="40">
        <v>58.8</v>
      </c>
      <c r="S64" s="40">
        <v>53</v>
      </c>
      <c r="T64" s="40">
        <v>46.1</v>
      </c>
      <c r="U64" s="40">
        <v>66.8</v>
      </c>
      <c r="V64" s="40">
        <v>85</v>
      </c>
      <c r="W64" s="40">
        <v>72</v>
      </c>
      <c r="X64" s="40">
        <v>50.2</v>
      </c>
      <c r="Y64" s="40">
        <v>86.4</v>
      </c>
      <c r="Z64" s="40">
        <v>93.1</v>
      </c>
      <c r="AA64" s="40">
        <v>106.3</v>
      </c>
      <c r="AB64" s="41">
        <f t="shared" si="34"/>
        <v>818.9</v>
      </c>
      <c r="AC64" s="42">
        <f t="shared" si="24"/>
        <v>433.6</v>
      </c>
      <c r="AD64" s="43">
        <f t="shared" si="25"/>
        <v>112.53568647806907</v>
      </c>
      <c r="AE64" s="3"/>
    </row>
    <row r="65" spans="2:31" ht="16.5" customHeight="1">
      <c r="B65" s="50" t="s">
        <v>64</v>
      </c>
      <c r="C65" s="39">
        <v>22.9</v>
      </c>
      <c r="D65" s="40">
        <v>21.2</v>
      </c>
      <c r="E65" s="40">
        <v>22.8</v>
      </c>
      <c r="F65" s="40">
        <v>23.2</v>
      </c>
      <c r="G65" s="40">
        <v>23.4</v>
      </c>
      <c r="H65" s="40">
        <v>23</v>
      </c>
      <c r="I65" s="40">
        <v>25.1</v>
      </c>
      <c r="J65" s="40">
        <v>57.9</v>
      </c>
      <c r="K65" s="40">
        <v>52.9</v>
      </c>
      <c r="L65" s="40">
        <v>56.3</v>
      </c>
      <c r="M65" s="40">
        <v>56.7</v>
      </c>
      <c r="N65" s="40">
        <v>61</v>
      </c>
      <c r="O65" s="41">
        <f t="shared" si="33"/>
        <v>446.4</v>
      </c>
      <c r="P65" s="39">
        <v>58.5</v>
      </c>
      <c r="Q65" s="40">
        <v>40</v>
      </c>
      <c r="R65" s="40">
        <v>42.3</v>
      </c>
      <c r="S65" s="40">
        <v>40.5</v>
      </c>
      <c r="T65" s="40">
        <v>43.5</v>
      </c>
      <c r="U65" s="40">
        <v>39.4</v>
      </c>
      <c r="V65" s="40">
        <v>42.1</v>
      </c>
      <c r="W65" s="40">
        <v>39.8</v>
      </c>
      <c r="X65" s="40">
        <v>37.8</v>
      </c>
      <c r="Y65" s="40">
        <v>40.8</v>
      </c>
      <c r="Z65" s="40">
        <v>37.9</v>
      </c>
      <c r="AA65" s="40">
        <v>42.2</v>
      </c>
      <c r="AB65" s="41">
        <f t="shared" si="34"/>
        <v>504.8</v>
      </c>
      <c r="AC65" s="42">
        <f t="shared" si="24"/>
        <v>58.400000000000034</v>
      </c>
      <c r="AD65" s="43">
        <f t="shared" si="25"/>
        <v>13.082437275985672</v>
      </c>
      <c r="AE65" s="3"/>
    </row>
    <row r="66" spans="2:31" ht="16.5" customHeight="1">
      <c r="B66" s="50" t="s">
        <v>65</v>
      </c>
      <c r="C66" s="39">
        <v>1.9</v>
      </c>
      <c r="D66" s="40">
        <v>4.8</v>
      </c>
      <c r="E66" s="40">
        <v>3.1</v>
      </c>
      <c r="F66" s="40">
        <v>4.1</v>
      </c>
      <c r="G66" s="40">
        <v>3.1</v>
      </c>
      <c r="H66" s="40">
        <v>3.4</v>
      </c>
      <c r="I66" s="40">
        <v>3.4</v>
      </c>
      <c r="J66" s="40">
        <v>4.7</v>
      </c>
      <c r="K66" s="40">
        <v>1.73</v>
      </c>
      <c r="L66" s="40">
        <v>3.6</v>
      </c>
      <c r="M66" s="40">
        <v>3.4</v>
      </c>
      <c r="N66" s="40">
        <v>4</v>
      </c>
      <c r="O66" s="41">
        <f t="shared" si="33"/>
        <v>41.23</v>
      </c>
      <c r="P66" s="39">
        <v>6.9</v>
      </c>
      <c r="Q66" s="40">
        <v>4.4</v>
      </c>
      <c r="R66" s="40">
        <v>7.4</v>
      </c>
      <c r="S66" s="40">
        <v>7.3</v>
      </c>
      <c r="T66" s="40">
        <v>3</v>
      </c>
      <c r="U66" s="40">
        <v>3.6</v>
      </c>
      <c r="V66" s="40">
        <v>2.9</v>
      </c>
      <c r="W66" s="40">
        <v>2.7</v>
      </c>
      <c r="X66" s="40">
        <v>0.4</v>
      </c>
      <c r="Y66" s="40">
        <v>3.5</v>
      </c>
      <c r="Z66" s="40">
        <v>4.5</v>
      </c>
      <c r="AA66" s="40">
        <v>4.4</v>
      </c>
      <c r="AB66" s="41">
        <f t="shared" si="34"/>
        <v>51</v>
      </c>
      <c r="AC66" s="42">
        <f t="shared" si="24"/>
        <v>9.770000000000003</v>
      </c>
      <c r="AD66" s="43">
        <f t="shared" si="25"/>
        <v>23.696337618239156</v>
      </c>
      <c r="AE66" s="3"/>
    </row>
    <row r="67" spans="2:31" ht="18" customHeight="1">
      <c r="B67" s="50" t="s">
        <v>66</v>
      </c>
      <c r="C67" s="39">
        <v>0</v>
      </c>
      <c r="D67" s="40">
        <v>0</v>
      </c>
      <c r="E67" s="40">
        <v>0</v>
      </c>
      <c r="F67" s="40">
        <v>0</v>
      </c>
      <c r="G67" s="40">
        <v>0</v>
      </c>
      <c r="H67" s="40">
        <v>103.1</v>
      </c>
      <c r="I67" s="40">
        <v>84.4</v>
      </c>
      <c r="J67" s="40">
        <v>97.8</v>
      </c>
      <c r="K67" s="40">
        <v>72.8</v>
      </c>
      <c r="L67" s="40">
        <v>90.4</v>
      </c>
      <c r="M67" s="40">
        <v>64.4</v>
      </c>
      <c r="N67" s="40">
        <v>154.8</v>
      </c>
      <c r="O67" s="41">
        <f t="shared" si="33"/>
        <v>667.7</v>
      </c>
      <c r="P67" s="39">
        <v>122.7</v>
      </c>
      <c r="Q67" s="40">
        <v>117.7</v>
      </c>
      <c r="R67" s="40">
        <v>114.8</v>
      </c>
      <c r="S67" s="40">
        <v>95.2</v>
      </c>
      <c r="T67" s="40">
        <v>102.2</v>
      </c>
      <c r="U67" s="40">
        <v>119.8</v>
      </c>
      <c r="V67" s="40">
        <v>126.2</v>
      </c>
      <c r="W67" s="40">
        <v>105.5</v>
      </c>
      <c r="X67" s="40">
        <v>163.5</v>
      </c>
      <c r="Y67" s="40">
        <v>191.5</v>
      </c>
      <c r="Z67" s="40">
        <v>113.4</v>
      </c>
      <c r="AA67" s="40">
        <v>132.1</v>
      </c>
      <c r="AB67" s="41">
        <f t="shared" si="34"/>
        <v>1504.6</v>
      </c>
      <c r="AC67" s="42">
        <f t="shared" si="24"/>
        <v>836.8999999999999</v>
      </c>
      <c r="AD67" s="43">
        <f t="shared" si="25"/>
        <v>125.34072188108429</v>
      </c>
      <c r="AE67" s="3"/>
    </row>
    <row r="68" spans="2:31" ht="17.25" customHeight="1">
      <c r="B68" s="50" t="s">
        <v>31</v>
      </c>
      <c r="C68" s="39">
        <v>9.9</v>
      </c>
      <c r="D68" s="40">
        <v>19.1</v>
      </c>
      <c r="E68" s="40">
        <v>14.6</v>
      </c>
      <c r="F68" s="40">
        <v>18</v>
      </c>
      <c r="G68" s="40">
        <v>15.7</v>
      </c>
      <c r="H68" s="40">
        <v>16.5</v>
      </c>
      <c r="I68" s="40">
        <v>9.8</v>
      </c>
      <c r="J68" s="40">
        <v>52.4</v>
      </c>
      <c r="K68" s="40">
        <v>8.8</v>
      </c>
      <c r="L68" s="40">
        <v>12.6</v>
      </c>
      <c r="M68" s="40">
        <v>14.1</v>
      </c>
      <c r="N68" s="40">
        <v>13.8</v>
      </c>
      <c r="O68" s="41">
        <f t="shared" si="33"/>
        <v>205.3</v>
      </c>
      <c r="P68" s="39">
        <v>24.1</v>
      </c>
      <c r="Q68" s="40">
        <v>16.4</v>
      </c>
      <c r="R68" s="40">
        <v>9.4</v>
      </c>
      <c r="S68" s="40">
        <v>10.3</v>
      </c>
      <c r="T68" s="40">
        <v>55.6</v>
      </c>
      <c r="U68" s="40">
        <v>37.7</v>
      </c>
      <c r="V68" s="40">
        <v>12</v>
      </c>
      <c r="W68" s="40">
        <v>10.8</v>
      </c>
      <c r="X68" s="40">
        <v>21</v>
      </c>
      <c r="Y68" s="40">
        <v>13.9</v>
      </c>
      <c r="Z68" s="40">
        <v>56.8</v>
      </c>
      <c r="AA68" s="40">
        <v>14.7</v>
      </c>
      <c r="AB68" s="41">
        <f t="shared" si="34"/>
        <v>282.7</v>
      </c>
      <c r="AC68" s="42">
        <f t="shared" si="24"/>
        <v>77.39999999999998</v>
      </c>
      <c r="AD68" s="43">
        <f t="shared" si="25"/>
        <v>37.70092547491475</v>
      </c>
      <c r="AE68" s="3"/>
    </row>
    <row r="69" spans="2:31" ht="23.25" customHeight="1">
      <c r="B69" s="61" t="s">
        <v>67</v>
      </c>
      <c r="C69" s="57">
        <f aca="true" t="shared" si="35" ref="C69:AB69">+C70+C75+C77+C74</f>
        <v>0.1</v>
      </c>
      <c r="D69" s="57">
        <f t="shared" si="35"/>
        <v>1.1</v>
      </c>
      <c r="E69" s="57">
        <f t="shared" si="35"/>
        <v>178.2</v>
      </c>
      <c r="F69" s="57">
        <f t="shared" si="35"/>
        <v>0</v>
      </c>
      <c r="G69" s="57">
        <f t="shared" si="35"/>
        <v>37.6</v>
      </c>
      <c r="H69" s="57">
        <f t="shared" si="35"/>
        <v>0.2</v>
      </c>
      <c r="I69" s="57">
        <f t="shared" si="35"/>
        <v>65.6</v>
      </c>
      <c r="J69" s="57">
        <f t="shared" si="35"/>
        <v>13.1</v>
      </c>
      <c r="K69" s="57">
        <f t="shared" si="35"/>
        <v>9</v>
      </c>
      <c r="L69" s="57">
        <f t="shared" si="35"/>
        <v>44.6</v>
      </c>
      <c r="M69" s="57">
        <f t="shared" si="35"/>
        <v>6.6</v>
      </c>
      <c r="N69" s="57">
        <f t="shared" si="35"/>
        <v>43.800000000000004</v>
      </c>
      <c r="O69" s="57">
        <f t="shared" si="35"/>
        <v>399.90000000000003</v>
      </c>
      <c r="P69" s="57">
        <f t="shared" si="35"/>
        <v>152.3</v>
      </c>
      <c r="Q69" s="57">
        <f t="shared" si="35"/>
        <v>140.5</v>
      </c>
      <c r="R69" s="57">
        <f t="shared" si="35"/>
        <v>3.7</v>
      </c>
      <c r="S69" s="57">
        <f t="shared" si="35"/>
        <v>4.2</v>
      </c>
      <c r="T69" s="57">
        <f t="shared" si="35"/>
        <v>47.3</v>
      </c>
      <c r="U69" s="57">
        <f t="shared" si="35"/>
        <v>23.8</v>
      </c>
      <c r="V69" s="57">
        <f t="shared" si="35"/>
        <v>1.7</v>
      </c>
      <c r="W69" s="57">
        <f t="shared" si="35"/>
        <v>32.3</v>
      </c>
      <c r="X69" s="57">
        <f t="shared" si="35"/>
        <v>65.3</v>
      </c>
      <c r="Y69" s="57">
        <f t="shared" si="35"/>
        <v>67</v>
      </c>
      <c r="Z69" s="57">
        <f t="shared" si="35"/>
        <v>92.7</v>
      </c>
      <c r="AA69" s="57">
        <f t="shared" si="35"/>
        <v>101.5</v>
      </c>
      <c r="AB69" s="58">
        <f t="shared" si="35"/>
        <v>732.3000000000001</v>
      </c>
      <c r="AC69" s="57">
        <f t="shared" si="24"/>
        <v>332.40000000000003</v>
      </c>
      <c r="AD69" s="59">
        <f t="shared" si="25"/>
        <v>83.12078019504877</v>
      </c>
      <c r="AE69" s="3"/>
    </row>
    <row r="70" spans="2:31" ht="17.25" customHeight="1">
      <c r="B70" s="62" t="s">
        <v>68</v>
      </c>
      <c r="C70" s="57">
        <f>+C71+C73</f>
        <v>0</v>
      </c>
      <c r="D70" s="58">
        <f>+D71+D73</f>
        <v>1.1</v>
      </c>
      <c r="E70" s="58">
        <f>SUM(E71:E73)</f>
        <v>178</v>
      </c>
      <c r="F70" s="58">
        <f aca="true" t="shared" si="36" ref="F70:N70">+F71+F73</f>
        <v>0</v>
      </c>
      <c r="G70" s="58">
        <f t="shared" si="36"/>
        <v>37.5</v>
      </c>
      <c r="H70" s="58">
        <f t="shared" si="36"/>
        <v>0</v>
      </c>
      <c r="I70" s="58">
        <f t="shared" si="36"/>
        <v>53.5</v>
      </c>
      <c r="J70" s="58">
        <f t="shared" si="36"/>
        <v>0</v>
      </c>
      <c r="K70" s="58">
        <f t="shared" si="36"/>
        <v>0</v>
      </c>
      <c r="L70" s="58">
        <f t="shared" si="36"/>
        <v>37.5</v>
      </c>
      <c r="M70" s="58">
        <f t="shared" si="36"/>
        <v>0</v>
      </c>
      <c r="N70" s="58">
        <f t="shared" si="36"/>
        <v>37.5</v>
      </c>
      <c r="O70" s="32">
        <f>SUM(O71:O73)</f>
        <v>345.1</v>
      </c>
      <c r="P70" s="57">
        <f aca="true" t="shared" si="37" ref="P70:AA70">+P71+P73</f>
        <v>150</v>
      </c>
      <c r="Q70" s="58">
        <f t="shared" si="37"/>
        <v>140.4</v>
      </c>
      <c r="R70" s="58">
        <f t="shared" si="37"/>
        <v>0</v>
      </c>
      <c r="S70" s="58">
        <f t="shared" si="37"/>
        <v>0</v>
      </c>
      <c r="T70" s="58">
        <f t="shared" si="37"/>
        <v>37.5</v>
      </c>
      <c r="U70" s="58">
        <f t="shared" si="37"/>
        <v>0</v>
      </c>
      <c r="V70" s="58">
        <f t="shared" si="37"/>
        <v>0</v>
      </c>
      <c r="W70" s="58">
        <f t="shared" si="37"/>
        <v>0</v>
      </c>
      <c r="X70" s="58">
        <f t="shared" si="37"/>
        <v>0</v>
      </c>
      <c r="Y70" s="58">
        <f t="shared" si="37"/>
        <v>0</v>
      </c>
      <c r="Z70" s="58">
        <f t="shared" si="37"/>
        <v>50</v>
      </c>
      <c r="AA70" s="58">
        <f t="shared" si="37"/>
        <v>0</v>
      </c>
      <c r="AB70" s="32">
        <f>SUM(P70:AA70)</f>
        <v>377.9</v>
      </c>
      <c r="AC70" s="30">
        <f t="shared" si="24"/>
        <v>32.799999999999955</v>
      </c>
      <c r="AD70" s="59">
        <f t="shared" si="25"/>
        <v>9.5044914517531</v>
      </c>
      <c r="AE70" s="3"/>
    </row>
    <row r="71" spans="2:31" ht="16.5" customHeight="1">
      <c r="B71" s="63" t="s">
        <v>69</v>
      </c>
      <c r="C71" s="39">
        <v>0</v>
      </c>
      <c r="D71" s="40">
        <v>0</v>
      </c>
      <c r="E71" s="40">
        <v>50</v>
      </c>
      <c r="F71" s="40">
        <v>0</v>
      </c>
      <c r="G71" s="40">
        <v>37.5</v>
      </c>
      <c r="H71" s="40">
        <v>0</v>
      </c>
      <c r="I71" s="40">
        <v>53.5</v>
      </c>
      <c r="J71" s="40">
        <v>0</v>
      </c>
      <c r="K71" s="40">
        <v>0</v>
      </c>
      <c r="L71" s="40">
        <v>37.5</v>
      </c>
      <c r="M71" s="40">
        <v>0</v>
      </c>
      <c r="N71" s="40">
        <v>37.5</v>
      </c>
      <c r="O71" s="41">
        <f>SUM(C71:N71)</f>
        <v>216</v>
      </c>
      <c r="P71" s="39">
        <v>150</v>
      </c>
      <c r="Q71" s="40">
        <v>0</v>
      </c>
      <c r="R71" s="40">
        <v>0</v>
      </c>
      <c r="S71" s="40">
        <v>0</v>
      </c>
      <c r="T71" s="40">
        <v>37.5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50</v>
      </c>
      <c r="AA71" s="40">
        <v>0</v>
      </c>
      <c r="AB71" s="41">
        <f>SUM(P71:AA71)</f>
        <v>237.5</v>
      </c>
      <c r="AC71" s="42">
        <f t="shared" si="24"/>
        <v>21.5</v>
      </c>
      <c r="AD71" s="51">
        <f t="shared" si="25"/>
        <v>9.953703703703704</v>
      </c>
      <c r="AE71" s="3"/>
    </row>
    <row r="72" spans="2:31" ht="16.5" customHeight="1">
      <c r="B72" s="63" t="s">
        <v>70</v>
      </c>
      <c r="C72" s="39">
        <v>0</v>
      </c>
      <c r="D72" s="40">
        <v>0</v>
      </c>
      <c r="E72" s="40">
        <v>128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1">
        <f>SUM(C72:N72)</f>
        <v>128</v>
      </c>
      <c r="P72" s="39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1">
        <v>0</v>
      </c>
      <c r="AC72" s="42">
        <f t="shared" si="24"/>
        <v>-128</v>
      </c>
      <c r="AD72" s="51">
        <f t="shared" si="25"/>
        <v>-100</v>
      </c>
      <c r="AE72" s="3"/>
    </row>
    <row r="73" spans="2:31" ht="16.5" customHeight="1">
      <c r="B73" s="63" t="s">
        <v>31</v>
      </c>
      <c r="C73" s="39">
        <v>0</v>
      </c>
      <c r="D73" s="40">
        <v>1.1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1">
        <f>SUM(C73:N73)</f>
        <v>1.1</v>
      </c>
      <c r="P73" s="39">
        <v>0</v>
      </c>
      <c r="Q73" s="40">
        <v>140.4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1">
        <f>SUM(P73:AA73)</f>
        <v>140.4</v>
      </c>
      <c r="AC73" s="42">
        <f t="shared" si="24"/>
        <v>139.3</v>
      </c>
      <c r="AD73" s="64" t="s">
        <v>71</v>
      </c>
      <c r="AE73" s="3"/>
    </row>
    <row r="74" spans="2:31" ht="19.5" customHeight="1">
      <c r="B74" s="62" t="s">
        <v>72</v>
      </c>
      <c r="C74" s="57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32">
        <f>SUM(C74:N74)</f>
        <v>0</v>
      </c>
      <c r="P74" s="57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32">
        <f>SUM(P74:AA74)</f>
        <v>0</v>
      </c>
      <c r="AC74" s="30">
        <f t="shared" si="24"/>
        <v>0</v>
      </c>
      <c r="AD74" s="31">
        <v>0</v>
      </c>
      <c r="AE74" s="3"/>
    </row>
    <row r="75" spans="2:31" ht="19.5" customHeight="1">
      <c r="B75" s="62" t="s">
        <v>73</v>
      </c>
      <c r="C75" s="57">
        <f aca="true" t="shared" si="38" ref="C75:AB75">+C76</f>
        <v>0</v>
      </c>
      <c r="D75" s="58">
        <f t="shared" si="38"/>
        <v>0</v>
      </c>
      <c r="E75" s="58">
        <f t="shared" si="38"/>
        <v>0</v>
      </c>
      <c r="F75" s="58">
        <f t="shared" si="38"/>
        <v>0</v>
      </c>
      <c r="G75" s="58">
        <f t="shared" si="38"/>
        <v>0</v>
      </c>
      <c r="H75" s="58">
        <f t="shared" si="38"/>
        <v>0</v>
      </c>
      <c r="I75" s="58">
        <f t="shared" si="38"/>
        <v>12.1</v>
      </c>
      <c r="J75" s="58">
        <f t="shared" si="38"/>
        <v>13.1</v>
      </c>
      <c r="K75" s="58">
        <f t="shared" si="38"/>
        <v>9</v>
      </c>
      <c r="L75" s="58">
        <f t="shared" si="38"/>
        <v>7.1</v>
      </c>
      <c r="M75" s="58">
        <f t="shared" si="38"/>
        <v>6.6</v>
      </c>
      <c r="N75" s="58">
        <f t="shared" si="38"/>
        <v>6.2</v>
      </c>
      <c r="O75" s="32">
        <f t="shared" si="38"/>
        <v>54.10000000000001</v>
      </c>
      <c r="P75" s="57">
        <f t="shared" si="38"/>
        <v>2.3</v>
      </c>
      <c r="Q75" s="58">
        <f t="shared" si="38"/>
        <v>0</v>
      </c>
      <c r="R75" s="58">
        <f t="shared" si="38"/>
        <v>3.6</v>
      </c>
      <c r="S75" s="58">
        <f t="shared" si="38"/>
        <v>3.9</v>
      </c>
      <c r="T75" s="58">
        <f t="shared" si="38"/>
        <v>9.8</v>
      </c>
      <c r="U75" s="58">
        <f t="shared" si="38"/>
        <v>23.8</v>
      </c>
      <c r="V75" s="58">
        <f t="shared" si="38"/>
        <v>1.7</v>
      </c>
      <c r="W75" s="58">
        <f t="shared" si="38"/>
        <v>26.9</v>
      </c>
      <c r="X75" s="58">
        <f t="shared" si="38"/>
        <v>65.3</v>
      </c>
      <c r="Y75" s="58">
        <f t="shared" si="38"/>
        <v>66.3</v>
      </c>
      <c r="Z75" s="58">
        <f t="shared" si="38"/>
        <v>41.7</v>
      </c>
      <c r="AA75" s="58">
        <f t="shared" si="38"/>
        <v>101.5</v>
      </c>
      <c r="AB75" s="32">
        <f t="shared" si="38"/>
        <v>346.8</v>
      </c>
      <c r="AC75" s="30">
        <f t="shared" si="24"/>
        <v>292.7</v>
      </c>
      <c r="AD75" s="31">
        <f aca="true" t="shared" si="39" ref="AD75:AD81">+AC75/O75*100</f>
        <v>541.0351201478742</v>
      </c>
      <c r="AE75" s="3"/>
    </row>
    <row r="76" spans="2:31" ht="16.5" customHeight="1">
      <c r="B76" s="63" t="s">
        <v>74</v>
      </c>
      <c r="C76" s="39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12.1</v>
      </c>
      <c r="J76" s="40">
        <v>13.1</v>
      </c>
      <c r="K76" s="40">
        <v>9</v>
      </c>
      <c r="L76" s="40">
        <v>7.1</v>
      </c>
      <c r="M76" s="40">
        <v>6.6</v>
      </c>
      <c r="N76" s="40">
        <v>6.2</v>
      </c>
      <c r="O76" s="41">
        <f>SUM(C76:N76)</f>
        <v>54.10000000000001</v>
      </c>
      <c r="P76" s="39">
        <v>2.3</v>
      </c>
      <c r="Q76" s="40">
        <v>0</v>
      </c>
      <c r="R76" s="40">
        <v>3.6</v>
      </c>
      <c r="S76" s="40">
        <v>3.9</v>
      </c>
      <c r="T76" s="40">
        <v>9.8</v>
      </c>
      <c r="U76" s="40">
        <v>23.8</v>
      </c>
      <c r="V76" s="40">
        <v>1.7</v>
      </c>
      <c r="W76" s="40">
        <v>26.9</v>
      </c>
      <c r="X76" s="40">
        <v>65.3</v>
      </c>
      <c r="Y76" s="40">
        <v>66.3</v>
      </c>
      <c r="Z76" s="40">
        <v>41.7</v>
      </c>
      <c r="AA76" s="40">
        <v>101.5</v>
      </c>
      <c r="AB76" s="41">
        <f>SUM(P76:AA76)</f>
        <v>346.8</v>
      </c>
      <c r="AC76" s="42">
        <f t="shared" si="24"/>
        <v>292.7</v>
      </c>
      <c r="AD76" s="43">
        <f t="shared" si="39"/>
        <v>541.0351201478742</v>
      </c>
      <c r="AE76" s="3"/>
    </row>
    <row r="77" spans="2:31" ht="16.5" customHeight="1">
      <c r="B77" s="63" t="s">
        <v>31</v>
      </c>
      <c r="C77" s="39">
        <v>0.1</v>
      </c>
      <c r="D77" s="40">
        <v>0</v>
      </c>
      <c r="E77" s="40">
        <v>0.2</v>
      </c>
      <c r="F77" s="40">
        <v>0</v>
      </c>
      <c r="G77" s="40">
        <v>0.1</v>
      </c>
      <c r="H77" s="40">
        <v>0.2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0.1</v>
      </c>
      <c r="O77" s="41">
        <f>SUM(C77:N77)</f>
        <v>0.7000000000000001</v>
      </c>
      <c r="P77" s="39">
        <v>0</v>
      </c>
      <c r="Q77" s="40">
        <v>0.1</v>
      </c>
      <c r="R77" s="40">
        <v>0.1</v>
      </c>
      <c r="S77" s="40">
        <v>0.3</v>
      </c>
      <c r="T77" s="40">
        <v>0</v>
      </c>
      <c r="U77" s="40">
        <v>0</v>
      </c>
      <c r="V77" s="40">
        <v>0</v>
      </c>
      <c r="W77" s="40">
        <v>5.4</v>
      </c>
      <c r="X77" s="40">
        <v>0</v>
      </c>
      <c r="Y77" s="40">
        <v>0.7</v>
      </c>
      <c r="Z77" s="40">
        <v>1</v>
      </c>
      <c r="AA77" s="40">
        <v>0</v>
      </c>
      <c r="AB77" s="41">
        <f>SUM(P77:AA77)</f>
        <v>7.6000000000000005</v>
      </c>
      <c r="AC77" s="42">
        <f t="shared" si="24"/>
        <v>6.9</v>
      </c>
      <c r="AD77" s="43">
        <f t="shared" si="39"/>
        <v>985.7142857142856</v>
      </c>
      <c r="AE77" s="3"/>
    </row>
    <row r="78" spans="2:31" ht="18" customHeight="1">
      <c r="B78" s="65" t="s">
        <v>75</v>
      </c>
      <c r="C78" s="58">
        <v>3.9</v>
      </c>
      <c r="D78" s="58">
        <v>8.7</v>
      </c>
      <c r="E78" s="58">
        <v>91.6</v>
      </c>
      <c r="F78" s="58">
        <v>7</v>
      </c>
      <c r="G78" s="58">
        <v>36.6</v>
      </c>
      <c r="H78" s="58">
        <v>13.5</v>
      </c>
      <c r="I78" s="58">
        <v>11.9</v>
      </c>
      <c r="J78" s="58">
        <v>74.5</v>
      </c>
      <c r="K78" s="58">
        <v>35.8</v>
      </c>
      <c r="L78" s="58">
        <v>13.8</v>
      </c>
      <c r="M78" s="58">
        <v>6.6</v>
      </c>
      <c r="N78" s="58">
        <v>471.4</v>
      </c>
      <c r="O78" s="32">
        <f>SUM(C78:N78)</f>
        <v>775.3</v>
      </c>
      <c r="P78" s="58">
        <v>5.7</v>
      </c>
      <c r="Q78" s="58">
        <v>10.6</v>
      </c>
      <c r="R78" s="58">
        <v>2.5</v>
      </c>
      <c r="S78" s="58">
        <v>3.9</v>
      </c>
      <c r="T78" s="58">
        <v>4.7</v>
      </c>
      <c r="U78" s="58">
        <v>2</v>
      </c>
      <c r="V78" s="58">
        <v>1.7</v>
      </c>
      <c r="W78" s="58">
        <v>1.4</v>
      </c>
      <c r="X78" s="58">
        <v>1.2</v>
      </c>
      <c r="Y78" s="58">
        <v>7.1</v>
      </c>
      <c r="Z78" s="58">
        <v>17.8</v>
      </c>
      <c r="AA78" s="58">
        <v>1.5</v>
      </c>
      <c r="AB78" s="32">
        <f>SUM(P78:AA78)</f>
        <v>60.10000000000001</v>
      </c>
      <c r="AC78" s="30">
        <f t="shared" si="24"/>
        <v>-715.1999999999999</v>
      </c>
      <c r="AD78" s="31">
        <f t="shared" si="39"/>
        <v>-92.24816200180574</v>
      </c>
      <c r="AE78" s="3"/>
    </row>
    <row r="79" spans="2:31" ht="21.75" customHeight="1">
      <c r="B79" s="29" t="s">
        <v>100</v>
      </c>
      <c r="C79" s="57">
        <f aca="true" t="shared" si="40" ref="C79:AB79">+C80+C81</f>
        <v>0.4</v>
      </c>
      <c r="D79" s="58">
        <f t="shared" si="40"/>
        <v>0.6</v>
      </c>
      <c r="E79" s="58">
        <f t="shared" si="40"/>
        <v>2.5999999999999996</v>
      </c>
      <c r="F79" s="58">
        <f t="shared" si="40"/>
        <v>4.8</v>
      </c>
      <c r="G79" s="58">
        <f t="shared" si="40"/>
        <v>0.2</v>
      </c>
      <c r="H79" s="58">
        <f t="shared" si="40"/>
        <v>12.3</v>
      </c>
      <c r="I79" s="58">
        <f t="shared" si="40"/>
        <v>1.9</v>
      </c>
      <c r="J79" s="58">
        <f t="shared" si="40"/>
        <v>0.7</v>
      </c>
      <c r="K79" s="58">
        <f t="shared" si="40"/>
        <v>0.9</v>
      </c>
      <c r="L79" s="58">
        <f t="shared" si="40"/>
        <v>0.4</v>
      </c>
      <c r="M79" s="58">
        <f t="shared" si="40"/>
        <v>1.2</v>
      </c>
      <c r="N79" s="58">
        <f t="shared" si="40"/>
        <v>0.6</v>
      </c>
      <c r="O79" s="58">
        <f t="shared" si="40"/>
        <v>26.599999999999994</v>
      </c>
      <c r="P79" s="57">
        <f t="shared" si="40"/>
        <v>2.3</v>
      </c>
      <c r="Q79" s="58">
        <f t="shared" si="40"/>
        <v>0.6</v>
      </c>
      <c r="R79" s="58">
        <f t="shared" si="40"/>
        <v>17.5</v>
      </c>
      <c r="S79" s="58">
        <f t="shared" si="40"/>
        <v>0.1</v>
      </c>
      <c r="T79" s="58">
        <f t="shared" si="40"/>
        <v>18.7</v>
      </c>
      <c r="U79" s="58">
        <f t="shared" si="40"/>
        <v>0</v>
      </c>
      <c r="V79" s="58">
        <f t="shared" si="40"/>
        <v>0</v>
      </c>
      <c r="W79" s="58">
        <f t="shared" si="40"/>
        <v>0.1</v>
      </c>
      <c r="X79" s="58">
        <f t="shared" si="40"/>
        <v>0</v>
      </c>
      <c r="Y79" s="58">
        <f t="shared" si="40"/>
        <v>0</v>
      </c>
      <c r="Z79" s="58">
        <f t="shared" si="40"/>
        <v>0</v>
      </c>
      <c r="AA79" s="58">
        <f t="shared" si="40"/>
        <v>0</v>
      </c>
      <c r="AB79" s="58">
        <f t="shared" si="40"/>
        <v>39.3</v>
      </c>
      <c r="AC79" s="57">
        <f t="shared" si="24"/>
        <v>12.700000000000003</v>
      </c>
      <c r="AD79" s="59">
        <f t="shared" si="39"/>
        <v>47.744360902255664</v>
      </c>
      <c r="AE79" s="3"/>
    </row>
    <row r="80" spans="2:31" ht="16.5" customHeight="1">
      <c r="B80" s="66" t="s">
        <v>76</v>
      </c>
      <c r="C80" s="39">
        <v>0.4</v>
      </c>
      <c r="D80" s="40">
        <v>0.6</v>
      </c>
      <c r="E80" s="40">
        <v>1.9</v>
      </c>
      <c r="F80" s="40">
        <v>4.8</v>
      </c>
      <c r="G80" s="40">
        <v>0.2</v>
      </c>
      <c r="H80" s="40">
        <v>12.3</v>
      </c>
      <c r="I80" s="40">
        <v>1.9</v>
      </c>
      <c r="J80" s="40">
        <v>0.7</v>
      </c>
      <c r="K80" s="40">
        <v>0.9</v>
      </c>
      <c r="L80" s="40">
        <v>0.4</v>
      </c>
      <c r="M80" s="40">
        <v>1.2</v>
      </c>
      <c r="N80" s="40">
        <v>0.6</v>
      </c>
      <c r="O80" s="41">
        <f>SUM(C80:N80)</f>
        <v>25.899999999999995</v>
      </c>
      <c r="P80" s="39">
        <v>2.3</v>
      </c>
      <c r="Q80" s="40">
        <v>0.6</v>
      </c>
      <c r="R80" s="40">
        <v>16.6</v>
      </c>
      <c r="S80" s="40">
        <v>0.1</v>
      </c>
      <c r="T80" s="40">
        <v>18.7</v>
      </c>
      <c r="U80" s="40">
        <v>0</v>
      </c>
      <c r="V80" s="40">
        <v>0</v>
      </c>
      <c r="W80" s="40">
        <v>0.1</v>
      </c>
      <c r="X80" s="40">
        <v>0</v>
      </c>
      <c r="Y80" s="40">
        <v>0</v>
      </c>
      <c r="Z80" s="40">
        <v>0</v>
      </c>
      <c r="AA80" s="40">
        <v>0</v>
      </c>
      <c r="AB80" s="41">
        <f>SUM(P80:AA80)</f>
        <v>38.4</v>
      </c>
      <c r="AC80" s="42">
        <f t="shared" si="24"/>
        <v>12.500000000000004</v>
      </c>
      <c r="AD80" s="43">
        <f t="shared" si="39"/>
        <v>48.262548262548286</v>
      </c>
      <c r="AE80" s="3"/>
    </row>
    <row r="81" spans="2:31" ht="17.25" customHeight="1">
      <c r="B81" s="66" t="s">
        <v>77</v>
      </c>
      <c r="C81" s="39">
        <v>0</v>
      </c>
      <c r="D81" s="40">
        <v>0</v>
      </c>
      <c r="E81" s="40">
        <v>0.7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1">
        <f>SUM(C81:N81)</f>
        <v>0.7</v>
      </c>
      <c r="P81" s="39">
        <v>0</v>
      </c>
      <c r="Q81" s="40">
        <v>0</v>
      </c>
      <c r="R81" s="40">
        <v>0.9</v>
      </c>
      <c r="S81" s="40">
        <v>0</v>
      </c>
      <c r="T81" s="40">
        <v>0</v>
      </c>
      <c r="U81" s="40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1">
        <f>SUM(P81:AA81)</f>
        <v>0.9</v>
      </c>
      <c r="AC81" s="42">
        <f t="shared" si="24"/>
        <v>0.20000000000000007</v>
      </c>
      <c r="AD81" s="43">
        <f t="shared" si="39"/>
        <v>28.57142857142858</v>
      </c>
      <c r="AE81" s="3"/>
    </row>
    <row r="82" spans="2:31" ht="8.25" customHeight="1">
      <c r="B82" s="29"/>
      <c r="C82" s="57"/>
      <c r="D82" s="58"/>
      <c r="E82" s="67"/>
      <c r="F82" s="67"/>
      <c r="G82" s="67"/>
      <c r="H82" s="58"/>
      <c r="I82" s="58"/>
      <c r="J82" s="58"/>
      <c r="K82" s="58"/>
      <c r="L82" s="58"/>
      <c r="M82" s="58"/>
      <c r="N82" s="58"/>
      <c r="O82" s="32"/>
      <c r="P82" s="57"/>
      <c r="Q82" s="58"/>
      <c r="R82" s="67"/>
      <c r="S82" s="67"/>
      <c r="T82" s="67"/>
      <c r="U82" s="58"/>
      <c r="V82" s="58"/>
      <c r="W82" s="58"/>
      <c r="X82" s="58"/>
      <c r="Y82" s="58"/>
      <c r="Z82" s="58"/>
      <c r="AA82" s="58"/>
      <c r="AB82" s="32"/>
      <c r="AC82" s="30"/>
      <c r="AD82" s="31"/>
      <c r="AE82" s="3"/>
    </row>
    <row r="83" spans="2:31" ht="21" customHeight="1">
      <c r="B83" s="68" t="s">
        <v>78</v>
      </c>
      <c r="C83" s="69">
        <f aca="true" t="shared" si="41" ref="C83:AB83">+C14+C79</f>
        <v>5510.799999999999</v>
      </c>
      <c r="D83" s="69">
        <f t="shared" si="41"/>
        <v>4959.900000000001</v>
      </c>
      <c r="E83" s="69">
        <f t="shared" si="41"/>
        <v>5557.3</v>
      </c>
      <c r="F83" s="69">
        <f t="shared" si="41"/>
        <v>6027.2</v>
      </c>
      <c r="G83" s="69">
        <f t="shared" si="41"/>
        <v>5661.500000000001</v>
      </c>
      <c r="H83" s="69">
        <f t="shared" si="41"/>
        <v>5157.900000000001</v>
      </c>
      <c r="I83" s="69">
        <f t="shared" si="41"/>
        <v>5611.799999999999</v>
      </c>
      <c r="J83" s="69">
        <f t="shared" si="41"/>
        <v>5672.3</v>
      </c>
      <c r="K83" s="69">
        <f t="shared" si="41"/>
        <v>5069.499999999999</v>
      </c>
      <c r="L83" s="69">
        <f t="shared" si="41"/>
        <v>5487</v>
      </c>
      <c r="M83" s="69">
        <f t="shared" si="41"/>
        <v>5544.900000000001</v>
      </c>
      <c r="N83" s="69">
        <f t="shared" si="41"/>
        <v>6886.1</v>
      </c>
      <c r="O83" s="70">
        <f t="shared" si="41"/>
        <v>67146.23000000001</v>
      </c>
      <c r="P83" s="69">
        <f t="shared" si="41"/>
        <v>6460.3</v>
      </c>
      <c r="Q83" s="69">
        <f t="shared" si="41"/>
        <v>5383.900000000001</v>
      </c>
      <c r="R83" s="69">
        <f t="shared" si="41"/>
        <v>5584.1</v>
      </c>
      <c r="S83" s="69">
        <f t="shared" si="41"/>
        <v>6369.2</v>
      </c>
      <c r="T83" s="69">
        <f t="shared" si="41"/>
        <v>6170.1</v>
      </c>
      <c r="U83" s="69">
        <f t="shared" si="41"/>
        <v>6274.4</v>
      </c>
      <c r="V83" s="69">
        <f t="shared" si="41"/>
        <v>6221.699999999999</v>
      </c>
      <c r="W83" s="69">
        <f t="shared" si="41"/>
        <v>6488.400000000001</v>
      </c>
      <c r="X83" s="69">
        <f t="shared" si="41"/>
        <v>7199.699999999999</v>
      </c>
      <c r="Y83" s="69">
        <f t="shared" si="41"/>
        <v>7330.700000000002</v>
      </c>
      <c r="Z83" s="69">
        <f t="shared" si="41"/>
        <v>7266.6</v>
      </c>
      <c r="AA83" s="69">
        <f t="shared" si="41"/>
        <v>8935.2</v>
      </c>
      <c r="AB83" s="70">
        <f t="shared" si="41"/>
        <v>79684.37802193999</v>
      </c>
      <c r="AC83" s="70">
        <f>+AB83-O83</f>
        <v>12538.148021939982</v>
      </c>
      <c r="AD83" s="69">
        <f>+AC83/O83*100</f>
        <v>18.672899464258798</v>
      </c>
      <c r="AE83" s="5"/>
    </row>
    <row r="84" spans="2:31" ht="10.5" customHeight="1">
      <c r="B84" s="71"/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32"/>
      <c r="P84" s="57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32"/>
      <c r="AC84" s="30"/>
      <c r="AD84" s="31"/>
      <c r="AE84" s="3"/>
    </row>
    <row r="85" spans="2:31" ht="21" customHeight="1">
      <c r="B85" s="29" t="s">
        <v>79</v>
      </c>
      <c r="C85" s="57">
        <v>0.1</v>
      </c>
      <c r="D85" s="57">
        <v>0</v>
      </c>
      <c r="E85" s="58">
        <v>191.8</v>
      </c>
      <c r="F85" s="72">
        <v>0.3</v>
      </c>
      <c r="G85" s="72">
        <v>12.1</v>
      </c>
      <c r="H85" s="72">
        <v>164.5</v>
      </c>
      <c r="I85" s="58">
        <v>2.5</v>
      </c>
      <c r="J85" s="58">
        <v>5.2</v>
      </c>
      <c r="K85" s="58">
        <v>104.5</v>
      </c>
      <c r="L85" s="58">
        <v>0</v>
      </c>
      <c r="M85" s="58">
        <v>0.1</v>
      </c>
      <c r="N85" s="58">
        <v>35</v>
      </c>
      <c r="O85" s="32">
        <f>SUM(C85:N85)</f>
        <v>516.1</v>
      </c>
      <c r="P85" s="57">
        <v>0.4</v>
      </c>
      <c r="Q85" s="57">
        <v>0.7</v>
      </c>
      <c r="R85" s="58">
        <v>240</v>
      </c>
      <c r="S85" s="72">
        <v>48.9</v>
      </c>
      <c r="T85" s="72">
        <v>12.8</v>
      </c>
      <c r="U85" s="72">
        <v>215.3</v>
      </c>
      <c r="V85" s="58">
        <v>0.4</v>
      </c>
      <c r="W85" s="58">
        <v>3.3</v>
      </c>
      <c r="X85" s="58">
        <v>155.2</v>
      </c>
      <c r="Y85" s="58">
        <v>0.4</v>
      </c>
      <c r="Z85" s="58">
        <v>40.4</v>
      </c>
      <c r="AA85" s="58">
        <v>208</v>
      </c>
      <c r="AB85" s="32">
        <f>SUM(P85:AA85)</f>
        <v>925.8</v>
      </c>
      <c r="AC85" s="30">
        <f aca="true" t="shared" si="42" ref="AC85:AC94">+AB85-O85</f>
        <v>409.69999999999993</v>
      </c>
      <c r="AD85" s="31">
        <f>+AC85/O85*100</f>
        <v>79.38384034101917</v>
      </c>
      <c r="AE85" s="3"/>
    </row>
    <row r="86" spans="2:31" ht="23.25" customHeight="1">
      <c r="B86" s="29" t="s">
        <v>80</v>
      </c>
      <c r="C86" s="57">
        <f aca="true" t="shared" si="43" ref="C86:AB86">+C87+C88</f>
        <v>773.3</v>
      </c>
      <c r="D86" s="58">
        <f t="shared" si="43"/>
        <v>884.8</v>
      </c>
      <c r="E86" s="58">
        <f t="shared" si="43"/>
        <v>1417.9</v>
      </c>
      <c r="F86" s="58">
        <f t="shared" si="43"/>
        <v>505.6</v>
      </c>
      <c r="G86" s="58">
        <f t="shared" si="43"/>
        <v>286.4</v>
      </c>
      <c r="H86" s="58">
        <f t="shared" si="43"/>
        <v>177.9</v>
      </c>
      <c r="I86" s="58">
        <f t="shared" si="43"/>
        <v>1212.9</v>
      </c>
      <c r="J86" s="58">
        <f t="shared" si="43"/>
        <v>2656.4</v>
      </c>
      <c r="K86" s="58">
        <f t="shared" si="43"/>
        <v>371.5</v>
      </c>
      <c r="L86" s="58">
        <f t="shared" si="43"/>
        <v>408</v>
      </c>
      <c r="M86" s="58">
        <f t="shared" si="43"/>
        <v>229.3</v>
      </c>
      <c r="N86" s="58">
        <f t="shared" si="43"/>
        <v>881.8</v>
      </c>
      <c r="O86" s="58">
        <f t="shared" si="43"/>
        <v>9805.8</v>
      </c>
      <c r="P86" s="57">
        <f t="shared" si="43"/>
        <v>3654.1</v>
      </c>
      <c r="Q86" s="58">
        <f t="shared" si="43"/>
        <v>4516.6</v>
      </c>
      <c r="R86" s="58">
        <f t="shared" si="43"/>
        <v>732.7</v>
      </c>
      <c r="S86" s="58">
        <f t="shared" si="43"/>
        <v>2487.8</v>
      </c>
      <c r="T86" s="58">
        <f t="shared" si="43"/>
        <v>203.2</v>
      </c>
      <c r="U86" s="58">
        <f t="shared" si="43"/>
        <v>126.7</v>
      </c>
      <c r="V86" s="58">
        <f t="shared" si="43"/>
        <v>348.1</v>
      </c>
      <c r="W86" s="58">
        <f t="shared" si="43"/>
        <v>77.8</v>
      </c>
      <c r="X86" s="58">
        <f t="shared" si="43"/>
        <v>105.2</v>
      </c>
      <c r="Y86" s="58">
        <f t="shared" si="43"/>
        <v>77.8</v>
      </c>
      <c r="Z86" s="58">
        <f t="shared" si="43"/>
        <v>2449.1</v>
      </c>
      <c r="AA86" s="58">
        <f t="shared" si="43"/>
        <v>1667.2</v>
      </c>
      <c r="AB86" s="58">
        <f t="shared" si="43"/>
        <v>16446.3</v>
      </c>
      <c r="AC86" s="57">
        <f t="shared" si="42"/>
        <v>6640.5</v>
      </c>
      <c r="AD86" s="59">
        <f>+AC86/O86*100</f>
        <v>67.72012482408371</v>
      </c>
      <c r="AE86" s="3"/>
    </row>
    <row r="87" spans="2:31" ht="20.25" customHeight="1">
      <c r="B87" s="73" t="s">
        <v>81</v>
      </c>
      <c r="C87" s="34">
        <v>0</v>
      </c>
      <c r="D87" s="35">
        <v>0</v>
      </c>
      <c r="E87" s="35">
        <v>0</v>
      </c>
      <c r="F87" s="35">
        <v>0</v>
      </c>
      <c r="G87" s="3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6">
        <f>SUM(C87:N87)</f>
        <v>0</v>
      </c>
      <c r="P87" s="34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6">
        <f>SUM(P87:AA87)</f>
        <v>0</v>
      </c>
      <c r="AC87" s="54">
        <f t="shared" si="42"/>
        <v>0</v>
      </c>
      <c r="AD87" s="55">
        <v>0</v>
      </c>
      <c r="AE87" s="3"/>
    </row>
    <row r="88" spans="2:31" ht="22.5" customHeight="1">
      <c r="B88" s="73" t="s">
        <v>82</v>
      </c>
      <c r="C88" s="34">
        <f aca="true" t="shared" si="44" ref="C88:N88">ROUND(+C89+C90+C91,1)</f>
        <v>773.3</v>
      </c>
      <c r="D88" s="35">
        <f t="shared" si="44"/>
        <v>884.8</v>
      </c>
      <c r="E88" s="35">
        <f t="shared" si="44"/>
        <v>1417.9</v>
      </c>
      <c r="F88" s="35">
        <f t="shared" si="44"/>
        <v>505.6</v>
      </c>
      <c r="G88" s="35">
        <f t="shared" si="44"/>
        <v>286.4</v>
      </c>
      <c r="H88" s="35">
        <f t="shared" si="44"/>
        <v>177.9</v>
      </c>
      <c r="I88" s="35">
        <f t="shared" si="44"/>
        <v>1212.9</v>
      </c>
      <c r="J88" s="35">
        <f t="shared" si="44"/>
        <v>2656.4</v>
      </c>
      <c r="K88" s="35">
        <f t="shared" si="44"/>
        <v>371.5</v>
      </c>
      <c r="L88" s="35">
        <f t="shared" si="44"/>
        <v>408</v>
      </c>
      <c r="M88" s="35">
        <f t="shared" si="44"/>
        <v>229.3</v>
      </c>
      <c r="N88" s="35">
        <f t="shared" si="44"/>
        <v>881.8</v>
      </c>
      <c r="O88" s="35">
        <f>+O89+O90+O91</f>
        <v>9805.8</v>
      </c>
      <c r="P88" s="34">
        <f aca="true" t="shared" si="45" ref="P88:AA88">ROUND(+P89+P90+P91,1)</f>
        <v>3654.1</v>
      </c>
      <c r="Q88" s="35">
        <f t="shared" si="45"/>
        <v>4516.6</v>
      </c>
      <c r="R88" s="35">
        <f t="shared" si="45"/>
        <v>732.7</v>
      </c>
      <c r="S88" s="35">
        <f t="shared" si="45"/>
        <v>2487.8</v>
      </c>
      <c r="T88" s="35">
        <f t="shared" si="45"/>
        <v>203.2</v>
      </c>
      <c r="U88" s="35">
        <f t="shared" si="45"/>
        <v>126.7</v>
      </c>
      <c r="V88" s="35">
        <f t="shared" si="45"/>
        <v>348.1</v>
      </c>
      <c r="W88" s="35">
        <f t="shared" si="45"/>
        <v>77.8</v>
      </c>
      <c r="X88" s="35">
        <f t="shared" si="45"/>
        <v>105.2</v>
      </c>
      <c r="Y88" s="35">
        <f t="shared" si="45"/>
        <v>77.8</v>
      </c>
      <c r="Z88" s="35">
        <f t="shared" si="45"/>
        <v>2449.1</v>
      </c>
      <c r="AA88" s="35">
        <f t="shared" si="45"/>
        <v>1667.2</v>
      </c>
      <c r="AB88" s="35">
        <f>+AB89+AB90+AB91</f>
        <v>16446.3</v>
      </c>
      <c r="AC88" s="34">
        <f t="shared" si="42"/>
        <v>6640.5</v>
      </c>
      <c r="AD88" s="37">
        <f>+AC88/O88*100</f>
        <v>67.72012482408371</v>
      </c>
      <c r="AE88" s="3"/>
    </row>
    <row r="89" spans="2:49" ht="19.5" customHeight="1">
      <c r="B89" s="74" t="s">
        <v>83</v>
      </c>
      <c r="C89" s="45">
        <v>500</v>
      </c>
      <c r="D89" s="46">
        <v>0</v>
      </c>
      <c r="E89" s="75">
        <v>0</v>
      </c>
      <c r="F89" s="47">
        <v>0</v>
      </c>
      <c r="G89" s="46">
        <v>0</v>
      </c>
      <c r="H89" s="75">
        <v>0</v>
      </c>
      <c r="I89" s="46">
        <v>614.6</v>
      </c>
      <c r="J89" s="46">
        <v>0</v>
      </c>
      <c r="K89" s="75">
        <v>0</v>
      </c>
      <c r="L89" s="75">
        <v>0</v>
      </c>
      <c r="M89" s="75">
        <v>0</v>
      </c>
      <c r="N89" s="46">
        <v>321</v>
      </c>
      <c r="O89" s="49">
        <f>SUM(C89:N89)</f>
        <v>1435.6</v>
      </c>
      <c r="P89" s="45">
        <v>0</v>
      </c>
      <c r="Q89" s="46">
        <v>0</v>
      </c>
      <c r="R89" s="75">
        <v>0</v>
      </c>
      <c r="S89" s="47">
        <v>0</v>
      </c>
      <c r="T89" s="46">
        <v>0</v>
      </c>
      <c r="U89" s="75">
        <v>0</v>
      </c>
      <c r="V89" s="46">
        <v>0</v>
      </c>
      <c r="W89" s="46">
        <v>0</v>
      </c>
      <c r="X89" s="75">
        <v>0</v>
      </c>
      <c r="Y89" s="75">
        <v>0</v>
      </c>
      <c r="Z89" s="75">
        <v>0</v>
      </c>
      <c r="AA89" s="46">
        <v>0</v>
      </c>
      <c r="AB89" s="49">
        <f>SUM(P89:AA89)</f>
        <v>0</v>
      </c>
      <c r="AC89" s="52">
        <f t="shared" si="42"/>
        <v>-1435.6</v>
      </c>
      <c r="AD89" s="53">
        <v>100</v>
      </c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spans="2:49" ht="17.25" customHeight="1">
      <c r="B90" s="74" t="s">
        <v>84</v>
      </c>
      <c r="C90" s="45">
        <v>273.3</v>
      </c>
      <c r="D90" s="46">
        <v>294.2</v>
      </c>
      <c r="E90" s="47">
        <v>307.5</v>
      </c>
      <c r="F90" s="45">
        <v>70.8</v>
      </c>
      <c r="G90" s="46">
        <v>286.4</v>
      </c>
      <c r="H90" s="46">
        <v>177.9</v>
      </c>
      <c r="I90" s="46">
        <v>248.3</v>
      </c>
      <c r="J90" s="46">
        <v>272</v>
      </c>
      <c r="K90" s="46">
        <v>371.5</v>
      </c>
      <c r="L90" s="75">
        <v>192</v>
      </c>
      <c r="M90" s="75">
        <v>94.3</v>
      </c>
      <c r="N90" s="46">
        <v>376</v>
      </c>
      <c r="O90" s="49">
        <f>SUM(C90:N90)</f>
        <v>2964.2</v>
      </c>
      <c r="P90" s="45">
        <v>150.4</v>
      </c>
      <c r="Q90" s="46">
        <v>166.8</v>
      </c>
      <c r="R90" s="47">
        <v>192.1</v>
      </c>
      <c r="S90" s="45">
        <v>98.8</v>
      </c>
      <c r="T90" s="46">
        <v>203.2</v>
      </c>
      <c r="U90" s="46">
        <v>126.7</v>
      </c>
      <c r="V90" s="46">
        <v>104.8</v>
      </c>
      <c r="W90" s="46">
        <v>77.8</v>
      </c>
      <c r="X90" s="46">
        <v>105.2</v>
      </c>
      <c r="Y90" s="75">
        <v>77.8</v>
      </c>
      <c r="Z90" s="75">
        <v>2449.1</v>
      </c>
      <c r="AA90" s="46">
        <v>1667.2</v>
      </c>
      <c r="AB90" s="49">
        <f>SUM(P90:AA90)</f>
        <v>5419.9</v>
      </c>
      <c r="AC90" s="52">
        <f t="shared" si="42"/>
        <v>2455.7</v>
      </c>
      <c r="AD90" s="53">
        <f>+AC90/O90*100</f>
        <v>82.84528709263881</v>
      </c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spans="2:49" ht="15.75" customHeight="1">
      <c r="B91" s="74" t="s">
        <v>85</v>
      </c>
      <c r="C91" s="52">
        <f aca="true" t="shared" si="46" ref="C91:N91">+C93+C92</f>
        <v>0</v>
      </c>
      <c r="D91" s="52">
        <f t="shared" si="46"/>
        <v>590.6</v>
      </c>
      <c r="E91" s="52">
        <f t="shared" si="46"/>
        <v>1110.4</v>
      </c>
      <c r="F91" s="52">
        <f t="shared" si="46"/>
        <v>434.8</v>
      </c>
      <c r="G91" s="52">
        <f t="shared" si="46"/>
        <v>0</v>
      </c>
      <c r="H91" s="52">
        <f t="shared" si="46"/>
        <v>0</v>
      </c>
      <c r="I91" s="52">
        <f t="shared" si="46"/>
        <v>350</v>
      </c>
      <c r="J91" s="52">
        <f t="shared" si="46"/>
        <v>2384.4</v>
      </c>
      <c r="K91" s="52">
        <f t="shared" si="46"/>
        <v>0</v>
      </c>
      <c r="L91" s="52">
        <f t="shared" si="46"/>
        <v>216</v>
      </c>
      <c r="M91" s="52">
        <f t="shared" si="46"/>
        <v>135</v>
      </c>
      <c r="N91" s="52">
        <f t="shared" si="46"/>
        <v>184.8</v>
      </c>
      <c r="O91" s="46">
        <f>+O92+O93</f>
        <v>5406.000000000001</v>
      </c>
      <c r="P91" s="52">
        <f aca="true" t="shared" si="47" ref="P91:AA91">+P93+P92</f>
        <v>3503.7</v>
      </c>
      <c r="Q91" s="52">
        <f t="shared" si="47"/>
        <v>4349.8</v>
      </c>
      <c r="R91" s="52">
        <f t="shared" si="47"/>
        <v>540.6</v>
      </c>
      <c r="S91" s="52">
        <f t="shared" si="47"/>
        <v>2389</v>
      </c>
      <c r="T91" s="52">
        <f t="shared" si="47"/>
        <v>0</v>
      </c>
      <c r="U91" s="52">
        <f t="shared" si="47"/>
        <v>0</v>
      </c>
      <c r="V91" s="52">
        <f t="shared" si="47"/>
        <v>243.3</v>
      </c>
      <c r="W91" s="52">
        <f t="shared" si="47"/>
        <v>0</v>
      </c>
      <c r="X91" s="52">
        <f t="shared" si="47"/>
        <v>0</v>
      </c>
      <c r="Y91" s="52">
        <f t="shared" si="47"/>
        <v>0</v>
      </c>
      <c r="Z91" s="52">
        <f t="shared" si="47"/>
        <v>0</v>
      </c>
      <c r="AA91" s="52">
        <f t="shared" si="47"/>
        <v>0</v>
      </c>
      <c r="AB91" s="46">
        <f>+AB92+AB93</f>
        <v>11026.4</v>
      </c>
      <c r="AC91" s="45">
        <f t="shared" si="42"/>
        <v>5620.399999999999</v>
      </c>
      <c r="AD91" s="53">
        <f>+AC91/O91*100</f>
        <v>103.96596374398813</v>
      </c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spans="2:49" ht="15.75" customHeight="1">
      <c r="B92" s="50" t="s">
        <v>86</v>
      </c>
      <c r="C92" s="42">
        <v>0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0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1">
        <f>SUM(P92:AA92)</f>
        <v>0</v>
      </c>
      <c r="AC92" s="42">
        <f t="shared" si="42"/>
        <v>0</v>
      </c>
      <c r="AD92" s="43">
        <v>0</v>
      </c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spans="2:31" ht="17.25" customHeight="1">
      <c r="B93" s="50" t="s">
        <v>87</v>
      </c>
      <c r="C93" s="39">
        <v>0</v>
      </c>
      <c r="D93" s="40">
        <v>590.6</v>
      </c>
      <c r="E93" s="51">
        <v>1110.4</v>
      </c>
      <c r="F93" s="39">
        <v>434.8</v>
      </c>
      <c r="G93" s="40">
        <v>0</v>
      </c>
      <c r="H93" s="40">
        <v>0</v>
      </c>
      <c r="I93" s="40">
        <v>350</v>
      </c>
      <c r="J93" s="40">
        <v>2384.4</v>
      </c>
      <c r="K93" s="40">
        <v>0</v>
      </c>
      <c r="L93" s="40">
        <v>216</v>
      </c>
      <c r="M93" s="40">
        <v>135</v>
      </c>
      <c r="N93" s="40">
        <v>184.8</v>
      </c>
      <c r="O93" s="41">
        <f>SUM(C93:N93)</f>
        <v>5406.000000000001</v>
      </c>
      <c r="P93" s="39">
        <v>3503.7</v>
      </c>
      <c r="Q93" s="40">
        <v>4349.8</v>
      </c>
      <c r="R93" s="51">
        <v>540.6</v>
      </c>
      <c r="S93" s="39">
        <v>2389</v>
      </c>
      <c r="T93" s="40">
        <v>0</v>
      </c>
      <c r="U93" s="40">
        <v>0</v>
      </c>
      <c r="V93" s="40">
        <v>243.3</v>
      </c>
      <c r="W93" s="40">
        <v>0</v>
      </c>
      <c r="X93" s="40">
        <v>0</v>
      </c>
      <c r="Y93" s="40">
        <v>0</v>
      </c>
      <c r="Z93" s="40">
        <v>0</v>
      </c>
      <c r="AA93" s="40">
        <v>0</v>
      </c>
      <c r="AB93" s="76">
        <f>SUM(P93:AA93)</f>
        <v>11026.4</v>
      </c>
      <c r="AC93" s="77">
        <f t="shared" si="42"/>
        <v>5620.399999999999</v>
      </c>
      <c r="AD93" s="43">
        <f>+AC93/O93*100</f>
        <v>103.96596374398813</v>
      </c>
      <c r="AE93" s="3"/>
    </row>
    <row r="94" spans="2:31" ht="22.5" customHeight="1" thickBot="1">
      <c r="B94" s="78" t="s">
        <v>101</v>
      </c>
      <c r="C94" s="79">
        <f aca="true" t="shared" si="48" ref="C94:AB94">+C86+C83+C85</f>
        <v>6284.2</v>
      </c>
      <c r="D94" s="79">
        <f t="shared" si="48"/>
        <v>5844.700000000001</v>
      </c>
      <c r="E94" s="79">
        <f t="shared" si="48"/>
        <v>7167.000000000001</v>
      </c>
      <c r="F94" s="79">
        <f t="shared" si="48"/>
        <v>6533.1</v>
      </c>
      <c r="G94" s="79">
        <f t="shared" si="48"/>
        <v>5960.000000000001</v>
      </c>
      <c r="H94" s="79">
        <f t="shared" si="48"/>
        <v>5500.3</v>
      </c>
      <c r="I94" s="79">
        <f t="shared" si="48"/>
        <v>6827.199999999999</v>
      </c>
      <c r="J94" s="79">
        <f t="shared" si="48"/>
        <v>8333.900000000001</v>
      </c>
      <c r="K94" s="79">
        <f t="shared" si="48"/>
        <v>5545.499999999999</v>
      </c>
      <c r="L94" s="79">
        <f t="shared" si="48"/>
        <v>5895</v>
      </c>
      <c r="M94" s="79">
        <f t="shared" si="48"/>
        <v>5774.300000000001</v>
      </c>
      <c r="N94" s="79">
        <f t="shared" si="48"/>
        <v>7802.900000000001</v>
      </c>
      <c r="O94" s="80">
        <f t="shared" si="48"/>
        <v>77468.13000000002</v>
      </c>
      <c r="P94" s="79">
        <f t="shared" si="48"/>
        <v>10114.8</v>
      </c>
      <c r="Q94" s="79">
        <f t="shared" si="48"/>
        <v>9901.2</v>
      </c>
      <c r="R94" s="79">
        <f t="shared" si="48"/>
        <v>6556.8</v>
      </c>
      <c r="S94" s="79">
        <f t="shared" si="48"/>
        <v>8905.9</v>
      </c>
      <c r="T94" s="79">
        <f t="shared" si="48"/>
        <v>6386.1</v>
      </c>
      <c r="U94" s="79">
        <f t="shared" si="48"/>
        <v>6616.4</v>
      </c>
      <c r="V94" s="79">
        <f t="shared" si="48"/>
        <v>6570.199999999999</v>
      </c>
      <c r="W94" s="79">
        <f t="shared" si="48"/>
        <v>6569.500000000001</v>
      </c>
      <c r="X94" s="79">
        <f t="shared" si="48"/>
        <v>7460.0999999999985</v>
      </c>
      <c r="Y94" s="79">
        <f t="shared" si="48"/>
        <v>7408.9000000000015</v>
      </c>
      <c r="Z94" s="79">
        <f t="shared" si="48"/>
        <v>9756.1</v>
      </c>
      <c r="AA94" s="79">
        <f t="shared" si="48"/>
        <v>10810.400000000001</v>
      </c>
      <c r="AB94" s="81">
        <f t="shared" si="48"/>
        <v>97056.47802194</v>
      </c>
      <c r="AC94" s="81">
        <f t="shared" si="42"/>
        <v>19588.34802193998</v>
      </c>
      <c r="AD94" s="79">
        <f>+AC94/O94*100</f>
        <v>25.285685896819732</v>
      </c>
      <c r="AE94" s="5"/>
    </row>
    <row r="95" spans="2:31" ht="3.75" customHeight="1" thickTop="1">
      <c r="B95" s="82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5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2:31" ht="17.25" customHeight="1">
      <c r="B96" s="84" t="s">
        <v>88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6"/>
      <c r="AD96" s="86"/>
      <c r="AE96" s="3"/>
    </row>
    <row r="97" spans="2:43" ht="15.75" customHeight="1">
      <c r="B97" s="84" t="s">
        <v>89</v>
      </c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8"/>
      <c r="AD97" s="88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2:43" ht="15.75" customHeight="1">
      <c r="B98" s="89" t="s">
        <v>90</v>
      </c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8"/>
      <c r="AD98" s="88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2:43" ht="15.75" customHeight="1">
      <c r="B99" s="89" t="s">
        <v>91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8"/>
      <c r="AD99" s="88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2:31" ht="25.5" customHeight="1">
      <c r="B100" s="90" t="s">
        <v>92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3"/>
      <c r="AD100" s="3"/>
      <c r="AE100" s="3"/>
    </row>
    <row r="101" spans="2:31" ht="12.75">
      <c r="B101" s="92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2.75">
      <c r="B102" s="93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5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 ht="12.75">
      <c r="B103" s="95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5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 ht="12.75">
      <c r="B104" s="95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5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 ht="12.75">
      <c r="B105" s="92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5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ht="12.75"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5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ht="12.75"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5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ht="12.75"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5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2:31" ht="12.75"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5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31" ht="12.75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5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2:31" ht="12.75"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5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ht="12.75">
      <c r="B112" s="95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5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ht="12.75">
      <c r="B113" s="95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5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ht="12.75">
      <c r="B114" s="95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5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ht="12.75"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5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ht="12.75"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5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ht="12.75"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5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ht="12.75"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5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ht="12.75">
      <c r="B119" s="95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5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ht="12.75">
      <c r="B120" s="95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5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ht="12.75"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5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ht="12.75">
      <c r="B122" s="95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5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ht="12.75">
      <c r="B123" s="95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5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31" ht="12.75">
      <c r="B124" s="95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5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2:31" ht="12.75">
      <c r="B125" s="95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5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2:31" ht="12.75"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5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2:31" ht="12.75"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5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2:31" ht="12.75"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5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2:31" ht="12.75"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5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2:31" ht="12.75"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5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2:31" ht="12.75"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5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2:31" ht="12.75"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5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2:31" ht="12.75"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5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2:31" ht="12.75"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5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2:31" ht="12.75"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5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2:31" ht="12.75"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5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2:31" ht="12.75"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5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2:31" ht="12.75"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5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2:31" ht="12.75"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5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2:31" ht="12.75"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5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2.75"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5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2.75"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5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5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5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31" ht="12.75"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5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5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5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31" ht="12.75"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5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2:31" ht="12.75"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5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2:31" ht="12.75"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5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1" ht="12.75"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5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2:31" ht="12.75"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5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2:31" ht="12.7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5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2:31" ht="12.75"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5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2:31" ht="12.75"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5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2:31" ht="12.75"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5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2:31" ht="12.75"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5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2:31" ht="12.75"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5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2:31" ht="12.75"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5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2:31" ht="12.75"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5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2.75"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5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2.75"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5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31" ht="12.75"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5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2:31" ht="12.75"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5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2:31" ht="12.75"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5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2:31" ht="12.75"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5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2:31" ht="12.75"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5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2:31" ht="12.75"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5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2:31" ht="12.75"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5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2:31" ht="12.75"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5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2:31" ht="12.75"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5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2:31" ht="12.75"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5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2:31" ht="12.75"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5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2:31" ht="12.75"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5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2:31" ht="12.75"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5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2:31" ht="12.75"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5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2:31" ht="12.75"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5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2:31" ht="12.75"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5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2:31" ht="12.75"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5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2:31" ht="12.75"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5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2:31" ht="12.75"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5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2:31" ht="12.75"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5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2:31" ht="12.75"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5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2:31" ht="12.75"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5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2:31" ht="12.75"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5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2:31" ht="12.75"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5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2:31" ht="12.75"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5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2:31" ht="12.75"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5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2:31" ht="12.75"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5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2:31" ht="12.75"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5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2:31" ht="12.75"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5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5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5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2.75"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5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31" ht="12.75"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5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2:31" ht="12.75"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5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2:31" ht="12.75"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5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2:31" ht="12.75"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5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2:31" ht="12.75"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5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2:31" ht="12.75"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5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2.75"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5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2.75"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5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31" ht="12.75"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5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2:31" ht="12.75"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5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2:31" ht="12.75"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5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2:31" ht="12.75"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5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2:31" ht="12.75"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5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2.75"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5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2.75"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5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31" ht="12.75"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5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2:31" ht="12.75"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5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2:31" ht="12.75"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5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2:31" ht="12.75"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5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2:31" ht="12.75"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5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2:31" ht="12.75"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5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2:31" ht="12.75"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5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2:31" ht="12.75"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5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2:31" ht="12.75"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5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2:31" ht="12.7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5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2:31" ht="12.75"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5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2:31" ht="12.75"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5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2:31" ht="12.75"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5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2:15" ht="12.75"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 ht="12.75"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 ht="12.75"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 ht="12.75"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 ht="12.75"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 ht="12.75"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 ht="12.75"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 ht="12.75"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 ht="12.75"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 ht="12.75"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 ht="12.75"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 ht="12.75"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 ht="12.75"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 ht="12.75"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 ht="12.75"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 ht="12.75"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 ht="12.75"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 ht="12.75"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 ht="12.75"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 ht="12.75"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 ht="12.75"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 ht="12.75"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 ht="12.75"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 ht="12.75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 ht="12.75"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 ht="12.75"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 ht="12.75"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 ht="12.75"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 ht="12.75"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 ht="12.75"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 ht="12.75"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 ht="12.75"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 ht="12.75"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 ht="12.75"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 ht="12.75"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 ht="12.75"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 ht="12.75"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 ht="12.75"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 ht="12.75"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</sheetData>
  <mergeCells count="13">
    <mergeCell ref="B2:AD2"/>
    <mergeCell ref="B3:AD3"/>
    <mergeCell ref="B4:AD4"/>
    <mergeCell ref="AB11:AB12"/>
    <mergeCell ref="AC11:AD11"/>
    <mergeCell ref="B5:AD5"/>
    <mergeCell ref="B7:AD7"/>
    <mergeCell ref="B8:AD8"/>
    <mergeCell ref="B9:AD9"/>
    <mergeCell ref="B11:B12"/>
    <mergeCell ref="C11:N11"/>
    <mergeCell ref="O11:O12"/>
    <mergeCell ref="P11:AA11"/>
  </mergeCells>
  <printOptions horizontalCentered="1"/>
  <pageMargins left="0.1968503937007874" right="0" top="0.5905511811023623" bottom="0" header="0" footer="0"/>
  <pageSetup fitToHeight="2" fitToWidth="1" horizontalDpi="300" verticalDpi="300" orientation="landscape" paperSize="5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fperez</cp:lastModifiedBy>
  <dcterms:created xsi:type="dcterms:W3CDTF">2010-05-14T14:04:17Z</dcterms:created>
  <dcterms:modified xsi:type="dcterms:W3CDTF">2010-05-14T14:04:54Z</dcterms:modified>
  <cp:category/>
  <cp:version/>
  <cp:contentType/>
  <cp:contentStatus/>
</cp:coreProperties>
</file>