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perez\Desktop\2024\INGRESOS FISCALES PARA INTERNET 2024\"/>
    </mc:Choice>
  </mc:AlternateContent>
  <xr:revisionPtr revIDLastSave="0" documentId="8_{6D42F8B4-E56D-4A4B-9401-E4D9A978C0C1}" xr6:coauthVersionLast="47" xr6:coauthVersionMax="47" xr10:uidLastSave="{00000000-0000-0000-0000-000000000000}"/>
  <bookViews>
    <workbookView xWindow="-120" yWindow="-120" windowWidth="29040" windowHeight="15720" activeTab="3" xr2:uid="{B89F1124-AE3A-4089-BC85-4A98A85EDB63}"/>
  </bookViews>
  <sheets>
    <sheet name="DGII" sheetId="1" r:id="rId1"/>
    <sheet name="DGA" sheetId="2" r:id="rId2"/>
    <sheet name="TESORERIA " sheetId="3" r:id="rId3"/>
    <sheet name="cut presupuestaria" sheetId="4" r:id="rId4"/>
  </sheets>
  <externalReferences>
    <externalReference r:id="rId5"/>
    <externalReference r:id="rId6"/>
  </externalReferences>
  <definedNames>
    <definedName name="_________ROS1">#N/A</definedName>
    <definedName name="_________ROS2">#N/A</definedName>
    <definedName name="_________ROS3">#N/A</definedName>
    <definedName name="_________ROS4">#N/A</definedName>
    <definedName name="________ROS1">#N/A</definedName>
    <definedName name="________ROS2">#N/A</definedName>
    <definedName name="________ROS3">#N/A</definedName>
    <definedName name="________ROS4">#N/A</definedName>
    <definedName name="_______ROS1">#N/A</definedName>
    <definedName name="_______ROS2">#N/A</definedName>
    <definedName name="_______ROS3">#N/A</definedName>
    <definedName name="_______ROS4">#N/A</definedName>
    <definedName name="______ROS1">#N/A</definedName>
    <definedName name="______ROS2">#N/A</definedName>
    <definedName name="______ROS3">#N/A</definedName>
    <definedName name="______ROS4">#N/A</definedName>
    <definedName name="_____ROS1">#N/A</definedName>
    <definedName name="_____ROS2">#N/A</definedName>
    <definedName name="_____ROS3">#N/A</definedName>
    <definedName name="_____ROS4">#N/A</definedName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[2]FLUJO!$B$7929:$C$7929</definedName>
    <definedName name="__123Graph_C" hidden="1">[2]FLUJO!$B$7936:$C$7936</definedName>
    <definedName name="__123Graph_D" hidden="1">[2]FLUJO!$B$7942:$C$7942</definedName>
    <definedName name="__123Graph_X" hidden="1">[2]FLUJO!$B$7906:$C$7906</definedName>
    <definedName name="__ROS1">#N/A</definedName>
    <definedName name="__ROS2">#N/A</definedName>
    <definedName name="__ROS3">#N/A</definedName>
    <definedName name="__ROS4">#N/A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3">'cut presupuestaria'!$B$3:$AD$30</definedName>
    <definedName name="_xlnm.Print_Area" localSheetId="1">DGA!$B$3:$AD$32</definedName>
    <definedName name="_xlnm.Print_Area" localSheetId="0">DGII!$B$4:$AD$71</definedName>
    <definedName name="_xlnm.Print_Area" localSheetId="2">'TESORERIA '!$B$3:$AD$89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  <definedName name="_xlnm.Print_Titles" localSheetId="3">'cut presupuestaria'!$3:$7</definedName>
    <definedName name="_xlnm.Print_Titles" localSheetId="0">DGII!$4:$8</definedName>
    <definedName name="_xlnm.Print_Titles" localSheetId="2">'TESORERIA '!$3:$7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" i="4" l="1"/>
  <c r="N9" i="4" s="1"/>
  <c r="W10" i="4"/>
  <c r="W9" i="4" s="1"/>
  <c r="D11" i="4"/>
  <c r="D10" i="4" s="1"/>
  <c r="D9" i="4" s="1"/>
  <c r="L11" i="4"/>
  <c r="L10" i="4" s="1"/>
  <c r="L9" i="4" s="1"/>
  <c r="V11" i="4"/>
  <c r="V10" i="4" s="1"/>
  <c r="V9" i="4" s="1"/>
  <c r="C12" i="4"/>
  <c r="C11" i="4" s="1"/>
  <c r="C10" i="4" s="1"/>
  <c r="C9" i="4" s="1"/>
  <c r="F12" i="4"/>
  <c r="F11" i="4" s="1"/>
  <c r="F10" i="4" s="1"/>
  <c r="F9" i="4" s="1"/>
  <c r="G12" i="4"/>
  <c r="G11" i="4" s="1"/>
  <c r="G10" i="4" s="1"/>
  <c r="G9" i="4" s="1"/>
  <c r="G8" i="4" s="1"/>
  <c r="G30" i="4" s="1"/>
  <c r="G32" i="4" s="1"/>
  <c r="I12" i="4"/>
  <c r="I11" i="4" s="1"/>
  <c r="I10" i="4" s="1"/>
  <c r="I9" i="4" s="1"/>
  <c r="L12" i="4"/>
  <c r="M12" i="4"/>
  <c r="M11" i="4" s="1"/>
  <c r="M10" i="4" s="1"/>
  <c r="M9" i="4" s="1"/>
  <c r="N12" i="4"/>
  <c r="N11" i="4" s="1"/>
  <c r="R12" i="4"/>
  <c r="R11" i="4" s="1"/>
  <c r="R10" i="4" s="1"/>
  <c r="R9" i="4" s="1"/>
  <c r="S12" i="4"/>
  <c r="S11" i="4" s="1"/>
  <c r="S10" i="4" s="1"/>
  <c r="S9" i="4" s="1"/>
  <c r="X12" i="4"/>
  <c r="X11" i="4" s="1"/>
  <c r="X10" i="4" s="1"/>
  <c r="X9" i="4" s="1"/>
  <c r="Y12" i="4"/>
  <c r="Y11" i="4" s="1"/>
  <c r="Y10" i="4" s="1"/>
  <c r="Y9" i="4" s="1"/>
  <c r="AA12" i="4"/>
  <c r="AA11" i="4" s="1"/>
  <c r="AA10" i="4" s="1"/>
  <c r="AA9" i="4" s="1"/>
  <c r="AA8" i="4" s="1"/>
  <c r="AA30" i="4" s="1"/>
  <c r="AA32" i="4" s="1"/>
  <c r="C13" i="4"/>
  <c r="D13" i="4"/>
  <c r="D12" i="4" s="1"/>
  <c r="E13" i="4"/>
  <c r="E12" i="4" s="1"/>
  <c r="E11" i="4" s="1"/>
  <c r="E10" i="4" s="1"/>
  <c r="E9" i="4" s="1"/>
  <c r="F13" i="4"/>
  <c r="G13" i="4"/>
  <c r="H13" i="4"/>
  <c r="H12" i="4" s="1"/>
  <c r="H11" i="4" s="1"/>
  <c r="H10" i="4" s="1"/>
  <c r="H9" i="4" s="1"/>
  <c r="H8" i="4" s="1"/>
  <c r="H30" i="4" s="1"/>
  <c r="H32" i="4" s="1"/>
  <c r="I13" i="4"/>
  <c r="J13" i="4"/>
  <c r="J12" i="4" s="1"/>
  <c r="J11" i="4" s="1"/>
  <c r="J10" i="4" s="1"/>
  <c r="J9" i="4" s="1"/>
  <c r="K13" i="4"/>
  <c r="K12" i="4" s="1"/>
  <c r="K11" i="4" s="1"/>
  <c r="K10" i="4" s="1"/>
  <c r="K9" i="4" s="1"/>
  <c r="L13" i="4"/>
  <c r="M13" i="4"/>
  <c r="N13" i="4"/>
  <c r="P13" i="4"/>
  <c r="P12" i="4" s="1"/>
  <c r="P11" i="4" s="1"/>
  <c r="P10" i="4" s="1"/>
  <c r="P9" i="4" s="1"/>
  <c r="Q13" i="4"/>
  <c r="Q12" i="4" s="1"/>
  <c r="Q11" i="4" s="1"/>
  <c r="Q10" i="4" s="1"/>
  <c r="Q9" i="4" s="1"/>
  <c r="R13" i="4"/>
  <c r="S13" i="4"/>
  <c r="T13" i="4"/>
  <c r="T12" i="4" s="1"/>
  <c r="T11" i="4" s="1"/>
  <c r="T10" i="4" s="1"/>
  <c r="T9" i="4" s="1"/>
  <c r="T8" i="4" s="1"/>
  <c r="T30" i="4" s="1"/>
  <c r="T32" i="4" s="1"/>
  <c r="U13" i="4"/>
  <c r="U12" i="4" s="1"/>
  <c r="U11" i="4" s="1"/>
  <c r="U10" i="4" s="1"/>
  <c r="U9" i="4" s="1"/>
  <c r="V13" i="4"/>
  <c r="V12" i="4" s="1"/>
  <c r="W13" i="4"/>
  <c r="W12" i="4" s="1"/>
  <c r="W11" i="4" s="1"/>
  <c r="X13" i="4"/>
  <c r="Y13" i="4"/>
  <c r="Z13" i="4"/>
  <c r="Z12" i="4" s="1"/>
  <c r="Z11" i="4" s="1"/>
  <c r="Z10" i="4" s="1"/>
  <c r="Z9" i="4" s="1"/>
  <c r="AA13" i="4"/>
  <c r="AB13" i="4"/>
  <c r="AB12" i="4" s="1"/>
  <c r="E16" i="4"/>
  <c r="H16" i="4"/>
  <c r="H15" i="4" s="1"/>
  <c r="H14" i="4" s="1"/>
  <c r="K16" i="4"/>
  <c r="K15" i="4" s="1"/>
  <c r="Q16" i="4"/>
  <c r="Q15" i="4" s="1"/>
  <c r="Z16" i="4"/>
  <c r="Z15" i="4" s="1"/>
  <c r="Z14" i="4" s="1"/>
  <c r="D17" i="4"/>
  <c r="E17" i="4"/>
  <c r="I17" i="4"/>
  <c r="I16" i="4" s="1"/>
  <c r="I15" i="4" s="1"/>
  <c r="K17" i="4"/>
  <c r="M17" i="4"/>
  <c r="M16" i="4" s="1"/>
  <c r="P17" i="4"/>
  <c r="P16" i="4" s="1"/>
  <c r="P15" i="4" s="1"/>
  <c r="P14" i="4" s="1"/>
  <c r="Q17" i="4"/>
  <c r="R17" i="4"/>
  <c r="U17" i="4"/>
  <c r="W17" i="4"/>
  <c r="W16" i="4" s="1"/>
  <c r="W15" i="4" s="1"/>
  <c r="W14" i="4" s="1"/>
  <c r="Y17" i="4"/>
  <c r="Y16" i="4" s="1"/>
  <c r="Y15" i="4" s="1"/>
  <c r="Y14" i="4" s="1"/>
  <c r="Y8" i="4" s="1"/>
  <c r="Y30" i="4" s="1"/>
  <c r="Y32" i="4" s="1"/>
  <c r="C18" i="4"/>
  <c r="C17" i="4" s="1"/>
  <c r="D18" i="4"/>
  <c r="E18" i="4"/>
  <c r="F18" i="4"/>
  <c r="F17" i="4" s="1"/>
  <c r="F16" i="4" s="1"/>
  <c r="G18" i="4"/>
  <c r="G17" i="4" s="1"/>
  <c r="G16" i="4" s="1"/>
  <c r="H18" i="4"/>
  <c r="H17" i="4" s="1"/>
  <c r="I18" i="4"/>
  <c r="J18" i="4"/>
  <c r="J17" i="4" s="1"/>
  <c r="K18" i="4"/>
  <c r="L18" i="4"/>
  <c r="L17" i="4" s="1"/>
  <c r="L16" i="4" s="1"/>
  <c r="L15" i="4" s="1"/>
  <c r="L14" i="4" s="1"/>
  <c r="M18" i="4"/>
  <c r="N18" i="4"/>
  <c r="N17" i="4" s="1"/>
  <c r="N16" i="4" s="1"/>
  <c r="N15" i="4" s="1"/>
  <c r="N14" i="4" s="1"/>
  <c r="P18" i="4"/>
  <c r="Q18" i="4"/>
  <c r="R18" i="4"/>
  <c r="S18" i="4"/>
  <c r="S17" i="4" s="1"/>
  <c r="S16" i="4" s="1"/>
  <c r="S15" i="4" s="1"/>
  <c r="S14" i="4" s="1"/>
  <c r="T18" i="4"/>
  <c r="T17" i="4" s="1"/>
  <c r="T16" i="4" s="1"/>
  <c r="T15" i="4" s="1"/>
  <c r="T14" i="4" s="1"/>
  <c r="U18" i="4"/>
  <c r="V18" i="4"/>
  <c r="V17" i="4" s="1"/>
  <c r="W18" i="4"/>
  <c r="X18" i="4"/>
  <c r="Y18" i="4"/>
  <c r="Z18" i="4"/>
  <c r="Z17" i="4" s="1"/>
  <c r="AA18" i="4"/>
  <c r="AA17" i="4" s="1"/>
  <c r="AA16" i="4" s="1"/>
  <c r="AA15" i="4" s="1"/>
  <c r="AA14" i="4" s="1"/>
  <c r="C19" i="4"/>
  <c r="C16" i="4" s="1"/>
  <c r="C15" i="4" s="1"/>
  <c r="C14" i="4" s="1"/>
  <c r="D19" i="4"/>
  <c r="E19" i="4"/>
  <c r="F19" i="4"/>
  <c r="O19" i="4" s="1"/>
  <c r="G19" i="4"/>
  <c r="H19" i="4"/>
  <c r="I19" i="4"/>
  <c r="J19" i="4"/>
  <c r="K19" i="4"/>
  <c r="L19" i="4"/>
  <c r="M19" i="4"/>
  <c r="N19" i="4"/>
  <c r="P19" i="4"/>
  <c r="Q19" i="4"/>
  <c r="R19" i="4"/>
  <c r="E54" i="4" s="1"/>
  <c r="S19" i="4"/>
  <c r="T19" i="4"/>
  <c r="G54" i="4" s="1"/>
  <c r="U19" i="4"/>
  <c r="U16" i="4" s="1"/>
  <c r="U15" i="4" s="1"/>
  <c r="V19" i="4"/>
  <c r="W19" i="4"/>
  <c r="X19" i="4"/>
  <c r="K54" i="4" s="1"/>
  <c r="Y19" i="4"/>
  <c r="Z19" i="4"/>
  <c r="M54" i="4" s="1"/>
  <c r="AA19" i="4"/>
  <c r="E20" i="4"/>
  <c r="J20" i="4"/>
  <c r="K20" i="4"/>
  <c r="M20" i="4"/>
  <c r="M15" i="4" s="1"/>
  <c r="M14" i="4" s="1"/>
  <c r="N20" i="4"/>
  <c r="Q20" i="4"/>
  <c r="T20" i="4"/>
  <c r="V20" i="4"/>
  <c r="W20" i="4"/>
  <c r="Z20" i="4"/>
  <c r="C21" i="4"/>
  <c r="C20" i="4" s="1"/>
  <c r="D21" i="4"/>
  <c r="D20" i="4" s="1"/>
  <c r="E21" i="4"/>
  <c r="F21" i="4"/>
  <c r="O21" i="4" s="1"/>
  <c r="O20" i="4" s="1"/>
  <c r="G21" i="4"/>
  <c r="G20" i="4" s="1"/>
  <c r="G15" i="4" s="1"/>
  <c r="G14" i="4" s="1"/>
  <c r="H21" i="4"/>
  <c r="H20" i="4" s="1"/>
  <c r="I21" i="4"/>
  <c r="I20" i="4" s="1"/>
  <c r="J21" i="4"/>
  <c r="K21" i="4"/>
  <c r="L21" i="4"/>
  <c r="L20" i="4" s="1"/>
  <c r="M21" i="4"/>
  <c r="N21" i="4"/>
  <c r="P21" i="4"/>
  <c r="P20" i="4" s="1"/>
  <c r="Q21" i="4"/>
  <c r="R21" i="4"/>
  <c r="S21" i="4"/>
  <c r="S20" i="4" s="1"/>
  <c r="T21" i="4"/>
  <c r="U21" i="4"/>
  <c r="U20" i="4" s="1"/>
  <c r="V21" i="4"/>
  <c r="W21" i="4"/>
  <c r="X21" i="4"/>
  <c r="X20" i="4" s="1"/>
  <c r="Y21" i="4"/>
  <c r="Y20" i="4" s="1"/>
  <c r="Z21" i="4"/>
  <c r="AA21" i="4"/>
  <c r="AA20" i="4" s="1"/>
  <c r="C22" i="4"/>
  <c r="D22" i="4"/>
  <c r="E22" i="4"/>
  <c r="F22" i="4"/>
  <c r="J22" i="4"/>
  <c r="L22" i="4"/>
  <c r="N22" i="4"/>
  <c r="P22" i="4"/>
  <c r="R22" i="4"/>
  <c r="X22" i="4"/>
  <c r="Z22" i="4"/>
  <c r="F23" i="4"/>
  <c r="G23" i="4"/>
  <c r="G22" i="4" s="1"/>
  <c r="H23" i="4"/>
  <c r="H22" i="4" s="1"/>
  <c r="I23" i="4"/>
  <c r="I22" i="4" s="1"/>
  <c r="J23" i="4"/>
  <c r="K23" i="4"/>
  <c r="O23" i="4" s="1"/>
  <c r="O22" i="4" s="1"/>
  <c r="L23" i="4"/>
  <c r="M23" i="4"/>
  <c r="M22" i="4" s="1"/>
  <c r="N23" i="4"/>
  <c r="P23" i="4"/>
  <c r="Q23" i="4"/>
  <c r="R23" i="4"/>
  <c r="S23" i="4"/>
  <c r="S22" i="4" s="1"/>
  <c r="T23" i="4"/>
  <c r="T22" i="4" s="1"/>
  <c r="U23" i="4"/>
  <c r="U22" i="4" s="1"/>
  <c r="V23" i="4"/>
  <c r="V22" i="4" s="1"/>
  <c r="W23" i="4"/>
  <c r="W22" i="4" s="1"/>
  <c r="X23" i="4"/>
  <c r="Y23" i="4"/>
  <c r="Y22" i="4" s="1"/>
  <c r="Z23" i="4"/>
  <c r="AA23" i="4"/>
  <c r="AA22" i="4" s="1"/>
  <c r="O24" i="4"/>
  <c r="AB24" i="4"/>
  <c r="O25" i="4"/>
  <c r="AB25" i="4"/>
  <c r="AC25" i="4"/>
  <c r="AD25" i="4"/>
  <c r="H26" i="4"/>
  <c r="K26" i="4"/>
  <c r="N26" i="4"/>
  <c r="P26" i="4"/>
  <c r="U26" i="4"/>
  <c r="W26" i="4"/>
  <c r="C27" i="4"/>
  <c r="C26" i="4" s="1"/>
  <c r="E27" i="4"/>
  <c r="E26" i="4" s="1"/>
  <c r="G27" i="4"/>
  <c r="G26" i="4" s="1"/>
  <c r="K27" i="4"/>
  <c r="L27" i="4"/>
  <c r="L26" i="4" s="1"/>
  <c r="Q27" i="4"/>
  <c r="Q26" i="4" s="1"/>
  <c r="T27" i="4"/>
  <c r="T26" i="4" s="1"/>
  <c r="W27" i="4"/>
  <c r="X27" i="4"/>
  <c r="X26" i="4" s="1"/>
  <c r="Y27" i="4"/>
  <c r="Y26" i="4" s="1"/>
  <c r="C28" i="4"/>
  <c r="D28" i="4"/>
  <c r="D27" i="4" s="1"/>
  <c r="D26" i="4" s="1"/>
  <c r="E28" i="4"/>
  <c r="F28" i="4"/>
  <c r="F27" i="4" s="1"/>
  <c r="F26" i="4" s="1"/>
  <c r="G28" i="4"/>
  <c r="H28" i="4"/>
  <c r="H27" i="4" s="1"/>
  <c r="I28" i="4"/>
  <c r="I27" i="4" s="1"/>
  <c r="I26" i="4" s="1"/>
  <c r="J28" i="4"/>
  <c r="J27" i="4" s="1"/>
  <c r="J26" i="4" s="1"/>
  <c r="K28" i="4"/>
  <c r="L28" i="4"/>
  <c r="M28" i="4"/>
  <c r="M27" i="4" s="1"/>
  <c r="M26" i="4" s="1"/>
  <c r="N28" i="4"/>
  <c r="N27" i="4" s="1"/>
  <c r="O28" i="4"/>
  <c r="P28" i="4"/>
  <c r="Q28" i="4"/>
  <c r="R28" i="4"/>
  <c r="R27" i="4" s="1"/>
  <c r="S28" i="4"/>
  <c r="S27" i="4" s="1"/>
  <c r="S26" i="4" s="1"/>
  <c r="T28" i="4"/>
  <c r="U28" i="4"/>
  <c r="U27" i="4" s="1"/>
  <c r="V28" i="4"/>
  <c r="V27" i="4" s="1"/>
  <c r="V26" i="4" s="1"/>
  <c r="W28" i="4"/>
  <c r="X28" i="4"/>
  <c r="Y28" i="4"/>
  <c r="Z28" i="4"/>
  <c r="Z27" i="4" s="1"/>
  <c r="Z26" i="4" s="1"/>
  <c r="AA28" i="4"/>
  <c r="AA27" i="4" s="1"/>
  <c r="AA26" i="4" s="1"/>
  <c r="AB28" i="4"/>
  <c r="AC28" i="4" s="1"/>
  <c r="AD28" i="4" s="1"/>
  <c r="AC29" i="4"/>
  <c r="AB31" i="4"/>
  <c r="G44" i="4"/>
  <c r="M44" i="4"/>
  <c r="Y44" i="4"/>
  <c r="U45" i="4"/>
  <c r="U44" i="4" s="1"/>
  <c r="Z45" i="4"/>
  <c r="Z44" i="4" s="1"/>
  <c r="Z43" i="4" s="1"/>
  <c r="Z65" i="4" s="1"/>
  <c r="K46" i="4"/>
  <c r="K45" i="4" s="1"/>
  <c r="K44" i="4" s="1"/>
  <c r="P46" i="4"/>
  <c r="P45" i="4" s="1"/>
  <c r="P44" i="4" s="1"/>
  <c r="Q46" i="4"/>
  <c r="Q45" i="4" s="1"/>
  <c r="Q44" i="4" s="1"/>
  <c r="Q43" i="4" s="1"/>
  <c r="Q65" i="4" s="1"/>
  <c r="T46" i="4"/>
  <c r="T45" i="4" s="1"/>
  <c r="T44" i="4" s="1"/>
  <c r="W46" i="4"/>
  <c r="W45" i="4" s="1"/>
  <c r="W44" i="4" s="1"/>
  <c r="Z46" i="4"/>
  <c r="D47" i="4"/>
  <c r="D46" i="4" s="1"/>
  <c r="D45" i="4" s="1"/>
  <c r="D44" i="4" s="1"/>
  <c r="G47" i="4"/>
  <c r="G46" i="4" s="1"/>
  <c r="G45" i="4" s="1"/>
  <c r="J47" i="4"/>
  <c r="J46" i="4" s="1"/>
  <c r="J45" i="4" s="1"/>
  <c r="J44" i="4" s="1"/>
  <c r="M47" i="4"/>
  <c r="M46" i="4" s="1"/>
  <c r="M45" i="4" s="1"/>
  <c r="N47" i="4"/>
  <c r="N46" i="4" s="1"/>
  <c r="N45" i="4" s="1"/>
  <c r="N44" i="4" s="1"/>
  <c r="P47" i="4"/>
  <c r="Q47" i="4"/>
  <c r="R47" i="4"/>
  <c r="R46" i="4" s="1"/>
  <c r="R45" i="4" s="1"/>
  <c r="R44" i="4" s="1"/>
  <c r="S47" i="4"/>
  <c r="S46" i="4" s="1"/>
  <c r="S45" i="4" s="1"/>
  <c r="S44" i="4" s="1"/>
  <c r="T47" i="4"/>
  <c r="U47" i="4"/>
  <c r="U46" i="4" s="1"/>
  <c r="V47" i="4"/>
  <c r="V46" i="4" s="1"/>
  <c r="V45" i="4" s="1"/>
  <c r="V44" i="4" s="1"/>
  <c r="V43" i="4" s="1"/>
  <c r="V65" i="4" s="1"/>
  <c r="W47" i="4"/>
  <c r="X47" i="4"/>
  <c r="X46" i="4" s="1"/>
  <c r="X45" i="4" s="1"/>
  <c r="X44" i="4" s="1"/>
  <c r="Y47" i="4"/>
  <c r="Y46" i="4" s="1"/>
  <c r="Y45" i="4" s="1"/>
  <c r="Z47" i="4"/>
  <c r="AA47" i="4"/>
  <c r="AA46" i="4" s="1"/>
  <c r="AA45" i="4" s="1"/>
  <c r="AA44" i="4" s="1"/>
  <c r="AB47" i="4"/>
  <c r="AB46" i="4" s="1"/>
  <c r="AB45" i="4" s="1"/>
  <c r="AB44" i="4" s="1"/>
  <c r="C48" i="4"/>
  <c r="C47" i="4" s="1"/>
  <c r="C46" i="4" s="1"/>
  <c r="C45" i="4" s="1"/>
  <c r="C44" i="4" s="1"/>
  <c r="D48" i="4"/>
  <c r="E48" i="4"/>
  <c r="E47" i="4" s="1"/>
  <c r="E46" i="4" s="1"/>
  <c r="E45" i="4" s="1"/>
  <c r="E44" i="4" s="1"/>
  <c r="F48" i="4"/>
  <c r="F47" i="4" s="1"/>
  <c r="F46" i="4" s="1"/>
  <c r="F45" i="4" s="1"/>
  <c r="F44" i="4" s="1"/>
  <c r="G48" i="4"/>
  <c r="H48" i="4"/>
  <c r="H47" i="4" s="1"/>
  <c r="H46" i="4" s="1"/>
  <c r="H45" i="4" s="1"/>
  <c r="H44" i="4" s="1"/>
  <c r="I48" i="4"/>
  <c r="I47" i="4" s="1"/>
  <c r="I46" i="4" s="1"/>
  <c r="I45" i="4" s="1"/>
  <c r="I44" i="4" s="1"/>
  <c r="J48" i="4"/>
  <c r="K48" i="4"/>
  <c r="K47" i="4" s="1"/>
  <c r="L48" i="4"/>
  <c r="L47" i="4" s="1"/>
  <c r="L46" i="4" s="1"/>
  <c r="L45" i="4" s="1"/>
  <c r="L44" i="4" s="1"/>
  <c r="M48" i="4"/>
  <c r="N48" i="4"/>
  <c r="O48" i="4"/>
  <c r="AB48" i="4"/>
  <c r="Q49" i="4"/>
  <c r="Y50" i="4"/>
  <c r="T51" i="4"/>
  <c r="T50" i="4" s="1"/>
  <c r="T49" i="4" s="1"/>
  <c r="U51" i="4"/>
  <c r="V51" i="4"/>
  <c r="X51" i="4"/>
  <c r="X50" i="4" s="1"/>
  <c r="X49" i="4" s="1"/>
  <c r="AA51" i="4"/>
  <c r="J52" i="4"/>
  <c r="J51" i="4" s="1"/>
  <c r="J50" i="4" s="1"/>
  <c r="N52" i="4"/>
  <c r="N51" i="4" s="1"/>
  <c r="P52" i="4"/>
  <c r="P51" i="4" s="1"/>
  <c r="P50" i="4" s="1"/>
  <c r="P49" i="4" s="1"/>
  <c r="Q52" i="4"/>
  <c r="Q51" i="4" s="1"/>
  <c r="Q50" i="4" s="1"/>
  <c r="R52" i="4"/>
  <c r="R51" i="4" s="1"/>
  <c r="R50" i="4" s="1"/>
  <c r="R49" i="4" s="1"/>
  <c r="S52" i="4"/>
  <c r="S51" i="4" s="1"/>
  <c r="S50" i="4" s="1"/>
  <c r="S49" i="4" s="1"/>
  <c r="S43" i="4" s="1"/>
  <c r="S65" i="4" s="1"/>
  <c r="T52" i="4"/>
  <c r="U52" i="4"/>
  <c r="V52" i="4"/>
  <c r="W52" i="4"/>
  <c r="W51" i="4" s="1"/>
  <c r="W50" i="4" s="1"/>
  <c r="X52" i="4"/>
  <c r="Y52" i="4"/>
  <c r="Y51" i="4" s="1"/>
  <c r="Z52" i="4"/>
  <c r="Z51" i="4" s="1"/>
  <c r="Z50" i="4" s="1"/>
  <c r="Z49" i="4" s="1"/>
  <c r="AA52" i="4"/>
  <c r="C53" i="4"/>
  <c r="C52" i="4" s="1"/>
  <c r="C51" i="4" s="1"/>
  <c r="C50" i="4" s="1"/>
  <c r="C49" i="4" s="1"/>
  <c r="D53" i="4"/>
  <c r="F53" i="4"/>
  <c r="F52" i="4" s="1"/>
  <c r="F51" i="4" s="1"/>
  <c r="G53" i="4"/>
  <c r="G52" i="4" s="1"/>
  <c r="H53" i="4"/>
  <c r="H52" i="4" s="1"/>
  <c r="I53" i="4"/>
  <c r="I52" i="4" s="1"/>
  <c r="I51" i="4" s="1"/>
  <c r="I50" i="4" s="1"/>
  <c r="J53" i="4"/>
  <c r="L53" i="4"/>
  <c r="L52" i="4" s="1"/>
  <c r="L51" i="4" s="1"/>
  <c r="L50" i="4" s="1"/>
  <c r="M53" i="4"/>
  <c r="M52" i="4" s="1"/>
  <c r="M51" i="4" s="1"/>
  <c r="N53" i="4"/>
  <c r="AB53" i="4"/>
  <c r="AB52" i="4" s="1"/>
  <c r="AB51" i="4" s="1"/>
  <c r="AB50" i="4" s="1"/>
  <c r="C54" i="4"/>
  <c r="D54" i="4"/>
  <c r="F54" i="4"/>
  <c r="I54" i="4"/>
  <c r="J54" i="4"/>
  <c r="L54" i="4"/>
  <c r="N54" i="4"/>
  <c r="AB54" i="4"/>
  <c r="E55" i="4"/>
  <c r="G55" i="4"/>
  <c r="J55" i="4"/>
  <c r="L55" i="4"/>
  <c r="P55" i="4"/>
  <c r="Q55" i="4"/>
  <c r="R55" i="4"/>
  <c r="S55" i="4"/>
  <c r="T55" i="4"/>
  <c r="U55" i="4"/>
  <c r="V55" i="4"/>
  <c r="V50" i="4" s="1"/>
  <c r="V49" i="4" s="1"/>
  <c r="W55" i="4"/>
  <c r="X55" i="4"/>
  <c r="Y55" i="4"/>
  <c r="Z55" i="4"/>
  <c r="AA55" i="4"/>
  <c r="AB55" i="4"/>
  <c r="C56" i="4"/>
  <c r="C55" i="4" s="1"/>
  <c r="D56" i="4"/>
  <c r="D55" i="4" s="1"/>
  <c r="E56" i="4"/>
  <c r="F56" i="4"/>
  <c r="F55" i="4" s="1"/>
  <c r="G56" i="4"/>
  <c r="H56" i="4"/>
  <c r="H55" i="4" s="1"/>
  <c r="I56" i="4"/>
  <c r="I55" i="4" s="1"/>
  <c r="J56" i="4"/>
  <c r="K56" i="4"/>
  <c r="K55" i="4" s="1"/>
  <c r="L56" i="4"/>
  <c r="M56" i="4"/>
  <c r="M55" i="4" s="1"/>
  <c r="N56" i="4"/>
  <c r="N55" i="4" s="1"/>
  <c r="AB56" i="4"/>
  <c r="P57" i="4"/>
  <c r="Q57" i="4"/>
  <c r="R57" i="4"/>
  <c r="S57" i="4"/>
  <c r="T57" i="4"/>
  <c r="U57" i="4"/>
  <c r="V57" i="4"/>
  <c r="X57" i="4"/>
  <c r="Z57" i="4"/>
  <c r="C58" i="4"/>
  <c r="C57" i="4" s="1"/>
  <c r="E58" i="4"/>
  <c r="E57" i="4" s="1"/>
  <c r="F58" i="4"/>
  <c r="F57" i="4" s="1"/>
  <c r="G58" i="4"/>
  <c r="H58" i="4"/>
  <c r="I58" i="4"/>
  <c r="I57" i="4" s="1"/>
  <c r="K58" i="4"/>
  <c r="K57" i="4" s="1"/>
  <c r="L58" i="4"/>
  <c r="L57" i="4" s="1"/>
  <c r="M58" i="4"/>
  <c r="N58" i="4"/>
  <c r="W58" i="4"/>
  <c r="W57" i="4" s="1"/>
  <c r="W49" i="4" s="1"/>
  <c r="X58" i="4"/>
  <c r="Y58" i="4"/>
  <c r="Y57" i="4" s="1"/>
  <c r="Z58" i="4"/>
  <c r="AA58" i="4"/>
  <c r="AA57" i="4" s="1"/>
  <c r="C59" i="4"/>
  <c r="D59" i="4"/>
  <c r="E59" i="4"/>
  <c r="F59" i="4"/>
  <c r="G59" i="4"/>
  <c r="G57" i="4" s="1"/>
  <c r="H59" i="4"/>
  <c r="I59" i="4"/>
  <c r="J59" i="4"/>
  <c r="K59" i="4"/>
  <c r="L59" i="4"/>
  <c r="M59" i="4"/>
  <c r="M57" i="4" s="1"/>
  <c r="N59" i="4"/>
  <c r="O59" i="4"/>
  <c r="AC59" i="4" s="1"/>
  <c r="AB59" i="4"/>
  <c r="C60" i="4"/>
  <c r="D60" i="4"/>
  <c r="E60" i="4"/>
  <c r="O60" i="4" s="1"/>
  <c r="F60" i="4"/>
  <c r="G60" i="4"/>
  <c r="H60" i="4"/>
  <c r="H57" i="4" s="1"/>
  <c r="I60" i="4"/>
  <c r="J60" i="4"/>
  <c r="K60" i="4"/>
  <c r="L60" i="4"/>
  <c r="M60" i="4"/>
  <c r="N60" i="4"/>
  <c r="N57" i="4" s="1"/>
  <c r="AB60" i="4"/>
  <c r="G61" i="4"/>
  <c r="M61" i="4"/>
  <c r="P61" i="4"/>
  <c r="Q61" i="4"/>
  <c r="S61" i="4"/>
  <c r="V61" i="4"/>
  <c r="W61" i="4"/>
  <c r="Y61" i="4"/>
  <c r="C62" i="4"/>
  <c r="C61" i="4" s="1"/>
  <c r="F62" i="4"/>
  <c r="F61" i="4" s="1"/>
  <c r="G62" i="4"/>
  <c r="I62" i="4"/>
  <c r="I61" i="4" s="1"/>
  <c r="L62" i="4"/>
  <c r="L61" i="4" s="1"/>
  <c r="M62" i="4"/>
  <c r="P62" i="4"/>
  <c r="Q62" i="4"/>
  <c r="AB62" i="4" s="1"/>
  <c r="AB61" i="4" s="1"/>
  <c r="R62" i="4"/>
  <c r="R61" i="4" s="1"/>
  <c r="S62" i="4"/>
  <c r="T62" i="4"/>
  <c r="T61" i="4" s="1"/>
  <c r="U62" i="4"/>
  <c r="U61" i="4" s="1"/>
  <c r="V62" i="4"/>
  <c r="W62" i="4"/>
  <c r="X62" i="4"/>
  <c r="X61" i="4" s="1"/>
  <c r="Y62" i="4"/>
  <c r="Z62" i="4"/>
  <c r="Z61" i="4" s="1"/>
  <c r="AA62" i="4"/>
  <c r="AA61" i="4" s="1"/>
  <c r="C63" i="4"/>
  <c r="D63" i="4"/>
  <c r="D62" i="4" s="1"/>
  <c r="E63" i="4"/>
  <c r="E62" i="4" s="1"/>
  <c r="E61" i="4" s="1"/>
  <c r="F63" i="4"/>
  <c r="G63" i="4"/>
  <c r="H63" i="4"/>
  <c r="H62" i="4" s="1"/>
  <c r="H61" i="4" s="1"/>
  <c r="I63" i="4"/>
  <c r="J63" i="4"/>
  <c r="J62" i="4" s="1"/>
  <c r="J61" i="4" s="1"/>
  <c r="K63" i="4"/>
  <c r="K62" i="4" s="1"/>
  <c r="K61" i="4" s="1"/>
  <c r="L63" i="4"/>
  <c r="M63" i="4"/>
  <c r="N63" i="4"/>
  <c r="N62" i="4" s="1"/>
  <c r="N61" i="4" s="1"/>
  <c r="O63" i="4"/>
  <c r="AD63" i="4" s="1"/>
  <c r="AB63" i="4"/>
  <c r="AC63" i="4"/>
  <c r="AC64" i="4"/>
  <c r="AA88" i="3"/>
  <c r="AA85" i="3" s="1"/>
  <c r="Z88" i="3"/>
  <c r="Y88" i="3"/>
  <c r="W88" i="3"/>
  <c r="V88" i="3"/>
  <c r="U88" i="3"/>
  <c r="T88" i="3"/>
  <c r="S88" i="3"/>
  <c r="R88" i="3"/>
  <c r="Q88" i="3"/>
  <c r="P88" i="3"/>
  <c r="K88" i="3"/>
  <c r="K85" i="3" s="1"/>
  <c r="J88" i="3"/>
  <c r="I88" i="3"/>
  <c r="H88" i="3"/>
  <c r="G88" i="3"/>
  <c r="F88" i="3"/>
  <c r="E88" i="3"/>
  <c r="D88" i="3"/>
  <c r="C88" i="3"/>
  <c r="AA87" i="3"/>
  <c r="Z87" i="3"/>
  <c r="Z85" i="3" s="1"/>
  <c r="Y87" i="3"/>
  <c r="X87" i="3"/>
  <c r="W87" i="3"/>
  <c r="V87" i="3"/>
  <c r="U87" i="3"/>
  <c r="T87" i="3"/>
  <c r="T85" i="3" s="1"/>
  <c r="S87" i="3"/>
  <c r="R87" i="3"/>
  <c r="P87" i="3"/>
  <c r="O87" i="3"/>
  <c r="AC86" i="3"/>
  <c r="AD86" i="3" s="1"/>
  <c r="AB86" i="3"/>
  <c r="O86" i="3"/>
  <c r="Y85" i="3"/>
  <c r="X85" i="3"/>
  <c r="W85" i="3"/>
  <c r="V85" i="3"/>
  <c r="U85" i="3"/>
  <c r="S85" i="3"/>
  <c r="R85" i="3"/>
  <c r="Q85" i="3"/>
  <c r="P85" i="3"/>
  <c r="N85" i="3"/>
  <c r="M85" i="3"/>
  <c r="L85" i="3"/>
  <c r="J85" i="3"/>
  <c r="I85" i="3"/>
  <c r="H85" i="3"/>
  <c r="G85" i="3"/>
  <c r="F85" i="3"/>
  <c r="D85" i="3"/>
  <c r="C85" i="3"/>
  <c r="X83" i="3"/>
  <c r="W83" i="3"/>
  <c r="V83" i="3"/>
  <c r="U83" i="3"/>
  <c r="T83" i="3"/>
  <c r="S83" i="3"/>
  <c r="R83" i="3"/>
  <c r="Q83" i="3"/>
  <c r="P83" i="3"/>
  <c r="N83" i="3"/>
  <c r="M83" i="3"/>
  <c r="L83" i="3"/>
  <c r="K83" i="3"/>
  <c r="J83" i="3"/>
  <c r="I83" i="3"/>
  <c r="H83" i="3"/>
  <c r="G83" i="3"/>
  <c r="F83" i="3"/>
  <c r="E83" i="3"/>
  <c r="D83" i="3"/>
  <c r="C83" i="3"/>
  <c r="AA82" i="3"/>
  <c r="Z82" i="3"/>
  <c r="Y82" i="3"/>
  <c r="X82" i="3"/>
  <c r="W82" i="3"/>
  <c r="W80" i="3" s="1"/>
  <c r="W76" i="3" s="1"/>
  <c r="V82" i="3"/>
  <c r="U82" i="3"/>
  <c r="T82" i="3"/>
  <c r="S82" i="3"/>
  <c r="R82" i="3"/>
  <c r="Q82" i="3"/>
  <c r="Q80" i="3" s="1"/>
  <c r="Q76" i="3" s="1"/>
  <c r="P82" i="3"/>
  <c r="O82" i="3"/>
  <c r="AA81" i="3"/>
  <c r="Z81" i="3"/>
  <c r="Z80" i="3" s="1"/>
  <c r="Z76" i="3" s="1"/>
  <c r="Y81" i="3"/>
  <c r="X81" i="3"/>
  <c r="W81" i="3"/>
  <c r="V81" i="3"/>
  <c r="U81" i="3"/>
  <c r="T81" i="3"/>
  <c r="T80" i="3" s="1"/>
  <c r="T76" i="3" s="1"/>
  <c r="S81" i="3"/>
  <c r="R81" i="3"/>
  <c r="Q81" i="3"/>
  <c r="P81" i="3"/>
  <c r="O81" i="3"/>
  <c r="AA80" i="3"/>
  <c r="Y80" i="3"/>
  <c r="X80" i="3"/>
  <c r="V80" i="3"/>
  <c r="U80" i="3"/>
  <c r="S80" i="3"/>
  <c r="R80" i="3"/>
  <c r="P80" i="3"/>
  <c r="O80" i="3"/>
  <c r="N80" i="3"/>
  <c r="M80" i="3"/>
  <c r="L80" i="3"/>
  <c r="K80" i="3"/>
  <c r="K76" i="3" s="1"/>
  <c r="J80" i="3"/>
  <c r="I80" i="3"/>
  <c r="H80" i="3"/>
  <c r="G80" i="3"/>
  <c r="F80" i="3"/>
  <c r="E80" i="3"/>
  <c r="E76" i="3" s="1"/>
  <c r="D80" i="3"/>
  <c r="C80" i="3"/>
  <c r="AA79" i="3"/>
  <c r="Z79" i="3"/>
  <c r="Y79" i="3"/>
  <c r="X79" i="3"/>
  <c r="W79" i="3"/>
  <c r="V79" i="3"/>
  <c r="U79" i="3"/>
  <c r="U77" i="3" s="1"/>
  <c r="U76" i="3" s="1"/>
  <c r="T79" i="3"/>
  <c r="S79" i="3"/>
  <c r="R79" i="3"/>
  <c r="Q79" i="3"/>
  <c r="P79" i="3"/>
  <c r="AB79" i="3" s="1"/>
  <c r="AC79" i="3" s="1"/>
  <c r="AD79" i="3" s="1"/>
  <c r="O79" i="3"/>
  <c r="AA78" i="3"/>
  <c r="Z78" i="3"/>
  <c r="Y78" i="3"/>
  <c r="Y77" i="3" s="1"/>
  <c r="X78" i="3"/>
  <c r="W78" i="3"/>
  <c r="V78" i="3"/>
  <c r="U78" i="3"/>
  <c r="T78" i="3"/>
  <c r="S78" i="3"/>
  <c r="S77" i="3" s="1"/>
  <c r="R78" i="3"/>
  <c r="Q78" i="3"/>
  <c r="P78" i="3"/>
  <c r="AB78" i="3" s="1"/>
  <c r="N78" i="3"/>
  <c r="M78" i="3"/>
  <c r="M77" i="3" s="1"/>
  <c r="M76" i="3" s="1"/>
  <c r="L78" i="3"/>
  <c r="K78" i="3"/>
  <c r="AA77" i="3"/>
  <c r="AA76" i="3" s="1"/>
  <c r="Z77" i="3"/>
  <c r="X77" i="3"/>
  <c r="W77" i="3"/>
  <c r="V77" i="3"/>
  <c r="T77" i="3"/>
  <c r="R77" i="3"/>
  <c r="Q77" i="3"/>
  <c r="P77" i="3"/>
  <c r="N77" i="3"/>
  <c r="L77" i="3"/>
  <c r="K77" i="3"/>
  <c r="J77" i="3"/>
  <c r="I77" i="3"/>
  <c r="I76" i="3" s="1"/>
  <c r="I59" i="3" s="1"/>
  <c r="H77" i="3"/>
  <c r="G77" i="3"/>
  <c r="F77" i="3"/>
  <c r="E77" i="3"/>
  <c r="D77" i="3"/>
  <c r="C77" i="3"/>
  <c r="C76" i="3" s="1"/>
  <c r="C59" i="3" s="1"/>
  <c r="Y76" i="3"/>
  <c r="X76" i="3"/>
  <c r="V76" i="3"/>
  <c r="S76" i="3"/>
  <c r="R76" i="3"/>
  <c r="P76" i="3"/>
  <c r="N76" i="3"/>
  <c r="L76" i="3"/>
  <c r="J76" i="3"/>
  <c r="H76" i="3"/>
  <c r="G76" i="3"/>
  <c r="F76" i="3"/>
  <c r="D76" i="3"/>
  <c r="AC75" i="3"/>
  <c r="AD75" i="3" s="1"/>
  <c r="AB75" i="3"/>
  <c r="AA75" i="3"/>
  <c r="Z75" i="3"/>
  <c r="Y75" i="3"/>
  <c r="X75" i="3"/>
  <c r="W75" i="3"/>
  <c r="W73" i="3" s="1"/>
  <c r="W67" i="3" s="1"/>
  <c r="W64" i="3" s="1"/>
  <c r="V75" i="3"/>
  <c r="U75" i="3"/>
  <c r="T75" i="3"/>
  <c r="S75" i="3"/>
  <c r="R75" i="3"/>
  <c r="Q75" i="3"/>
  <c r="Q73" i="3" s="1"/>
  <c r="Q67" i="3" s="1"/>
  <c r="Q64" i="3" s="1"/>
  <c r="P75" i="3"/>
  <c r="N75" i="3"/>
  <c r="M75" i="3"/>
  <c r="L75" i="3"/>
  <c r="K75" i="3"/>
  <c r="K73" i="3" s="1"/>
  <c r="K67" i="3" s="1"/>
  <c r="K64" i="3" s="1"/>
  <c r="K59" i="3" s="1"/>
  <c r="J75" i="3"/>
  <c r="I75" i="3"/>
  <c r="H75" i="3"/>
  <c r="G75" i="3"/>
  <c r="F75" i="3"/>
  <c r="E75" i="3"/>
  <c r="E73" i="3" s="1"/>
  <c r="E67" i="3" s="1"/>
  <c r="E64" i="3" s="1"/>
  <c r="E59" i="3" s="1"/>
  <c r="D75" i="3"/>
  <c r="C75" i="3"/>
  <c r="O75" i="3" s="1"/>
  <c r="AB74" i="3"/>
  <c r="AA74" i="3"/>
  <c r="Z74" i="3"/>
  <c r="Z73" i="3" s="1"/>
  <c r="Y74" i="3"/>
  <c r="X74" i="3"/>
  <c r="W74" i="3"/>
  <c r="V74" i="3"/>
  <c r="U74" i="3"/>
  <c r="T74" i="3"/>
  <c r="T73" i="3" s="1"/>
  <c r="S74" i="3"/>
  <c r="R74" i="3"/>
  <c r="Q74" i="3"/>
  <c r="P74" i="3"/>
  <c r="N74" i="3"/>
  <c r="N73" i="3" s="1"/>
  <c r="M74" i="3"/>
  <c r="L74" i="3"/>
  <c r="K74" i="3"/>
  <c r="J74" i="3"/>
  <c r="I74" i="3"/>
  <c r="H74" i="3"/>
  <c r="H73" i="3" s="1"/>
  <c r="G74" i="3"/>
  <c r="F74" i="3"/>
  <c r="E74" i="3"/>
  <c r="D74" i="3"/>
  <c r="C74" i="3"/>
  <c r="AB73" i="3"/>
  <c r="AA73" i="3"/>
  <c r="Y73" i="3"/>
  <c r="X73" i="3"/>
  <c r="V73" i="3"/>
  <c r="U73" i="3"/>
  <c r="S73" i="3"/>
  <c r="R73" i="3"/>
  <c r="P73" i="3"/>
  <c r="M73" i="3"/>
  <c r="L73" i="3"/>
  <c r="J73" i="3"/>
  <c r="I73" i="3"/>
  <c r="G73" i="3"/>
  <c r="F73" i="3"/>
  <c r="D73" i="3"/>
  <c r="C73" i="3"/>
  <c r="AA72" i="3"/>
  <c r="Z72" i="3"/>
  <c r="Y72" i="3"/>
  <c r="X72" i="3"/>
  <c r="W72" i="3"/>
  <c r="V72" i="3"/>
  <c r="V70" i="3" s="1"/>
  <c r="V67" i="3" s="1"/>
  <c r="U72" i="3"/>
  <c r="T72" i="3"/>
  <c r="S72" i="3"/>
  <c r="R72" i="3"/>
  <c r="Q72" i="3"/>
  <c r="P72" i="3"/>
  <c r="P70" i="3" s="1"/>
  <c r="P67" i="3" s="1"/>
  <c r="N72" i="3"/>
  <c r="M72" i="3"/>
  <c r="L72" i="3"/>
  <c r="K72" i="3"/>
  <c r="J72" i="3"/>
  <c r="J70" i="3" s="1"/>
  <c r="I72" i="3"/>
  <c r="H72" i="3"/>
  <c r="G72" i="3"/>
  <c r="F72" i="3"/>
  <c r="E72" i="3"/>
  <c r="D72" i="3"/>
  <c r="D70" i="3" s="1"/>
  <c r="C72" i="3"/>
  <c r="O72" i="3" s="1"/>
  <c r="AA71" i="3"/>
  <c r="Z71" i="3"/>
  <c r="Z70" i="3" s="1"/>
  <c r="Z67" i="3" s="1"/>
  <c r="Z64" i="3" s="1"/>
  <c r="Z59" i="3" s="1"/>
  <c r="Y71" i="3"/>
  <c r="X71" i="3"/>
  <c r="W71" i="3"/>
  <c r="V71" i="3"/>
  <c r="U71" i="3"/>
  <c r="T71" i="3"/>
  <c r="T70" i="3" s="1"/>
  <c r="T67" i="3" s="1"/>
  <c r="S71" i="3"/>
  <c r="R71" i="3"/>
  <c r="Q71" i="3"/>
  <c r="P71" i="3"/>
  <c r="AB71" i="3" s="1"/>
  <c r="N71" i="3"/>
  <c r="N70" i="3" s="1"/>
  <c r="M71" i="3"/>
  <c r="L71" i="3"/>
  <c r="K71" i="3"/>
  <c r="J71" i="3"/>
  <c r="I71" i="3"/>
  <c r="H71" i="3"/>
  <c r="H70" i="3" s="1"/>
  <c r="G71" i="3"/>
  <c r="F71" i="3"/>
  <c r="E71" i="3"/>
  <c r="D71" i="3"/>
  <c r="C71" i="3"/>
  <c r="O71" i="3" s="1"/>
  <c r="O70" i="3" s="1"/>
  <c r="AA70" i="3"/>
  <c r="Y70" i="3"/>
  <c r="X70" i="3"/>
  <c r="X67" i="3" s="1"/>
  <c r="X64" i="3" s="1"/>
  <c r="W70" i="3"/>
  <c r="U70" i="3"/>
  <c r="S70" i="3"/>
  <c r="R70" i="3"/>
  <c r="R67" i="3" s="1"/>
  <c r="R64" i="3" s="1"/>
  <c r="Q70" i="3"/>
  <c r="M70" i="3"/>
  <c r="L70" i="3"/>
  <c r="L67" i="3" s="1"/>
  <c r="L64" i="3" s="1"/>
  <c r="K70" i="3"/>
  <c r="I70" i="3"/>
  <c r="G70" i="3"/>
  <c r="F70" i="3"/>
  <c r="E70" i="3"/>
  <c r="C70" i="3"/>
  <c r="AB69" i="3"/>
  <c r="AA69" i="3"/>
  <c r="AA64" i="3" s="1"/>
  <c r="Z69" i="3"/>
  <c r="Y69" i="3"/>
  <c r="X69" i="3"/>
  <c r="W69" i="3"/>
  <c r="V69" i="3"/>
  <c r="U69" i="3"/>
  <c r="U64" i="3" s="1"/>
  <c r="T69" i="3"/>
  <c r="S69" i="3"/>
  <c r="R69" i="3"/>
  <c r="Q69" i="3"/>
  <c r="P69" i="3"/>
  <c r="N69" i="3"/>
  <c r="M69" i="3"/>
  <c r="L69" i="3"/>
  <c r="K69" i="3"/>
  <c r="J69" i="3"/>
  <c r="I69" i="3"/>
  <c r="H69" i="3"/>
  <c r="G69" i="3"/>
  <c r="F69" i="3"/>
  <c r="E69" i="3"/>
  <c r="D69" i="3"/>
  <c r="C69" i="3"/>
  <c r="O69" i="3" s="1"/>
  <c r="AB68" i="3"/>
  <c r="AC68" i="3" s="1"/>
  <c r="AD68" i="3" s="1"/>
  <c r="AA67" i="3"/>
  <c r="Y67" i="3"/>
  <c r="U67" i="3"/>
  <c r="S67" i="3"/>
  <c r="M67" i="3"/>
  <c r="J67" i="3"/>
  <c r="I67" i="3"/>
  <c r="G67" i="3"/>
  <c r="D67" i="3"/>
  <c r="C67" i="3"/>
  <c r="AA66" i="3"/>
  <c r="Z66" i="3"/>
  <c r="Y66" i="3"/>
  <c r="Y65" i="3" s="1"/>
  <c r="Y64" i="3" s="1"/>
  <c r="Y59" i="3" s="1"/>
  <c r="X66" i="3"/>
  <c r="W66" i="3"/>
  <c r="V66" i="3"/>
  <c r="U66" i="3"/>
  <c r="T66" i="3"/>
  <c r="S66" i="3"/>
  <c r="S65" i="3" s="1"/>
  <c r="S64" i="3" s="1"/>
  <c r="S59" i="3" s="1"/>
  <c r="R66" i="3"/>
  <c r="Q66" i="3"/>
  <c r="P66" i="3"/>
  <c r="N66" i="3"/>
  <c r="M66" i="3"/>
  <c r="M65" i="3" s="1"/>
  <c r="M64" i="3" s="1"/>
  <c r="L66" i="3"/>
  <c r="K66" i="3"/>
  <c r="J66" i="3"/>
  <c r="I66" i="3"/>
  <c r="H66" i="3"/>
  <c r="G66" i="3"/>
  <c r="G65" i="3" s="1"/>
  <c r="G64" i="3" s="1"/>
  <c r="F66" i="3"/>
  <c r="E66" i="3"/>
  <c r="D66" i="3"/>
  <c r="C66" i="3"/>
  <c r="O66" i="3" s="1"/>
  <c r="O65" i="3" s="1"/>
  <c r="AA65" i="3"/>
  <c r="Z65" i="3"/>
  <c r="X65" i="3"/>
  <c r="W65" i="3"/>
  <c r="V65" i="3"/>
  <c r="U65" i="3"/>
  <c r="T65" i="3"/>
  <c r="R65" i="3"/>
  <c r="Q65" i="3"/>
  <c r="P65" i="3"/>
  <c r="N65" i="3"/>
  <c r="L65" i="3"/>
  <c r="K65" i="3"/>
  <c r="J65" i="3"/>
  <c r="J64" i="3" s="1"/>
  <c r="J59" i="3" s="1"/>
  <c r="I65" i="3"/>
  <c r="H65" i="3"/>
  <c r="F65" i="3"/>
  <c r="E65" i="3"/>
  <c r="D65" i="3"/>
  <c r="C65" i="3"/>
  <c r="T64" i="3"/>
  <c r="T59" i="3" s="1"/>
  <c r="I64" i="3"/>
  <c r="C64" i="3"/>
  <c r="AA63" i="3"/>
  <c r="Z63" i="3"/>
  <c r="Y63" i="3"/>
  <c r="X63" i="3"/>
  <c r="W63" i="3"/>
  <c r="V63" i="3"/>
  <c r="U63" i="3"/>
  <c r="T63" i="3"/>
  <c r="S63" i="3"/>
  <c r="R63" i="3"/>
  <c r="Q63" i="3"/>
  <c r="P63" i="3"/>
  <c r="N63" i="3"/>
  <c r="M63" i="3"/>
  <c r="L63" i="3"/>
  <c r="K63" i="3"/>
  <c r="J63" i="3"/>
  <c r="I63" i="3"/>
  <c r="H63" i="3"/>
  <c r="G63" i="3"/>
  <c r="F63" i="3"/>
  <c r="F60" i="3" s="1"/>
  <c r="E63" i="3"/>
  <c r="D63" i="3"/>
  <c r="C63" i="3"/>
  <c r="AA62" i="3"/>
  <c r="Z62" i="3"/>
  <c r="Y62" i="3"/>
  <c r="X62" i="3"/>
  <c r="W62" i="3"/>
  <c r="V62" i="3"/>
  <c r="V60" i="3" s="1"/>
  <c r="U62" i="3"/>
  <c r="T62" i="3"/>
  <c r="S62" i="3"/>
  <c r="R62" i="3"/>
  <c r="Q62" i="3"/>
  <c r="P62" i="3"/>
  <c r="P60" i="3" s="1"/>
  <c r="N62" i="3"/>
  <c r="M62" i="3"/>
  <c r="L62" i="3"/>
  <c r="K62" i="3"/>
  <c r="J62" i="3"/>
  <c r="J60" i="3" s="1"/>
  <c r="I62" i="3"/>
  <c r="H62" i="3"/>
  <c r="G62" i="3"/>
  <c r="F62" i="3"/>
  <c r="E62" i="3"/>
  <c r="D62" i="3"/>
  <c r="D60" i="3" s="1"/>
  <c r="C62" i="3"/>
  <c r="O62" i="3" s="1"/>
  <c r="AB61" i="3"/>
  <c r="AC61" i="3" s="1"/>
  <c r="AD61" i="3" s="1"/>
  <c r="O61" i="3"/>
  <c r="AA60" i="3"/>
  <c r="Z60" i="3"/>
  <c r="Y60" i="3"/>
  <c r="X60" i="3"/>
  <c r="W60" i="3"/>
  <c r="U60" i="3"/>
  <c r="T60" i="3"/>
  <c r="S60" i="3"/>
  <c r="R60" i="3"/>
  <c r="Q60" i="3"/>
  <c r="N60" i="3"/>
  <c r="M60" i="3"/>
  <c r="L60" i="3"/>
  <c r="K60" i="3"/>
  <c r="I60" i="3"/>
  <c r="H60" i="3"/>
  <c r="G60" i="3"/>
  <c r="E60" i="3"/>
  <c r="C60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AA56" i="3"/>
  <c r="Z56" i="3"/>
  <c r="Y56" i="3"/>
  <c r="X56" i="3"/>
  <c r="W56" i="3"/>
  <c r="V56" i="3"/>
  <c r="AB56" i="3" s="1"/>
  <c r="AC56" i="3" s="1"/>
  <c r="AD56" i="3" s="1"/>
  <c r="T56" i="3"/>
  <c r="S56" i="3"/>
  <c r="R56" i="3"/>
  <c r="Q56" i="3"/>
  <c r="P56" i="3"/>
  <c r="N56" i="3"/>
  <c r="M56" i="3"/>
  <c r="L56" i="3"/>
  <c r="K56" i="3"/>
  <c r="J56" i="3"/>
  <c r="I56" i="3"/>
  <c r="H56" i="3"/>
  <c r="G56" i="3"/>
  <c r="F56" i="3"/>
  <c r="E56" i="3"/>
  <c r="D56" i="3"/>
  <c r="C56" i="3"/>
  <c r="O56" i="3" s="1"/>
  <c r="AA55" i="3"/>
  <c r="Z55" i="3"/>
  <c r="Y55" i="3"/>
  <c r="Y53" i="3" s="1"/>
  <c r="Y52" i="3" s="1"/>
  <c r="X55" i="3"/>
  <c r="W55" i="3"/>
  <c r="V55" i="3"/>
  <c r="U55" i="3"/>
  <c r="T55" i="3"/>
  <c r="S55" i="3"/>
  <c r="S53" i="3" s="1"/>
  <c r="S52" i="3" s="1"/>
  <c r="R55" i="3"/>
  <c r="Q55" i="3"/>
  <c r="P55" i="3"/>
  <c r="N55" i="3"/>
  <c r="M55" i="3"/>
  <c r="M53" i="3" s="1"/>
  <c r="M52" i="3" s="1"/>
  <c r="L55" i="3"/>
  <c r="K55" i="3"/>
  <c r="J55" i="3"/>
  <c r="I55" i="3"/>
  <c r="H55" i="3"/>
  <c r="G55" i="3"/>
  <c r="G53" i="3" s="1"/>
  <c r="G52" i="3" s="1"/>
  <c r="F55" i="3"/>
  <c r="E55" i="3"/>
  <c r="D55" i="3"/>
  <c r="C55" i="3"/>
  <c r="Y54" i="3"/>
  <c r="X54" i="3"/>
  <c r="W54" i="3"/>
  <c r="V54" i="3"/>
  <c r="U54" i="3"/>
  <c r="U53" i="3" s="1"/>
  <c r="U52" i="3" s="1"/>
  <c r="T54" i="3"/>
  <c r="S54" i="3"/>
  <c r="R54" i="3"/>
  <c r="Q54" i="3"/>
  <c r="P54" i="3"/>
  <c r="AB54" i="3" s="1"/>
  <c r="N54" i="3"/>
  <c r="M54" i="3"/>
  <c r="L54" i="3"/>
  <c r="K54" i="3"/>
  <c r="J54" i="3"/>
  <c r="I54" i="3"/>
  <c r="I53" i="3" s="1"/>
  <c r="I52" i="3" s="1"/>
  <c r="H54" i="3"/>
  <c r="G54" i="3"/>
  <c r="F54" i="3"/>
  <c r="E54" i="3"/>
  <c r="D54" i="3"/>
  <c r="C54" i="3"/>
  <c r="C53" i="3" s="1"/>
  <c r="C52" i="3" s="1"/>
  <c r="AA53" i="3"/>
  <c r="Z53" i="3"/>
  <c r="X53" i="3"/>
  <c r="W53" i="3"/>
  <c r="V53" i="3"/>
  <c r="T53" i="3"/>
  <c r="R53" i="3"/>
  <c r="Q53" i="3"/>
  <c r="P53" i="3"/>
  <c r="N53" i="3"/>
  <c r="L53" i="3"/>
  <c r="K53" i="3"/>
  <c r="J53" i="3"/>
  <c r="H53" i="3"/>
  <c r="F53" i="3"/>
  <c r="E53" i="3"/>
  <c r="D53" i="3"/>
  <c r="AA52" i="3"/>
  <c r="Z52" i="3"/>
  <c r="X52" i="3"/>
  <c r="W52" i="3"/>
  <c r="V52" i="3"/>
  <c r="T52" i="3"/>
  <c r="R52" i="3"/>
  <c r="Q52" i="3"/>
  <c r="P52" i="3"/>
  <c r="N52" i="3"/>
  <c r="L52" i="3"/>
  <c r="K52" i="3"/>
  <c r="J52" i="3"/>
  <c r="H52" i="3"/>
  <c r="F52" i="3"/>
  <c r="E52" i="3"/>
  <c r="D52" i="3"/>
  <c r="AB51" i="3"/>
  <c r="AC51" i="3" s="1"/>
  <c r="O51" i="3"/>
  <c r="P50" i="3"/>
  <c r="AB50" i="3" s="1"/>
  <c r="C50" i="3"/>
  <c r="O50" i="3" s="1"/>
  <c r="O49" i="3" s="1"/>
  <c r="AA49" i="3"/>
  <c r="Z49" i="3"/>
  <c r="Y49" i="3"/>
  <c r="X49" i="3"/>
  <c r="W49" i="3"/>
  <c r="W40" i="3" s="1"/>
  <c r="V49" i="3"/>
  <c r="U49" i="3"/>
  <c r="T49" i="3"/>
  <c r="S49" i="3"/>
  <c r="R49" i="3"/>
  <c r="Q49" i="3"/>
  <c r="Q40" i="3" s="1"/>
  <c r="P49" i="3"/>
  <c r="N49" i="3"/>
  <c r="M49" i="3"/>
  <c r="L49" i="3"/>
  <c r="K49" i="3"/>
  <c r="K40" i="3" s="1"/>
  <c r="J49" i="3"/>
  <c r="I49" i="3"/>
  <c r="H49" i="3"/>
  <c r="G49" i="3"/>
  <c r="F49" i="3"/>
  <c r="E49" i="3"/>
  <c r="D49" i="3"/>
  <c r="C49" i="3"/>
  <c r="AB48" i="3"/>
  <c r="O48" i="3"/>
  <c r="AA47" i="3"/>
  <c r="Z47" i="3"/>
  <c r="Y47" i="3"/>
  <c r="X47" i="3"/>
  <c r="X41" i="3" s="1"/>
  <c r="X40" i="3" s="1"/>
  <c r="W47" i="3"/>
  <c r="V47" i="3"/>
  <c r="U47" i="3"/>
  <c r="T47" i="3"/>
  <c r="S47" i="3"/>
  <c r="R47" i="3"/>
  <c r="R41" i="3" s="1"/>
  <c r="R40" i="3" s="1"/>
  <c r="Q47" i="3"/>
  <c r="P47" i="3"/>
  <c r="N47" i="3"/>
  <c r="M47" i="3"/>
  <c r="L47" i="3"/>
  <c r="L41" i="3" s="1"/>
  <c r="L40" i="3" s="1"/>
  <c r="K47" i="3"/>
  <c r="J47" i="3"/>
  <c r="I47" i="3"/>
  <c r="H47" i="3"/>
  <c r="G47" i="3"/>
  <c r="F47" i="3"/>
  <c r="F41" i="3" s="1"/>
  <c r="F40" i="3" s="1"/>
  <c r="E47" i="3"/>
  <c r="D47" i="3"/>
  <c r="C47" i="3"/>
  <c r="AB46" i="3"/>
  <c r="AA46" i="3"/>
  <c r="Z46" i="3"/>
  <c r="Y46" i="3"/>
  <c r="X46" i="3"/>
  <c r="W46" i="3"/>
  <c r="V46" i="3"/>
  <c r="V45" i="3" s="1"/>
  <c r="V41" i="3" s="1"/>
  <c r="V40" i="3" s="1"/>
  <c r="U46" i="3"/>
  <c r="T46" i="3"/>
  <c r="S46" i="3"/>
  <c r="R46" i="3"/>
  <c r="Q46" i="3"/>
  <c r="P46" i="3"/>
  <c r="P45" i="3" s="1"/>
  <c r="P41" i="3" s="1"/>
  <c r="P40" i="3" s="1"/>
  <c r="N46" i="3"/>
  <c r="M46" i="3"/>
  <c r="L46" i="3"/>
  <c r="K46" i="3"/>
  <c r="J46" i="3"/>
  <c r="J45" i="3" s="1"/>
  <c r="J41" i="3" s="1"/>
  <c r="J40" i="3" s="1"/>
  <c r="I46" i="3"/>
  <c r="H46" i="3"/>
  <c r="G46" i="3"/>
  <c r="F46" i="3"/>
  <c r="E46" i="3"/>
  <c r="D46" i="3"/>
  <c r="D45" i="3" s="1"/>
  <c r="D41" i="3" s="1"/>
  <c r="D40" i="3" s="1"/>
  <c r="C46" i="3"/>
  <c r="O46" i="3" s="1"/>
  <c r="O45" i="3" s="1"/>
  <c r="AA45" i="3"/>
  <c r="Z45" i="3"/>
  <c r="Z41" i="3" s="1"/>
  <c r="Z40" i="3" s="1"/>
  <c r="Y45" i="3"/>
  <c r="X45" i="3"/>
  <c r="W45" i="3"/>
  <c r="U45" i="3"/>
  <c r="T45" i="3"/>
  <c r="T41" i="3" s="1"/>
  <c r="T40" i="3" s="1"/>
  <c r="S45" i="3"/>
  <c r="R45" i="3"/>
  <c r="Q45" i="3"/>
  <c r="N45" i="3"/>
  <c r="N41" i="3" s="1"/>
  <c r="N40" i="3" s="1"/>
  <c r="M45" i="3"/>
  <c r="L45" i="3"/>
  <c r="K45" i="3"/>
  <c r="I45" i="3"/>
  <c r="H45" i="3"/>
  <c r="H41" i="3" s="1"/>
  <c r="H40" i="3" s="1"/>
  <c r="G45" i="3"/>
  <c r="F45" i="3"/>
  <c r="E45" i="3"/>
  <c r="C45" i="3"/>
  <c r="AB44" i="3"/>
  <c r="I44" i="3"/>
  <c r="H44" i="3"/>
  <c r="G44" i="3"/>
  <c r="G42" i="3" s="1"/>
  <c r="G41" i="3" s="1"/>
  <c r="G40" i="3" s="1"/>
  <c r="F44" i="3"/>
  <c r="E44" i="3"/>
  <c r="D44" i="3"/>
  <c r="C44" i="3"/>
  <c r="AC43" i="3"/>
  <c r="AD43" i="3" s="1"/>
  <c r="AB43" i="3"/>
  <c r="O43" i="3"/>
  <c r="AB42" i="3"/>
  <c r="AA42" i="3"/>
  <c r="AA41" i="3" s="1"/>
  <c r="AA40" i="3" s="1"/>
  <c r="Z42" i="3"/>
  <c r="Y42" i="3"/>
  <c r="X42" i="3"/>
  <c r="W42" i="3"/>
  <c r="V42" i="3"/>
  <c r="U42" i="3"/>
  <c r="U41" i="3" s="1"/>
  <c r="U40" i="3" s="1"/>
  <c r="T42" i="3"/>
  <c r="S42" i="3"/>
  <c r="R42" i="3"/>
  <c r="Q42" i="3"/>
  <c r="P42" i="3"/>
  <c r="N42" i="3"/>
  <c r="M42" i="3"/>
  <c r="L42" i="3"/>
  <c r="K42" i="3"/>
  <c r="J42" i="3"/>
  <c r="I42" i="3"/>
  <c r="I41" i="3" s="1"/>
  <c r="I40" i="3" s="1"/>
  <c r="H42" i="3"/>
  <c r="F42" i="3"/>
  <c r="E42" i="3"/>
  <c r="D42" i="3"/>
  <c r="C42" i="3"/>
  <c r="C41" i="3" s="1"/>
  <c r="C40" i="3" s="1"/>
  <c r="Y41" i="3"/>
  <c r="Y40" i="3" s="1"/>
  <c r="W41" i="3"/>
  <c r="S41" i="3"/>
  <c r="S40" i="3" s="1"/>
  <c r="Q41" i="3"/>
  <c r="M41" i="3"/>
  <c r="M40" i="3" s="1"/>
  <c r="K41" i="3"/>
  <c r="E41" i="3"/>
  <c r="E40" i="3"/>
  <c r="AB39" i="3"/>
  <c r="AC39" i="3" s="1"/>
  <c r="O39" i="3"/>
  <c r="AA38" i="3"/>
  <c r="Z38" i="3"/>
  <c r="Y38" i="3"/>
  <c r="X38" i="3"/>
  <c r="X37" i="3" s="1"/>
  <c r="W38" i="3"/>
  <c r="V38" i="3"/>
  <c r="U38" i="3"/>
  <c r="T38" i="3"/>
  <c r="S38" i="3"/>
  <c r="R38" i="3"/>
  <c r="R37" i="3" s="1"/>
  <c r="Q38" i="3"/>
  <c r="P38" i="3"/>
  <c r="AB38" i="3" s="1"/>
  <c r="N38" i="3"/>
  <c r="M38" i="3"/>
  <c r="L38" i="3"/>
  <c r="L37" i="3" s="1"/>
  <c r="K38" i="3"/>
  <c r="J38" i="3"/>
  <c r="I38" i="3"/>
  <c r="H38" i="3"/>
  <c r="G38" i="3"/>
  <c r="F38" i="3"/>
  <c r="F37" i="3" s="1"/>
  <c r="E38" i="3"/>
  <c r="D38" i="3"/>
  <c r="C38" i="3"/>
  <c r="AB37" i="3"/>
  <c r="AA37" i="3"/>
  <c r="Z37" i="3"/>
  <c r="Y37" i="3"/>
  <c r="W37" i="3"/>
  <c r="V37" i="3"/>
  <c r="U37" i="3"/>
  <c r="T37" i="3"/>
  <c r="S37" i="3"/>
  <c r="Q37" i="3"/>
  <c r="P37" i="3"/>
  <c r="N37" i="3"/>
  <c r="M37" i="3"/>
  <c r="K37" i="3"/>
  <c r="J37" i="3"/>
  <c r="I37" i="3"/>
  <c r="H37" i="3"/>
  <c r="G37" i="3"/>
  <c r="E37" i="3"/>
  <c r="D37" i="3"/>
  <c r="C37" i="3"/>
  <c r="AB36" i="3"/>
  <c r="AC36" i="3" s="1"/>
  <c r="O36" i="3"/>
  <c r="AA35" i="3"/>
  <c r="AA34" i="3" s="1"/>
  <c r="Z35" i="3"/>
  <c r="Y35" i="3"/>
  <c r="X35" i="3"/>
  <c r="W35" i="3"/>
  <c r="V35" i="3"/>
  <c r="V34" i="3" s="1"/>
  <c r="U35" i="3"/>
  <c r="U34" i="3" s="1"/>
  <c r="T35" i="3"/>
  <c r="S35" i="3"/>
  <c r="R35" i="3"/>
  <c r="R34" i="3" s="1"/>
  <c r="Q35" i="3"/>
  <c r="P35" i="3"/>
  <c r="AB35" i="3" s="1"/>
  <c r="N35" i="3"/>
  <c r="M35" i="3"/>
  <c r="L35" i="3"/>
  <c r="K35" i="3"/>
  <c r="J35" i="3"/>
  <c r="I35" i="3"/>
  <c r="I34" i="3" s="1"/>
  <c r="H35" i="3"/>
  <c r="H34" i="3" s="1"/>
  <c r="G35" i="3"/>
  <c r="F35" i="3"/>
  <c r="F34" i="3" s="1"/>
  <c r="E35" i="3"/>
  <c r="D35" i="3"/>
  <c r="D34" i="3" s="1"/>
  <c r="C35" i="3"/>
  <c r="C34" i="3" s="1"/>
  <c r="Z34" i="3"/>
  <c r="Y34" i="3"/>
  <c r="X34" i="3"/>
  <c r="W34" i="3"/>
  <c r="T34" i="3"/>
  <c r="S34" i="3"/>
  <c r="Q34" i="3"/>
  <c r="N34" i="3"/>
  <c r="M34" i="3"/>
  <c r="L34" i="3"/>
  <c r="K34" i="3"/>
  <c r="J34" i="3"/>
  <c r="G34" i="3"/>
  <c r="E34" i="3"/>
  <c r="AC33" i="3"/>
  <c r="AB33" i="3"/>
  <c r="O33" i="3"/>
  <c r="AA32" i="3"/>
  <c r="AA31" i="3" s="1"/>
  <c r="AA30" i="3" s="1"/>
  <c r="AA29" i="3" s="1"/>
  <c r="AA28" i="3" s="1"/>
  <c r="Z32" i="3"/>
  <c r="Z31" i="3" s="1"/>
  <c r="Z30" i="3" s="1"/>
  <c r="Z29" i="3" s="1"/>
  <c r="Z28" i="3" s="1"/>
  <c r="Y32" i="3"/>
  <c r="Y31" i="3" s="1"/>
  <c r="Y30" i="3" s="1"/>
  <c r="Y29" i="3" s="1"/>
  <c r="Y28" i="3" s="1"/>
  <c r="X32" i="3"/>
  <c r="W32" i="3"/>
  <c r="V32" i="3"/>
  <c r="U32" i="3"/>
  <c r="T32" i="3"/>
  <c r="T31" i="3" s="1"/>
  <c r="T30" i="3" s="1"/>
  <c r="S32" i="3"/>
  <c r="S31" i="3" s="1"/>
  <c r="S30" i="3" s="1"/>
  <c r="S29" i="3" s="1"/>
  <c r="S28" i="3" s="1"/>
  <c r="R32" i="3"/>
  <c r="Q32" i="3"/>
  <c r="P32" i="3"/>
  <c r="N32" i="3"/>
  <c r="N31" i="3" s="1"/>
  <c r="N30" i="3" s="1"/>
  <c r="N29" i="3" s="1"/>
  <c r="N28" i="3" s="1"/>
  <c r="M32" i="3"/>
  <c r="L32" i="3"/>
  <c r="K32" i="3"/>
  <c r="J32" i="3"/>
  <c r="I32" i="3"/>
  <c r="H32" i="3"/>
  <c r="H31" i="3" s="1"/>
  <c r="H30" i="3" s="1"/>
  <c r="G32" i="3"/>
  <c r="G31" i="3" s="1"/>
  <c r="G30" i="3" s="1"/>
  <c r="G29" i="3" s="1"/>
  <c r="G28" i="3" s="1"/>
  <c r="F32" i="3"/>
  <c r="E32" i="3"/>
  <c r="E31" i="3" s="1"/>
  <c r="E30" i="3" s="1"/>
  <c r="E29" i="3" s="1"/>
  <c r="E28" i="3" s="1"/>
  <c r="D32" i="3"/>
  <c r="C32" i="3"/>
  <c r="C31" i="3" s="1"/>
  <c r="C30" i="3" s="1"/>
  <c r="C29" i="3" s="1"/>
  <c r="C28" i="3" s="1"/>
  <c r="X31" i="3"/>
  <c r="X30" i="3" s="1"/>
  <c r="W31" i="3"/>
  <c r="W30" i="3" s="1"/>
  <c r="W29" i="3" s="1"/>
  <c r="W28" i="3" s="1"/>
  <c r="V31" i="3"/>
  <c r="U31" i="3"/>
  <c r="U30" i="3" s="1"/>
  <c r="U29" i="3" s="1"/>
  <c r="U28" i="3" s="1"/>
  <c r="R31" i="3"/>
  <c r="R30" i="3" s="1"/>
  <c r="Q31" i="3"/>
  <c r="P31" i="3"/>
  <c r="M31" i="3"/>
  <c r="M30" i="3" s="1"/>
  <c r="M29" i="3" s="1"/>
  <c r="M28" i="3" s="1"/>
  <c r="L31" i="3"/>
  <c r="L30" i="3" s="1"/>
  <c r="K31" i="3"/>
  <c r="J31" i="3"/>
  <c r="I31" i="3"/>
  <c r="F31" i="3"/>
  <c r="F30" i="3" s="1"/>
  <c r="D31" i="3"/>
  <c r="V30" i="3"/>
  <c r="Q30" i="3"/>
  <c r="Q29" i="3" s="1"/>
  <c r="Q28" i="3" s="1"/>
  <c r="P30" i="3"/>
  <c r="K30" i="3"/>
  <c r="J30" i="3"/>
  <c r="I30" i="3"/>
  <c r="D30" i="3"/>
  <c r="T29" i="3"/>
  <c r="T28" i="3" s="1"/>
  <c r="K29" i="3"/>
  <c r="I29" i="3"/>
  <c r="I28" i="3" s="1"/>
  <c r="K28" i="3"/>
  <c r="AC27" i="3"/>
  <c r="AD27" i="3" s="1"/>
  <c r="AB27" i="3"/>
  <c r="O27" i="3"/>
  <c r="AB26" i="3"/>
  <c r="AC26" i="3" s="1"/>
  <c r="O26" i="3"/>
  <c r="AB25" i="3"/>
  <c r="AB22" i="3" s="1"/>
  <c r="AB21" i="3" s="1"/>
  <c r="T25" i="3"/>
  <c r="S25" i="3"/>
  <c r="R25" i="3"/>
  <c r="R22" i="3" s="1"/>
  <c r="R21" i="3" s="1"/>
  <c r="Q25" i="3"/>
  <c r="P25" i="3"/>
  <c r="P22" i="3" s="1"/>
  <c r="P21" i="3" s="1"/>
  <c r="O25" i="3"/>
  <c r="O22" i="3" s="1"/>
  <c r="O21" i="3" s="1"/>
  <c r="K25" i="3"/>
  <c r="K22" i="3" s="1"/>
  <c r="K21" i="3" s="1"/>
  <c r="J25" i="3"/>
  <c r="I25" i="3"/>
  <c r="H25" i="3"/>
  <c r="G25" i="3"/>
  <c r="G22" i="3" s="1"/>
  <c r="G21" i="3" s="1"/>
  <c r="F25" i="3"/>
  <c r="D25" i="3"/>
  <c r="C25" i="3"/>
  <c r="AB24" i="3"/>
  <c r="O24" i="3"/>
  <c r="AC24" i="3" s="1"/>
  <c r="AC23" i="3"/>
  <c r="AB23" i="3"/>
  <c r="O23" i="3"/>
  <c r="AA22" i="3"/>
  <c r="AA21" i="3" s="1"/>
  <c r="Z22" i="3"/>
  <c r="Y22" i="3"/>
  <c r="X22" i="3"/>
  <c r="W22" i="3"/>
  <c r="V22" i="3"/>
  <c r="U22" i="3"/>
  <c r="U21" i="3" s="1"/>
  <c r="T22" i="3"/>
  <c r="T21" i="3" s="1"/>
  <c r="S22" i="3"/>
  <c r="Q22" i="3"/>
  <c r="N22" i="3"/>
  <c r="N21" i="3" s="1"/>
  <c r="M22" i="3"/>
  <c r="L22" i="3"/>
  <c r="J22" i="3"/>
  <c r="J21" i="3" s="1"/>
  <c r="I22" i="3"/>
  <c r="I21" i="3" s="1"/>
  <c r="H22" i="3"/>
  <c r="H21" i="3" s="1"/>
  <c r="F22" i="3"/>
  <c r="F21" i="3" s="1"/>
  <c r="E22" i="3"/>
  <c r="D22" i="3"/>
  <c r="C22" i="3"/>
  <c r="C21" i="3" s="1"/>
  <c r="Z21" i="3"/>
  <c r="Y21" i="3"/>
  <c r="X21" i="3"/>
  <c r="W21" i="3"/>
  <c r="V21" i="3"/>
  <c r="S21" i="3"/>
  <c r="Q21" i="3"/>
  <c r="M21" i="3"/>
  <c r="L21" i="3"/>
  <c r="E21" i="3"/>
  <c r="D21" i="3"/>
  <c r="AA20" i="3"/>
  <c r="Z20" i="3"/>
  <c r="Y20" i="3"/>
  <c r="X20" i="3"/>
  <c r="W20" i="3"/>
  <c r="V20" i="3"/>
  <c r="U20" i="3"/>
  <c r="T20" i="3"/>
  <c r="S20" i="3"/>
  <c r="R20" i="3"/>
  <c r="Q20" i="3"/>
  <c r="P20" i="3"/>
  <c r="AB20" i="3" s="1"/>
  <c r="N20" i="3"/>
  <c r="M20" i="3"/>
  <c r="L20" i="3"/>
  <c r="K20" i="3"/>
  <c r="J20" i="3"/>
  <c r="I20" i="3"/>
  <c r="H20" i="3"/>
  <c r="G20" i="3"/>
  <c r="F20" i="3"/>
  <c r="E20" i="3"/>
  <c r="D20" i="3"/>
  <c r="C20" i="3"/>
  <c r="AA19" i="3"/>
  <c r="AA18" i="3" s="1"/>
  <c r="Z19" i="3"/>
  <c r="Y19" i="3"/>
  <c r="X19" i="3"/>
  <c r="W19" i="3"/>
  <c r="V19" i="3"/>
  <c r="V18" i="3" s="1"/>
  <c r="U19" i="3"/>
  <c r="U18" i="3" s="1"/>
  <c r="T19" i="3"/>
  <c r="S19" i="3"/>
  <c r="R19" i="3"/>
  <c r="Q19" i="3"/>
  <c r="P19" i="3"/>
  <c r="AB19" i="3" s="1"/>
  <c r="N19" i="3"/>
  <c r="M19" i="3"/>
  <c r="L19" i="3"/>
  <c r="K19" i="3"/>
  <c r="J19" i="3"/>
  <c r="I19" i="3"/>
  <c r="I18" i="3" s="1"/>
  <c r="H19" i="3"/>
  <c r="G19" i="3"/>
  <c r="F19" i="3"/>
  <c r="F18" i="3" s="1"/>
  <c r="E19" i="3"/>
  <c r="D19" i="3"/>
  <c r="D18" i="3" s="1"/>
  <c r="C19" i="3"/>
  <c r="C18" i="3" s="1"/>
  <c r="Z18" i="3"/>
  <c r="Y18" i="3"/>
  <c r="X18" i="3"/>
  <c r="W18" i="3"/>
  <c r="T18" i="3"/>
  <c r="S18" i="3"/>
  <c r="R18" i="3"/>
  <c r="Q18" i="3"/>
  <c r="P18" i="3"/>
  <c r="N18" i="3"/>
  <c r="M18" i="3"/>
  <c r="L18" i="3"/>
  <c r="K18" i="3"/>
  <c r="J18" i="3"/>
  <c r="H18" i="3"/>
  <c r="G18" i="3"/>
  <c r="E18" i="3"/>
  <c r="AB17" i="3"/>
  <c r="AC17" i="3" s="1"/>
  <c r="O17" i="3"/>
  <c r="AA16" i="3"/>
  <c r="Z16" i="3"/>
  <c r="Z15" i="3" s="1"/>
  <c r="Y16" i="3"/>
  <c r="Y15" i="3" s="1"/>
  <c r="Y14" i="3" s="1"/>
  <c r="X16" i="3"/>
  <c r="W16" i="3"/>
  <c r="V16" i="3"/>
  <c r="U16" i="3"/>
  <c r="T16" i="3"/>
  <c r="T15" i="3" s="1"/>
  <c r="S16" i="3"/>
  <c r="R16" i="3"/>
  <c r="Q16" i="3"/>
  <c r="P16" i="3"/>
  <c r="N16" i="3"/>
  <c r="N15" i="3" s="1"/>
  <c r="M16" i="3"/>
  <c r="M15" i="3" s="1"/>
  <c r="M14" i="3" s="1"/>
  <c r="L16" i="3"/>
  <c r="K16" i="3"/>
  <c r="J16" i="3"/>
  <c r="I16" i="3"/>
  <c r="H16" i="3"/>
  <c r="H15" i="3" s="1"/>
  <c r="H14" i="3" s="1"/>
  <c r="G16" i="3"/>
  <c r="G15" i="3" s="1"/>
  <c r="G14" i="3" s="1"/>
  <c r="F16" i="3"/>
  <c r="E16" i="3"/>
  <c r="D16" i="3"/>
  <c r="C16" i="3"/>
  <c r="C15" i="3" s="1"/>
  <c r="C14" i="3" s="1"/>
  <c r="C10" i="3" s="1"/>
  <c r="C9" i="3" s="1"/>
  <c r="C8" i="3" s="1"/>
  <c r="AA15" i="3"/>
  <c r="AA14" i="3" s="1"/>
  <c r="AA10" i="3" s="1"/>
  <c r="AA9" i="3" s="1"/>
  <c r="AA8" i="3" s="1"/>
  <c r="X15" i="3"/>
  <c r="X14" i="3" s="1"/>
  <c r="W15" i="3"/>
  <c r="W14" i="3" s="1"/>
  <c r="V15" i="3"/>
  <c r="U15" i="3"/>
  <c r="U14" i="3" s="1"/>
  <c r="U10" i="3" s="1"/>
  <c r="U9" i="3" s="1"/>
  <c r="S15" i="3"/>
  <c r="S14" i="3" s="1"/>
  <c r="R15" i="3"/>
  <c r="R14" i="3" s="1"/>
  <c r="Q15" i="3"/>
  <c r="Q14" i="3" s="1"/>
  <c r="P15" i="3"/>
  <c r="L15" i="3"/>
  <c r="L14" i="3" s="1"/>
  <c r="K15" i="3"/>
  <c r="J15" i="3"/>
  <c r="J14" i="3" s="1"/>
  <c r="J10" i="3" s="1"/>
  <c r="J9" i="3" s="1"/>
  <c r="I15" i="3"/>
  <c r="I14" i="3" s="1"/>
  <c r="I10" i="3" s="1"/>
  <c r="I9" i="3" s="1"/>
  <c r="I8" i="3" s="1"/>
  <c r="F15" i="3"/>
  <c r="E15" i="3"/>
  <c r="D15" i="3"/>
  <c r="Z14" i="3"/>
  <c r="V14" i="3"/>
  <c r="T14" i="3"/>
  <c r="P14" i="3"/>
  <c r="N14" i="3"/>
  <c r="K14" i="3"/>
  <c r="F14" i="3"/>
  <c r="E14" i="3"/>
  <c r="D14" i="3"/>
  <c r="AB13" i="3"/>
  <c r="AC13" i="3" s="1"/>
  <c r="AD13" i="3" s="1"/>
  <c r="O13" i="3"/>
  <c r="AB12" i="3"/>
  <c r="AC12" i="3" s="1"/>
  <c r="AD12" i="3" s="1"/>
  <c r="O12" i="3"/>
  <c r="O11" i="3" s="1"/>
  <c r="AA11" i="3"/>
  <c r="Z11" i="3"/>
  <c r="Z10" i="3" s="1"/>
  <c r="Z9" i="3" s="1"/>
  <c r="Z8" i="3" s="1"/>
  <c r="Y11" i="3"/>
  <c r="X11" i="3"/>
  <c r="X10" i="3" s="1"/>
  <c r="X9" i="3" s="1"/>
  <c r="W11" i="3"/>
  <c r="W10" i="3" s="1"/>
  <c r="W9" i="3" s="1"/>
  <c r="V11" i="3"/>
  <c r="U11" i="3"/>
  <c r="T11" i="3"/>
  <c r="T10" i="3" s="1"/>
  <c r="T9" i="3" s="1"/>
  <c r="T8" i="3" s="1"/>
  <c r="S11" i="3"/>
  <c r="R11" i="3"/>
  <c r="R10" i="3" s="1"/>
  <c r="R9" i="3" s="1"/>
  <c r="Q11" i="3"/>
  <c r="Q10" i="3" s="1"/>
  <c r="Q9" i="3" s="1"/>
  <c r="P11" i="3"/>
  <c r="N11" i="3"/>
  <c r="N10" i="3" s="1"/>
  <c r="N9" i="3" s="1"/>
  <c r="N8" i="3" s="1"/>
  <c r="M11" i="3"/>
  <c r="M10" i="3" s="1"/>
  <c r="M9" i="3" s="1"/>
  <c r="M8" i="3" s="1"/>
  <c r="L11" i="3"/>
  <c r="L10" i="3" s="1"/>
  <c r="L9" i="3" s="1"/>
  <c r="K11" i="3"/>
  <c r="K10" i="3" s="1"/>
  <c r="K9" i="3" s="1"/>
  <c r="K8" i="3" s="1"/>
  <c r="J11" i="3"/>
  <c r="I11" i="3"/>
  <c r="H11" i="3"/>
  <c r="G11" i="3"/>
  <c r="G10" i="3" s="1"/>
  <c r="G9" i="3" s="1"/>
  <c r="G8" i="3" s="1"/>
  <c r="F11" i="3"/>
  <c r="F10" i="3" s="1"/>
  <c r="F9" i="3" s="1"/>
  <c r="E11" i="3"/>
  <c r="E10" i="3" s="1"/>
  <c r="E9" i="3" s="1"/>
  <c r="D11" i="3"/>
  <c r="C11" i="3"/>
  <c r="V10" i="3"/>
  <c r="V9" i="3" s="1"/>
  <c r="P10" i="3"/>
  <c r="P9" i="3" s="1"/>
  <c r="D10" i="3"/>
  <c r="AB31" i="2"/>
  <c r="AC31" i="2" s="1"/>
  <c r="AB29" i="2"/>
  <c r="AC29" i="2" s="1"/>
  <c r="AD29" i="2" s="1"/>
  <c r="O29" i="2"/>
  <c r="AC28" i="2"/>
  <c r="AD28" i="2" s="1"/>
  <c r="AB28" i="2"/>
  <c r="O28" i="2"/>
  <c r="AB27" i="2"/>
  <c r="AC27" i="2" s="1"/>
  <c r="AD27" i="2" s="1"/>
  <c r="AA27" i="2"/>
  <c r="AA26" i="2" s="1"/>
  <c r="Z27" i="2"/>
  <c r="Y27" i="2"/>
  <c r="X27" i="2"/>
  <c r="X26" i="2" s="1"/>
  <c r="W27" i="2"/>
  <c r="W26" i="2" s="1"/>
  <c r="V27" i="2"/>
  <c r="U27" i="2"/>
  <c r="U26" i="2" s="1"/>
  <c r="T27" i="2"/>
  <c r="S27" i="2"/>
  <c r="R27" i="2"/>
  <c r="R26" i="2" s="1"/>
  <c r="Q27" i="2"/>
  <c r="Q26" i="2" s="1"/>
  <c r="P27" i="2"/>
  <c r="O27" i="2"/>
  <c r="O26" i="2" s="1"/>
  <c r="N27" i="2"/>
  <c r="M27" i="2"/>
  <c r="L27" i="2"/>
  <c r="L26" i="2" s="1"/>
  <c r="K27" i="2"/>
  <c r="K26" i="2" s="1"/>
  <c r="J27" i="2"/>
  <c r="I27" i="2"/>
  <c r="I26" i="2" s="1"/>
  <c r="H27" i="2"/>
  <c r="G27" i="2"/>
  <c r="F27" i="2"/>
  <c r="F26" i="2" s="1"/>
  <c r="E27" i="2"/>
  <c r="E26" i="2" s="1"/>
  <c r="D27" i="2"/>
  <c r="C27" i="2"/>
  <c r="C26" i="2" s="1"/>
  <c r="AB26" i="2"/>
  <c r="AC26" i="2" s="1"/>
  <c r="AD26" i="2" s="1"/>
  <c r="Z26" i="2"/>
  <c r="Y26" i="2"/>
  <c r="V26" i="2"/>
  <c r="T26" i="2"/>
  <c r="S26" i="2"/>
  <c r="P26" i="2"/>
  <c r="N26" i="2"/>
  <c r="M26" i="2"/>
  <c r="J26" i="2"/>
  <c r="H26" i="2"/>
  <c r="G26" i="2"/>
  <c r="D26" i="2"/>
  <c r="AC25" i="2"/>
  <c r="AD25" i="2" s="1"/>
  <c r="AB25" i="2"/>
  <c r="O25" i="2"/>
  <c r="AB24" i="2"/>
  <c r="AC24" i="2" s="1"/>
  <c r="AD24" i="2" s="1"/>
  <c r="O24" i="2"/>
  <c r="AB23" i="2"/>
  <c r="AC23" i="2" s="1"/>
  <c r="AD23" i="2" s="1"/>
  <c r="O23" i="2"/>
  <c r="O22" i="2" s="1"/>
  <c r="AA22" i="2"/>
  <c r="Z22" i="2"/>
  <c r="Y22" i="2"/>
  <c r="X22" i="2"/>
  <c r="W22" i="2"/>
  <c r="V22" i="2"/>
  <c r="U22" i="2"/>
  <c r="T22" i="2"/>
  <c r="S22" i="2"/>
  <c r="R22" i="2"/>
  <c r="Q22" i="2"/>
  <c r="P22" i="2"/>
  <c r="N22" i="2"/>
  <c r="M22" i="2"/>
  <c r="L22" i="2"/>
  <c r="K22" i="2"/>
  <c r="J22" i="2"/>
  <c r="I22" i="2"/>
  <c r="H22" i="2"/>
  <c r="G22" i="2"/>
  <c r="F22" i="2"/>
  <c r="E22" i="2"/>
  <c r="D22" i="2"/>
  <c r="C22" i="2"/>
  <c r="AA21" i="2"/>
  <c r="AA20" i="2" s="1"/>
  <c r="AA19" i="2" s="1"/>
  <c r="Z21" i="2"/>
  <c r="Y21" i="2"/>
  <c r="X21" i="2"/>
  <c r="X20" i="2" s="1"/>
  <c r="X19" i="2" s="1"/>
  <c r="W21" i="2"/>
  <c r="W20" i="2" s="1"/>
  <c r="W19" i="2" s="1"/>
  <c r="V21" i="2"/>
  <c r="V20" i="2" s="1"/>
  <c r="V19" i="2" s="1"/>
  <c r="U21" i="2"/>
  <c r="U20" i="2" s="1"/>
  <c r="U19" i="2" s="1"/>
  <c r="T21" i="2"/>
  <c r="S21" i="2"/>
  <c r="R21" i="2"/>
  <c r="R20" i="2" s="1"/>
  <c r="R19" i="2" s="1"/>
  <c r="Q21" i="2"/>
  <c r="Q20" i="2" s="1"/>
  <c r="Q19" i="2" s="1"/>
  <c r="P21" i="2"/>
  <c r="P20" i="2" s="1"/>
  <c r="P19" i="2" s="1"/>
  <c r="O21" i="2"/>
  <c r="O20" i="2" s="1"/>
  <c r="O19" i="2" s="1"/>
  <c r="N21" i="2"/>
  <c r="M21" i="2"/>
  <c r="L21" i="2"/>
  <c r="L20" i="2" s="1"/>
  <c r="L19" i="2" s="1"/>
  <c r="K21" i="2"/>
  <c r="K20" i="2" s="1"/>
  <c r="K19" i="2" s="1"/>
  <c r="J21" i="2"/>
  <c r="J20" i="2" s="1"/>
  <c r="J19" i="2" s="1"/>
  <c r="I21" i="2"/>
  <c r="I20" i="2" s="1"/>
  <c r="I19" i="2" s="1"/>
  <c r="H21" i="2"/>
  <c r="G21" i="2"/>
  <c r="F21" i="2"/>
  <c r="F20" i="2" s="1"/>
  <c r="F19" i="2" s="1"/>
  <c r="E21" i="2"/>
  <c r="E20" i="2" s="1"/>
  <c r="E19" i="2" s="1"/>
  <c r="D21" i="2"/>
  <c r="D20" i="2" s="1"/>
  <c r="D19" i="2" s="1"/>
  <c r="C21" i="2"/>
  <c r="C20" i="2" s="1"/>
  <c r="C19" i="2" s="1"/>
  <c r="Z20" i="2"/>
  <c r="Z19" i="2" s="1"/>
  <c r="Y20" i="2"/>
  <c r="Y19" i="2" s="1"/>
  <c r="T20" i="2"/>
  <c r="T19" i="2" s="1"/>
  <c r="S20" i="2"/>
  <c r="S19" i="2" s="1"/>
  <c r="N20" i="2"/>
  <c r="N19" i="2" s="1"/>
  <c r="M20" i="2"/>
  <c r="M19" i="2" s="1"/>
  <c r="H20" i="2"/>
  <c r="H19" i="2" s="1"/>
  <c r="G20" i="2"/>
  <c r="G19" i="2" s="1"/>
  <c r="AB18" i="2"/>
  <c r="AC18" i="2" s="1"/>
  <c r="AD18" i="2" s="1"/>
  <c r="O18" i="2"/>
  <c r="AB17" i="2"/>
  <c r="AC17" i="2" s="1"/>
  <c r="AD17" i="2" s="1"/>
  <c r="O17" i="2"/>
  <c r="AC16" i="2"/>
  <c r="AD16" i="2" s="1"/>
  <c r="AB16" i="2"/>
  <c r="O16" i="2"/>
  <c r="AB15" i="2"/>
  <c r="AC15" i="2" s="1"/>
  <c r="AD15" i="2" s="1"/>
  <c r="O15" i="2"/>
  <c r="AB14" i="2"/>
  <c r="AC14" i="2" s="1"/>
  <c r="AD14" i="2" s="1"/>
  <c r="O14" i="2"/>
  <c r="AC13" i="2"/>
  <c r="AD13" i="2" s="1"/>
  <c r="AB13" i="2"/>
  <c r="O13" i="2"/>
  <c r="AB12" i="2"/>
  <c r="AC12" i="2" s="1"/>
  <c r="AD12" i="2" s="1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AA11" i="2"/>
  <c r="AA10" i="2" s="1"/>
  <c r="Z11" i="2"/>
  <c r="Z9" i="2" s="1"/>
  <c r="Z8" i="2" s="1"/>
  <c r="Z30" i="2" s="1"/>
  <c r="Z32" i="2" s="1"/>
  <c r="Y11" i="2"/>
  <c r="Y9" i="2" s="1"/>
  <c r="Y8" i="2" s="1"/>
  <c r="Y30" i="2" s="1"/>
  <c r="Y32" i="2" s="1"/>
  <c r="X11" i="2"/>
  <c r="W11" i="2"/>
  <c r="V11" i="2"/>
  <c r="V10" i="2" s="1"/>
  <c r="U11" i="2"/>
  <c r="U10" i="2" s="1"/>
  <c r="T11" i="2"/>
  <c r="T9" i="2" s="1"/>
  <c r="S11" i="2"/>
  <c r="S9" i="2" s="1"/>
  <c r="R11" i="2"/>
  <c r="Q11" i="2"/>
  <c r="P11" i="2"/>
  <c r="AB11" i="2" s="1"/>
  <c r="N11" i="2"/>
  <c r="N10" i="2" s="1"/>
  <c r="M11" i="2"/>
  <c r="M9" i="2" s="1"/>
  <c r="L11" i="2"/>
  <c r="K11" i="2"/>
  <c r="J11" i="2"/>
  <c r="J10" i="2" s="1"/>
  <c r="I11" i="2"/>
  <c r="I10" i="2" s="1"/>
  <c r="H11" i="2"/>
  <c r="H9" i="2" s="1"/>
  <c r="H8" i="2" s="1"/>
  <c r="H30" i="2" s="1"/>
  <c r="G11" i="2"/>
  <c r="G9" i="2" s="1"/>
  <c r="G8" i="2" s="1"/>
  <c r="G30" i="2" s="1"/>
  <c r="F11" i="2"/>
  <c r="E11" i="2"/>
  <c r="D11" i="2"/>
  <c r="D10" i="2" s="1"/>
  <c r="C11" i="2"/>
  <c r="C10" i="2" s="1"/>
  <c r="X10" i="2"/>
  <c r="W10" i="2"/>
  <c r="R10" i="2"/>
  <c r="Q10" i="2"/>
  <c r="L10" i="2"/>
  <c r="K10" i="2"/>
  <c r="F10" i="2"/>
  <c r="E10" i="2"/>
  <c r="AA9" i="2"/>
  <c r="X9" i="2"/>
  <c r="X8" i="2" s="1"/>
  <c r="W9" i="2"/>
  <c r="W8" i="2" s="1"/>
  <c r="W30" i="2" s="1"/>
  <c r="W32" i="2" s="1"/>
  <c r="V9" i="2"/>
  <c r="V8" i="2" s="1"/>
  <c r="V30" i="2" s="1"/>
  <c r="V32" i="2" s="1"/>
  <c r="U9" i="2"/>
  <c r="R9" i="2"/>
  <c r="Q9" i="2"/>
  <c r="P9" i="2"/>
  <c r="L9" i="2"/>
  <c r="L8" i="2" s="1"/>
  <c r="K9" i="2"/>
  <c r="K8" i="2" s="1"/>
  <c r="K30" i="2" s="1"/>
  <c r="J9" i="2"/>
  <c r="I9" i="2"/>
  <c r="F9" i="2"/>
  <c r="F8" i="2" s="1"/>
  <c r="E9" i="2"/>
  <c r="E8" i="2" s="1"/>
  <c r="E30" i="2" s="1"/>
  <c r="D9" i="2"/>
  <c r="D8" i="2" s="1"/>
  <c r="D30" i="2" s="1"/>
  <c r="C9" i="2"/>
  <c r="C8" i="2" s="1"/>
  <c r="C30" i="2" s="1"/>
  <c r="S70" i="1"/>
  <c r="R70" i="1"/>
  <c r="AB70" i="1" s="1"/>
  <c r="O70" i="1"/>
  <c r="U69" i="1"/>
  <c r="T69" i="1"/>
  <c r="T66" i="1" s="1"/>
  <c r="S69" i="1"/>
  <c r="R69" i="1"/>
  <c r="Q69" i="1"/>
  <c r="P69" i="1"/>
  <c r="N69" i="1"/>
  <c r="M69" i="1"/>
  <c r="L69" i="1"/>
  <c r="K69" i="1"/>
  <c r="J69" i="1"/>
  <c r="I69" i="1"/>
  <c r="H69" i="1"/>
  <c r="G69" i="1"/>
  <c r="F69" i="1"/>
  <c r="E69" i="1"/>
  <c r="D69" i="1"/>
  <c r="C69" i="1"/>
  <c r="O69" i="1" s="1"/>
  <c r="O66" i="1" s="1"/>
  <c r="AA68" i="1"/>
  <c r="Z68" i="1"/>
  <c r="Y68" i="1"/>
  <c r="Y66" i="1" s="1"/>
  <c r="X68" i="1"/>
  <c r="X66" i="1" s="1"/>
  <c r="W68" i="1"/>
  <c r="W66" i="1" s="1"/>
  <c r="V68" i="1"/>
  <c r="V66" i="1" s="1"/>
  <c r="U68" i="1"/>
  <c r="T68" i="1"/>
  <c r="S68" i="1"/>
  <c r="R68" i="1"/>
  <c r="Q68" i="1"/>
  <c r="Q66" i="1" s="1"/>
  <c r="P68" i="1"/>
  <c r="P66" i="1" s="1"/>
  <c r="O68" i="1"/>
  <c r="AB67" i="1"/>
  <c r="AC67" i="1" s="1"/>
  <c r="AD67" i="1" s="1"/>
  <c r="O67" i="1"/>
  <c r="AA66" i="1"/>
  <c r="Z66" i="1"/>
  <c r="U66" i="1"/>
  <c r="S66" i="1"/>
  <c r="R66" i="1"/>
  <c r="N66" i="1"/>
  <c r="M66" i="1"/>
  <c r="L66" i="1"/>
  <c r="K66" i="1"/>
  <c r="J66" i="1"/>
  <c r="I66" i="1"/>
  <c r="H66" i="1"/>
  <c r="G66" i="1"/>
  <c r="F66" i="1"/>
  <c r="E66" i="1"/>
  <c r="D66" i="1"/>
  <c r="C66" i="1"/>
  <c r="AA64" i="1"/>
  <c r="Z64" i="1"/>
  <c r="Y64" i="1"/>
  <c r="X64" i="1"/>
  <c r="W64" i="1"/>
  <c r="V64" i="1"/>
  <c r="U64" i="1"/>
  <c r="T64" i="1"/>
  <c r="S64" i="1"/>
  <c r="R64" i="1"/>
  <c r="Q64" i="1"/>
  <c r="P64" i="1"/>
  <c r="AB64" i="1" s="1"/>
  <c r="AC64" i="1" s="1"/>
  <c r="AD64" i="1" s="1"/>
  <c r="N64" i="1"/>
  <c r="M64" i="1"/>
  <c r="L64" i="1"/>
  <c r="K64" i="1"/>
  <c r="J64" i="1"/>
  <c r="I64" i="1"/>
  <c r="H64" i="1"/>
  <c r="G64" i="1"/>
  <c r="F64" i="1"/>
  <c r="E64" i="1"/>
  <c r="O64" i="1" s="1"/>
  <c r="D64" i="1"/>
  <c r="AA63" i="1"/>
  <c r="Z63" i="1"/>
  <c r="Y63" i="1"/>
  <c r="X63" i="1"/>
  <c r="W63" i="1"/>
  <c r="W57" i="1" s="1"/>
  <c r="V63" i="1"/>
  <c r="U63" i="1"/>
  <c r="T63" i="1"/>
  <c r="S63" i="1"/>
  <c r="R63" i="1"/>
  <c r="Q63" i="1"/>
  <c r="P63" i="1"/>
  <c r="G63" i="1"/>
  <c r="F63" i="1"/>
  <c r="E63" i="1"/>
  <c r="E57" i="1" s="1"/>
  <c r="D63" i="1"/>
  <c r="AB62" i="1"/>
  <c r="O62" i="1"/>
  <c r="AC61" i="1"/>
  <c r="AD61" i="1" s="1"/>
  <c r="AB61" i="1"/>
  <c r="O61" i="1"/>
  <c r="AB60" i="1"/>
  <c r="O60" i="1"/>
  <c r="AB59" i="1"/>
  <c r="AA59" i="1"/>
  <c r="AA58" i="1" s="1"/>
  <c r="Z59" i="1"/>
  <c r="Y59" i="1"/>
  <c r="X59" i="1"/>
  <c r="W59" i="1"/>
  <c r="V59" i="1"/>
  <c r="V58" i="1" s="1"/>
  <c r="V57" i="1" s="1"/>
  <c r="U59" i="1"/>
  <c r="U58" i="1" s="1"/>
  <c r="T59" i="1"/>
  <c r="S59" i="1"/>
  <c r="S58" i="1" s="1"/>
  <c r="S57" i="1" s="1"/>
  <c r="R59" i="1"/>
  <c r="Q59" i="1"/>
  <c r="P59" i="1"/>
  <c r="P58" i="1" s="1"/>
  <c r="N59" i="1"/>
  <c r="M59" i="1"/>
  <c r="M58" i="1" s="1"/>
  <c r="M57" i="1" s="1"/>
  <c r="L59" i="1"/>
  <c r="K59" i="1"/>
  <c r="J59" i="1"/>
  <c r="J58" i="1" s="1"/>
  <c r="I59" i="1"/>
  <c r="I58" i="1" s="1"/>
  <c r="H59" i="1"/>
  <c r="G59" i="1"/>
  <c r="F59" i="1"/>
  <c r="E59" i="1"/>
  <c r="D59" i="1"/>
  <c r="D58" i="1" s="1"/>
  <c r="D57" i="1" s="1"/>
  <c r="C59" i="1"/>
  <c r="C58" i="1" s="1"/>
  <c r="Z58" i="1"/>
  <c r="Y58" i="1"/>
  <c r="Y57" i="1" s="1"/>
  <c r="X58" i="1"/>
  <c r="X57" i="1" s="1"/>
  <c r="W58" i="1"/>
  <c r="T58" i="1"/>
  <c r="R58" i="1"/>
  <c r="Q58" i="1"/>
  <c r="Q57" i="1" s="1"/>
  <c r="N58" i="1"/>
  <c r="N57" i="1" s="1"/>
  <c r="L58" i="1"/>
  <c r="K58" i="1"/>
  <c r="H58" i="1"/>
  <c r="H57" i="1" s="1"/>
  <c r="G58" i="1"/>
  <c r="G57" i="1" s="1"/>
  <c r="F58" i="1"/>
  <c r="F57" i="1" s="1"/>
  <c r="E58" i="1"/>
  <c r="AA57" i="1"/>
  <c r="U57" i="1"/>
  <c r="R57" i="1"/>
  <c r="P57" i="1"/>
  <c r="L57" i="1"/>
  <c r="K57" i="1"/>
  <c r="J57" i="1"/>
  <c r="I57" i="1"/>
  <c r="C57" i="1"/>
  <c r="Z56" i="1"/>
  <c r="Y56" i="1"/>
  <c r="X56" i="1"/>
  <c r="W56" i="1"/>
  <c r="V56" i="1"/>
  <c r="U56" i="1"/>
  <c r="AB56" i="1" s="1"/>
  <c r="AC56" i="1" s="1"/>
  <c r="AD56" i="1" s="1"/>
  <c r="O56" i="1"/>
  <c r="F56" i="1"/>
  <c r="E56" i="1"/>
  <c r="D56" i="1"/>
  <c r="AA55" i="1"/>
  <c r="Z55" i="1"/>
  <c r="Y55" i="1"/>
  <c r="X55" i="1"/>
  <c r="W55" i="1"/>
  <c r="W53" i="1" s="1"/>
  <c r="V55" i="1"/>
  <c r="V53" i="1" s="1"/>
  <c r="U55" i="1"/>
  <c r="T55" i="1"/>
  <c r="S55" i="1"/>
  <c r="R55" i="1"/>
  <c r="Q55" i="1"/>
  <c r="P55" i="1"/>
  <c r="AB55" i="1" s="1"/>
  <c r="AC55" i="1" s="1"/>
  <c r="AD55" i="1" s="1"/>
  <c r="N55" i="1"/>
  <c r="M55" i="1"/>
  <c r="L55" i="1"/>
  <c r="K55" i="1"/>
  <c r="J55" i="1"/>
  <c r="I55" i="1"/>
  <c r="H55" i="1"/>
  <c r="G55" i="1"/>
  <c r="F55" i="1"/>
  <c r="E55" i="1"/>
  <c r="E53" i="1" s="1"/>
  <c r="D55" i="1"/>
  <c r="D53" i="1" s="1"/>
  <c r="D49" i="1" s="1"/>
  <c r="C55" i="1"/>
  <c r="O55" i="1" s="1"/>
  <c r="AA54" i="1"/>
  <c r="Z54" i="1"/>
  <c r="Y54" i="1"/>
  <c r="X54" i="1"/>
  <c r="W54" i="1"/>
  <c r="V54" i="1"/>
  <c r="U54" i="1"/>
  <c r="T54" i="1"/>
  <c r="S54" i="1"/>
  <c r="R54" i="1"/>
  <c r="Q54" i="1"/>
  <c r="P54" i="1"/>
  <c r="AB54" i="1" s="1"/>
  <c r="AB53" i="1" s="1"/>
  <c r="N54" i="1"/>
  <c r="M54" i="1"/>
  <c r="M53" i="1" s="1"/>
  <c r="L54" i="1"/>
  <c r="L53" i="1" s="1"/>
  <c r="K54" i="1"/>
  <c r="J54" i="1"/>
  <c r="I54" i="1"/>
  <c r="H54" i="1"/>
  <c r="G54" i="1"/>
  <c r="F54" i="1"/>
  <c r="E54" i="1"/>
  <c r="D54" i="1"/>
  <c r="C54" i="1"/>
  <c r="Y53" i="1"/>
  <c r="X53" i="1"/>
  <c r="S53" i="1"/>
  <c r="S49" i="1" s="1"/>
  <c r="R53" i="1"/>
  <c r="Q53" i="1"/>
  <c r="K53" i="1"/>
  <c r="J53" i="1"/>
  <c r="G53" i="1"/>
  <c r="G49" i="1" s="1"/>
  <c r="F53" i="1"/>
  <c r="AB52" i="1"/>
  <c r="AC52" i="1" s="1"/>
  <c r="O52" i="1"/>
  <c r="AC51" i="1"/>
  <c r="AD51" i="1" s="1"/>
  <c r="AB51" i="1"/>
  <c r="O51" i="1"/>
  <c r="AA50" i="1"/>
  <c r="Z50" i="1"/>
  <c r="Y50" i="1"/>
  <c r="X50" i="1"/>
  <c r="X49" i="1" s="1"/>
  <c r="W50" i="1"/>
  <c r="V50" i="1"/>
  <c r="U50" i="1"/>
  <c r="T50" i="1"/>
  <c r="S50" i="1"/>
  <c r="R50" i="1"/>
  <c r="R49" i="1" s="1"/>
  <c r="Q50" i="1"/>
  <c r="P50" i="1"/>
  <c r="O50" i="1"/>
  <c r="N50" i="1"/>
  <c r="M50" i="1"/>
  <c r="L50" i="1"/>
  <c r="L49" i="1" s="1"/>
  <c r="K50" i="1"/>
  <c r="J50" i="1"/>
  <c r="I50" i="1"/>
  <c r="H50" i="1"/>
  <c r="G50" i="1"/>
  <c r="F50" i="1"/>
  <c r="F49" i="1" s="1"/>
  <c r="E50" i="1"/>
  <c r="D50" i="1"/>
  <c r="C50" i="1"/>
  <c r="Y49" i="1"/>
  <c r="V49" i="1"/>
  <c r="M49" i="1"/>
  <c r="AA48" i="1"/>
  <c r="Z48" i="1"/>
  <c r="Y48" i="1"/>
  <c r="X48" i="1"/>
  <c r="W48" i="1"/>
  <c r="V48" i="1"/>
  <c r="U48" i="1"/>
  <c r="T48" i="1"/>
  <c r="S48" i="1"/>
  <c r="R48" i="1"/>
  <c r="Q48" i="1"/>
  <c r="P48" i="1"/>
  <c r="N48" i="1"/>
  <c r="M48" i="1"/>
  <c r="L48" i="1"/>
  <c r="K48" i="1"/>
  <c r="J48" i="1"/>
  <c r="I48" i="1"/>
  <c r="H48" i="1"/>
  <c r="G48" i="1"/>
  <c r="F48" i="1"/>
  <c r="E48" i="1"/>
  <c r="D48" i="1"/>
  <c r="AA47" i="1"/>
  <c r="Z47" i="1"/>
  <c r="Y47" i="1"/>
  <c r="X47" i="1"/>
  <c r="W47" i="1"/>
  <c r="V47" i="1"/>
  <c r="U47" i="1"/>
  <c r="T47" i="1"/>
  <c r="AB47" i="1" s="1"/>
  <c r="AC47" i="1" s="1"/>
  <c r="AD47" i="1" s="1"/>
  <c r="S47" i="1"/>
  <c r="R47" i="1"/>
  <c r="Q47" i="1"/>
  <c r="P47" i="1"/>
  <c r="N47" i="1"/>
  <c r="M47" i="1"/>
  <c r="L47" i="1"/>
  <c r="K47" i="1"/>
  <c r="J47" i="1"/>
  <c r="I47" i="1"/>
  <c r="H47" i="1"/>
  <c r="G47" i="1"/>
  <c r="F47" i="1"/>
  <c r="E47" i="1"/>
  <c r="D47" i="1"/>
  <c r="C47" i="1"/>
  <c r="O47" i="1" s="1"/>
  <c r="AB46" i="1"/>
  <c r="AC46" i="1" s="1"/>
  <c r="AD46" i="1" s="1"/>
  <c r="O46" i="1"/>
  <c r="AA45" i="1"/>
  <c r="Z45" i="1"/>
  <c r="Y45" i="1"/>
  <c r="Y44" i="1" s="1"/>
  <c r="X45" i="1"/>
  <c r="X44" i="1" s="1"/>
  <c r="W45" i="1"/>
  <c r="V45" i="1"/>
  <c r="U45" i="1"/>
  <c r="T45" i="1"/>
  <c r="S45" i="1"/>
  <c r="S44" i="1" s="1"/>
  <c r="R45" i="1"/>
  <c r="R44" i="1" s="1"/>
  <c r="Q45" i="1"/>
  <c r="Q44" i="1" s="1"/>
  <c r="P45" i="1"/>
  <c r="P44" i="1" s="1"/>
  <c r="N45" i="1"/>
  <c r="M45" i="1"/>
  <c r="M44" i="1" s="1"/>
  <c r="L45" i="1"/>
  <c r="L44" i="1" s="1"/>
  <c r="K45" i="1"/>
  <c r="J45" i="1"/>
  <c r="I45" i="1"/>
  <c r="H45" i="1"/>
  <c r="G45" i="1"/>
  <c r="G44" i="1" s="1"/>
  <c r="F45" i="1"/>
  <c r="F44" i="1" s="1"/>
  <c r="E45" i="1"/>
  <c r="D45" i="1"/>
  <c r="D44" i="1" s="1"/>
  <c r="C45" i="1"/>
  <c r="AA44" i="1"/>
  <c r="Z44" i="1"/>
  <c r="W44" i="1"/>
  <c r="V44" i="1"/>
  <c r="U44" i="1"/>
  <c r="T44" i="1"/>
  <c r="N44" i="1"/>
  <c r="K44" i="1"/>
  <c r="J44" i="1"/>
  <c r="I44" i="1"/>
  <c r="H44" i="1"/>
  <c r="E44" i="1"/>
  <c r="C44" i="1"/>
  <c r="AB43" i="1"/>
  <c r="O43" i="1"/>
  <c r="AA42" i="1"/>
  <c r="Z42" i="1"/>
  <c r="Y42" i="1"/>
  <c r="X42" i="1"/>
  <c r="W42" i="1"/>
  <c r="W38" i="1" s="1"/>
  <c r="V42" i="1"/>
  <c r="U42" i="1"/>
  <c r="T42" i="1"/>
  <c r="S42" i="1"/>
  <c r="R42" i="1"/>
  <c r="Q42" i="1"/>
  <c r="P42" i="1"/>
  <c r="AB42" i="1" s="1"/>
  <c r="AC42" i="1" s="1"/>
  <c r="AD42" i="1" s="1"/>
  <c r="C42" i="1"/>
  <c r="O42" i="1" s="1"/>
  <c r="AA41" i="1"/>
  <c r="Z41" i="1"/>
  <c r="Y41" i="1"/>
  <c r="X41" i="1"/>
  <c r="W41" i="1"/>
  <c r="V41" i="1"/>
  <c r="U41" i="1"/>
  <c r="U38" i="1" s="1"/>
  <c r="T41" i="1"/>
  <c r="S41" i="1"/>
  <c r="R41" i="1"/>
  <c r="Q41" i="1"/>
  <c r="P41" i="1"/>
  <c r="AB41" i="1" s="1"/>
  <c r="N41" i="1"/>
  <c r="M41" i="1"/>
  <c r="L41" i="1"/>
  <c r="K41" i="1"/>
  <c r="J41" i="1"/>
  <c r="I41" i="1"/>
  <c r="I38" i="1" s="1"/>
  <c r="H41" i="1"/>
  <c r="G41" i="1"/>
  <c r="F41" i="1"/>
  <c r="E41" i="1"/>
  <c r="D41" i="1"/>
  <c r="C41" i="1"/>
  <c r="C38" i="1" s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P38" i="1" s="1"/>
  <c r="P26" i="1" s="1"/>
  <c r="N40" i="1"/>
  <c r="M40" i="1"/>
  <c r="L40" i="1"/>
  <c r="K40" i="1"/>
  <c r="J40" i="1"/>
  <c r="I40" i="1"/>
  <c r="H40" i="1"/>
  <c r="G40" i="1"/>
  <c r="F40" i="1"/>
  <c r="E40" i="1"/>
  <c r="D40" i="1"/>
  <c r="D38" i="1" s="1"/>
  <c r="C40" i="1"/>
  <c r="O40" i="1" s="1"/>
  <c r="AA39" i="1"/>
  <c r="Z39" i="1"/>
  <c r="Z38" i="1" s="1"/>
  <c r="Y39" i="1"/>
  <c r="Y38" i="1" s="1"/>
  <c r="X39" i="1"/>
  <c r="W39" i="1"/>
  <c r="V39" i="1"/>
  <c r="U39" i="1"/>
  <c r="T39" i="1"/>
  <c r="T38" i="1" s="1"/>
  <c r="S39" i="1"/>
  <c r="S38" i="1" s="1"/>
  <c r="R39" i="1"/>
  <c r="R38" i="1" s="1"/>
  <c r="Q39" i="1"/>
  <c r="P39" i="1"/>
  <c r="N39" i="1"/>
  <c r="N38" i="1" s="1"/>
  <c r="M39" i="1"/>
  <c r="M38" i="1" s="1"/>
  <c r="L39" i="1"/>
  <c r="K39" i="1"/>
  <c r="J39" i="1"/>
  <c r="I39" i="1"/>
  <c r="H39" i="1"/>
  <c r="H38" i="1" s="1"/>
  <c r="G39" i="1"/>
  <c r="G38" i="1" s="1"/>
  <c r="F39" i="1"/>
  <c r="F38" i="1" s="1"/>
  <c r="E39" i="1"/>
  <c r="E38" i="1" s="1"/>
  <c r="D39" i="1"/>
  <c r="C39" i="1"/>
  <c r="AA38" i="1"/>
  <c r="V38" i="1"/>
  <c r="Q38" i="1"/>
  <c r="L38" i="1"/>
  <c r="K38" i="1"/>
  <c r="J38" i="1"/>
  <c r="AB37" i="1"/>
  <c r="AC37" i="1" s="1"/>
  <c r="AD37" i="1" s="1"/>
  <c r="O37" i="1"/>
  <c r="AA36" i="1"/>
  <c r="Z36" i="1"/>
  <c r="Y36" i="1"/>
  <c r="X36" i="1"/>
  <c r="W36" i="1"/>
  <c r="V36" i="1"/>
  <c r="U36" i="1"/>
  <c r="T36" i="1"/>
  <c r="S36" i="1"/>
  <c r="R36" i="1"/>
  <c r="Q36" i="1"/>
  <c r="P36" i="1"/>
  <c r="N36" i="1"/>
  <c r="M36" i="1"/>
  <c r="L36" i="1"/>
  <c r="K36" i="1"/>
  <c r="J36" i="1"/>
  <c r="I36" i="1"/>
  <c r="H36" i="1"/>
  <c r="G36" i="1"/>
  <c r="F36" i="1"/>
  <c r="E36" i="1"/>
  <c r="D36" i="1"/>
  <c r="C36" i="1"/>
  <c r="AA35" i="1"/>
  <c r="Z35" i="1"/>
  <c r="Y35" i="1"/>
  <c r="X35" i="1"/>
  <c r="W35" i="1"/>
  <c r="W29" i="1" s="1"/>
  <c r="V35" i="1"/>
  <c r="V29" i="1" s="1"/>
  <c r="U35" i="1"/>
  <c r="U29" i="1" s="1"/>
  <c r="T35" i="1"/>
  <c r="S35" i="1"/>
  <c r="R35" i="1"/>
  <c r="AB35" i="1" s="1"/>
  <c r="P35" i="1"/>
  <c r="N35" i="1"/>
  <c r="M35" i="1"/>
  <c r="L35" i="1"/>
  <c r="K35" i="1"/>
  <c r="J35" i="1"/>
  <c r="I35" i="1"/>
  <c r="I29" i="1" s="1"/>
  <c r="H35" i="1"/>
  <c r="H29" i="1" s="1"/>
  <c r="G35" i="1"/>
  <c r="F35" i="1"/>
  <c r="E35" i="1"/>
  <c r="D35" i="1"/>
  <c r="D29" i="1" s="1"/>
  <c r="C35" i="1"/>
  <c r="O35" i="1" s="1"/>
  <c r="AB34" i="1"/>
  <c r="O34" i="1"/>
  <c r="AB33" i="1"/>
  <c r="AC33" i="1" s="1"/>
  <c r="AD33" i="1" s="1"/>
  <c r="O33" i="1"/>
  <c r="AB32" i="1"/>
  <c r="AC32" i="1" s="1"/>
  <c r="AD32" i="1" s="1"/>
  <c r="O32" i="1"/>
  <c r="AA31" i="1"/>
  <c r="Z31" i="1"/>
  <c r="Y31" i="1"/>
  <c r="X31" i="1"/>
  <c r="W31" i="1"/>
  <c r="V31" i="1"/>
  <c r="U31" i="1"/>
  <c r="T31" i="1"/>
  <c r="S31" i="1"/>
  <c r="R31" i="1"/>
  <c r="Q31" i="1"/>
  <c r="P31" i="1"/>
  <c r="AB31" i="1" s="1"/>
  <c r="N31" i="1"/>
  <c r="M31" i="1"/>
  <c r="L31" i="1"/>
  <c r="K31" i="1"/>
  <c r="J31" i="1"/>
  <c r="I31" i="1"/>
  <c r="H31" i="1"/>
  <c r="G31" i="1"/>
  <c r="F31" i="1"/>
  <c r="E31" i="1"/>
  <c r="D31" i="1"/>
  <c r="C31" i="1"/>
  <c r="O31" i="1" s="1"/>
  <c r="AA30" i="1"/>
  <c r="Z30" i="1"/>
  <c r="Y30" i="1"/>
  <c r="Y29" i="1" s="1"/>
  <c r="X30" i="1"/>
  <c r="X29" i="1" s="1"/>
  <c r="W30" i="1"/>
  <c r="V30" i="1"/>
  <c r="U30" i="1"/>
  <c r="T30" i="1"/>
  <c r="S30" i="1"/>
  <c r="S29" i="1" s="1"/>
  <c r="R30" i="1"/>
  <c r="R29" i="1" s="1"/>
  <c r="Q30" i="1"/>
  <c r="P30" i="1"/>
  <c r="N30" i="1"/>
  <c r="M30" i="1"/>
  <c r="M29" i="1" s="1"/>
  <c r="L30" i="1"/>
  <c r="L29" i="1" s="1"/>
  <c r="K30" i="1"/>
  <c r="K29" i="1" s="1"/>
  <c r="K26" i="1" s="1"/>
  <c r="J30" i="1"/>
  <c r="I30" i="1"/>
  <c r="H30" i="1"/>
  <c r="G30" i="1"/>
  <c r="G29" i="1" s="1"/>
  <c r="F30" i="1"/>
  <c r="F29" i="1" s="1"/>
  <c r="E30" i="1"/>
  <c r="E29" i="1" s="1"/>
  <c r="E26" i="1" s="1"/>
  <c r="D30" i="1"/>
  <c r="C30" i="1"/>
  <c r="AA29" i="1"/>
  <c r="Z29" i="1"/>
  <c r="T29" i="1"/>
  <c r="Q29" i="1"/>
  <c r="P29" i="1"/>
  <c r="J29" i="1"/>
  <c r="J26" i="1" s="1"/>
  <c r="C29" i="1"/>
  <c r="AA28" i="1"/>
  <c r="AA27" i="1" s="1"/>
  <c r="Z28" i="1"/>
  <c r="Z27" i="1" s="1"/>
  <c r="Y28" i="1"/>
  <c r="X28" i="1"/>
  <c r="W28" i="1"/>
  <c r="V28" i="1"/>
  <c r="U28" i="1"/>
  <c r="U27" i="1" s="1"/>
  <c r="T28" i="1"/>
  <c r="T27" i="1" s="1"/>
  <c r="T26" i="1" s="1"/>
  <c r="S28" i="1"/>
  <c r="R28" i="1"/>
  <c r="Q28" i="1"/>
  <c r="P28" i="1"/>
  <c r="N28" i="1"/>
  <c r="N27" i="1" s="1"/>
  <c r="M28" i="1"/>
  <c r="L28" i="1"/>
  <c r="K28" i="1"/>
  <c r="J28" i="1"/>
  <c r="I28" i="1"/>
  <c r="I27" i="1" s="1"/>
  <c r="I26" i="1" s="1"/>
  <c r="H28" i="1"/>
  <c r="H27" i="1" s="1"/>
  <c r="G28" i="1"/>
  <c r="F28" i="1"/>
  <c r="E28" i="1"/>
  <c r="D28" i="1"/>
  <c r="C28" i="1"/>
  <c r="C27" i="1" s="1"/>
  <c r="Y27" i="1"/>
  <c r="X27" i="1"/>
  <c r="W27" i="1"/>
  <c r="W26" i="1" s="1"/>
  <c r="V27" i="1"/>
  <c r="V26" i="1" s="1"/>
  <c r="S27" i="1"/>
  <c r="R27" i="1"/>
  <c r="Q27" i="1"/>
  <c r="P27" i="1"/>
  <c r="M27" i="1"/>
  <c r="L27" i="1"/>
  <c r="L26" i="1" s="1"/>
  <c r="K27" i="1"/>
  <c r="J27" i="1"/>
  <c r="G27" i="1"/>
  <c r="F27" i="1"/>
  <c r="E27" i="1"/>
  <c r="D27" i="1"/>
  <c r="D26" i="1" s="1"/>
  <c r="AA26" i="1"/>
  <c r="Z26" i="1"/>
  <c r="Q26" i="1"/>
  <c r="AA25" i="1"/>
  <c r="Z25" i="1"/>
  <c r="Y25" i="1"/>
  <c r="X25" i="1"/>
  <c r="W25" i="1"/>
  <c r="V25" i="1"/>
  <c r="U25" i="1"/>
  <c r="T25" i="1"/>
  <c r="S25" i="1"/>
  <c r="R25" i="1"/>
  <c r="Q25" i="1"/>
  <c r="P25" i="1"/>
  <c r="AB25" i="1" s="1"/>
  <c r="N25" i="1"/>
  <c r="M25" i="1"/>
  <c r="L25" i="1"/>
  <c r="K25" i="1"/>
  <c r="J25" i="1"/>
  <c r="I25" i="1"/>
  <c r="H25" i="1"/>
  <c r="G25" i="1"/>
  <c r="F25" i="1"/>
  <c r="E25" i="1"/>
  <c r="D25" i="1"/>
  <c r="C25" i="1"/>
  <c r="O25" i="1" s="1"/>
  <c r="AB24" i="1"/>
  <c r="AC24" i="1" s="1"/>
  <c r="AD24" i="1" s="1"/>
  <c r="O24" i="1"/>
  <c r="AA23" i="1"/>
  <c r="Z23" i="1"/>
  <c r="Y23" i="1"/>
  <c r="X23" i="1"/>
  <c r="W23" i="1"/>
  <c r="V23" i="1"/>
  <c r="U23" i="1"/>
  <c r="T23" i="1"/>
  <c r="S23" i="1"/>
  <c r="R23" i="1"/>
  <c r="Q23" i="1"/>
  <c r="Q17" i="1" s="1"/>
  <c r="Q16" i="1" s="1"/>
  <c r="P23" i="1"/>
  <c r="AB23" i="1" s="1"/>
  <c r="N23" i="1"/>
  <c r="M23" i="1"/>
  <c r="L23" i="1"/>
  <c r="K23" i="1"/>
  <c r="J23" i="1"/>
  <c r="I23" i="1"/>
  <c r="H23" i="1"/>
  <c r="G23" i="1"/>
  <c r="F23" i="1"/>
  <c r="E23" i="1"/>
  <c r="D23" i="1"/>
  <c r="C23" i="1"/>
  <c r="O23" i="1" s="1"/>
  <c r="AB22" i="1"/>
  <c r="AC22" i="1" s="1"/>
  <c r="AD22" i="1" s="1"/>
  <c r="O22" i="1"/>
  <c r="AA21" i="1"/>
  <c r="Z21" i="1"/>
  <c r="Y21" i="1"/>
  <c r="X21" i="1"/>
  <c r="W21" i="1"/>
  <c r="V21" i="1"/>
  <c r="U21" i="1"/>
  <c r="T21" i="1"/>
  <c r="S21" i="1"/>
  <c r="R21" i="1"/>
  <c r="Q21" i="1"/>
  <c r="P21" i="1"/>
  <c r="AB21" i="1" s="1"/>
  <c r="N21" i="1"/>
  <c r="M21" i="1"/>
  <c r="L21" i="1"/>
  <c r="K21" i="1"/>
  <c r="J21" i="1"/>
  <c r="I21" i="1"/>
  <c r="H21" i="1"/>
  <c r="G21" i="1"/>
  <c r="F21" i="1"/>
  <c r="E21" i="1"/>
  <c r="E17" i="1" s="1"/>
  <c r="E16" i="1" s="1"/>
  <c r="E10" i="1" s="1"/>
  <c r="D21" i="1"/>
  <c r="C21" i="1"/>
  <c r="AA20" i="1"/>
  <c r="Z20" i="1"/>
  <c r="Y20" i="1"/>
  <c r="X20" i="1"/>
  <c r="W20" i="1"/>
  <c r="V20" i="1"/>
  <c r="U20" i="1"/>
  <c r="T20" i="1"/>
  <c r="T17" i="1" s="1"/>
  <c r="T16" i="1" s="1"/>
  <c r="S20" i="1"/>
  <c r="R20" i="1"/>
  <c r="Q20" i="1"/>
  <c r="P20" i="1"/>
  <c r="P17" i="1" s="1"/>
  <c r="P16" i="1" s="1"/>
  <c r="N20" i="1"/>
  <c r="N17" i="1" s="1"/>
  <c r="N16" i="1" s="1"/>
  <c r="M20" i="1"/>
  <c r="L20" i="1"/>
  <c r="K20" i="1"/>
  <c r="J20" i="1"/>
  <c r="J17" i="1" s="1"/>
  <c r="J16" i="1" s="1"/>
  <c r="I20" i="1"/>
  <c r="H20" i="1"/>
  <c r="G20" i="1"/>
  <c r="F20" i="1"/>
  <c r="E20" i="1"/>
  <c r="D20" i="1"/>
  <c r="C20" i="1"/>
  <c r="O20" i="1" s="1"/>
  <c r="AA19" i="1"/>
  <c r="AA17" i="1" s="1"/>
  <c r="AA16" i="1" s="1"/>
  <c r="Z19" i="1"/>
  <c r="Y19" i="1"/>
  <c r="X19" i="1"/>
  <c r="W19" i="1"/>
  <c r="V19" i="1"/>
  <c r="U19" i="1"/>
  <c r="U17" i="1" s="1"/>
  <c r="U16" i="1" s="1"/>
  <c r="T19" i="1"/>
  <c r="S19" i="1"/>
  <c r="R19" i="1"/>
  <c r="Q19" i="1"/>
  <c r="P19" i="1"/>
  <c r="N19" i="1"/>
  <c r="M19" i="1"/>
  <c r="L19" i="1"/>
  <c r="K19" i="1"/>
  <c r="J19" i="1"/>
  <c r="I19" i="1"/>
  <c r="I17" i="1" s="1"/>
  <c r="I16" i="1" s="1"/>
  <c r="H19" i="1"/>
  <c r="G19" i="1"/>
  <c r="F19" i="1"/>
  <c r="E19" i="1"/>
  <c r="D19" i="1"/>
  <c r="C19" i="1"/>
  <c r="C17" i="1" s="1"/>
  <c r="AA18" i="1"/>
  <c r="Z18" i="1"/>
  <c r="Y18" i="1"/>
  <c r="Y17" i="1" s="1"/>
  <c r="Y16" i="1" s="1"/>
  <c r="X18" i="1"/>
  <c r="W18" i="1"/>
  <c r="W17" i="1" s="1"/>
  <c r="W16" i="1" s="1"/>
  <c r="V18" i="1"/>
  <c r="V17" i="1" s="1"/>
  <c r="V16" i="1" s="1"/>
  <c r="U18" i="1"/>
  <c r="T18" i="1"/>
  <c r="S18" i="1"/>
  <c r="S17" i="1" s="1"/>
  <c r="S16" i="1" s="1"/>
  <c r="R18" i="1"/>
  <c r="Q18" i="1"/>
  <c r="P18" i="1"/>
  <c r="AB18" i="1" s="1"/>
  <c r="N18" i="1"/>
  <c r="M18" i="1"/>
  <c r="L18" i="1"/>
  <c r="L17" i="1" s="1"/>
  <c r="L16" i="1" s="1"/>
  <c r="K18" i="1"/>
  <c r="J18" i="1"/>
  <c r="I18" i="1"/>
  <c r="H18" i="1"/>
  <c r="G18" i="1"/>
  <c r="F18" i="1"/>
  <c r="F17" i="1" s="1"/>
  <c r="F16" i="1" s="1"/>
  <c r="E18" i="1"/>
  <c r="D18" i="1"/>
  <c r="C18" i="1"/>
  <c r="Z17" i="1"/>
  <c r="Z16" i="1" s="1"/>
  <c r="H17" i="1"/>
  <c r="H16" i="1" s="1"/>
  <c r="D17" i="1"/>
  <c r="D16" i="1" s="1"/>
  <c r="C16" i="1"/>
  <c r="AA15" i="1"/>
  <c r="Z15" i="1"/>
  <c r="Y15" i="1"/>
  <c r="X15" i="1"/>
  <c r="W15" i="1"/>
  <c r="V15" i="1"/>
  <c r="U15" i="1"/>
  <c r="T15" i="1"/>
  <c r="S15" i="1"/>
  <c r="R15" i="1"/>
  <c r="Q15" i="1"/>
  <c r="P15" i="1"/>
  <c r="N15" i="1"/>
  <c r="M15" i="1"/>
  <c r="L15" i="1"/>
  <c r="K15" i="1"/>
  <c r="J15" i="1"/>
  <c r="I15" i="1"/>
  <c r="H15" i="1"/>
  <c r="G15" i="1"/>
  <c r="F15" i="1"/>
  <c r="F11" i="1" s="1"/>
  <c r="E15" i="1"/>
  <c r="D15" i="1"/>
  <c r="C15" i="1"/>
  <c r="O15" i="1" s="1"/>
  <c r="AA14" i="1"/>
  <c r="Z14" i="1"/>
  <c r="Y14" i="1"/>
  <c r="X14" i="1"/>
  <c r="W14" i="1"/>
  <c r="V14" i="1"/>
  <c r="V11" i="1" s="1"/>
  <c r="U14" i="1"/>
  <c r="T14" i="1"/>
  <c r="S14" i="1"/>
  <c r="R14" i="1"/>
  <c r="Q14" i="1"/>
  <c r="P14" i="1"/>
  <c r="AB14" i="1" s="1"/>
  <c r="N14" i="1"/>
  <c r="M14" i="1"/>
  <c r="L14" i="1"/>
  <c r="K14" i="1"/>
  <c r="J14" i="1"/>
  <c r="I14" i="1"/>
  <c r="H14" i="1"/>
  <c r="G14" i="1"/>
  <c r="F14" i="1"/>
  <c r="E14" i="1"/>
  <c r="D14" i="1"/>
  <c r="C14" i="1"/>
  <c r="O14" i="1" s="1"/>
  <c r="AA13" i="1"/>
  <c r="AA11" i="1" s="1"/>
  <c r="Z13" i="1"/>
  <c r="Y13" i="1"/>
  <c r="X13" i="1"/>
  <c r="W13" i="1"/>
  <c r="V13" i="1"/>
  <c r="U13" i="1"/>
  <c r="T13" i="1"/>
  <c r="S13" i="1"/>
  <c r="S11" i="1" s="1"/>
  <c r="R13" i="1"/>
  <c r="Q13" i="1"/>
  <c r="P13" i="1"/>
  <c r="AB13" i="1" s="1"/>
  <c r="N13" i="1"/>
  <c r="M13" i="1"/>
  <c r="M11" i="1" s="1"/>
  <c r="L13" i="1"/>
  <c r="K13" i="1"/>
  <c r="J13" i="1"/>
  <c r="J11" i="1" s="1"/>
  <c r="I13" i="1"/>
  <c r="I11" i="1" s="1"/>
  <c r="H13" i="1"/>
  <c r="G13" i="1"/>
  <c r="G11" i="1" s="1"/>
  <c r="F13" i="1"/>
  <c r="E13" i="1"/>
  <c r="D13" i="1"/>
  <c r="C13" i="1"/>
  <c r="O13" i="1" s="1"/>
  <c r="AA12" i="1"/>
  <c r="Z12" i="1"/>
  <c r="Y12" i="1"/>
  <c r="X12" i="1"/>
  <c r="X11" i="1" s="1"/>
  <c r="W12" i="1"/>
  <c r="W11" i="1" s="1"/>
  <c r="V12" i="1"/>
  <c r="U12" i="1"/>
  <c r="T12" i="1"/>
  <c r="S12" i="1"/>
  <c r="R12" i="1"/>
  <c r="Q12" i="1"/>
  <c r="Q11" i="1" s="1"/>
  <c r="Q10" i="1" s="1"/>
  <c r="P12" i="1"/>
  <c r="AB12" i="1" s="1"/>
  <c r="N12" i="1"/>
  <c r="M12" i="1"/>
  <c r="L12" i="1"/>
  <c r="L11" i="1" s="1"/>
  <c r="L10" i="1" s="1"/>
  <c r="L9" i="1" s="1"/>
  <c r="L65" i="1" s="1"/>
  <c r="K12" i="1"/>
  <c r="J12" i="1"/>
  <c r="I12" i="1"/>
  <c r="H12" i="1"/>
  <c r="G12" i="1"/>
  <c r="F12" i="1"/>
  <c r="E12" i="1"/>
  <c r="D12" i="1"/>
  <c r="C12" i="1"/>
  <c r="O12" i="1" s="1"/>
  <c r="O11" i="1" s="1"/>
  <c r="Y11" i="1"/>
  <c r="U11" i="1"/>
  <c r="R11" i="1"/>
  <c r="K11" i="1"/>
  <c r="E11" i="1"/>
  <c r="D11" i="1"/>
  <c r="D61" i="4" l="1"/>
  <c r="O62" i="4"/>
  <c r="L49" i="4"/>
  <c r="L43" i="4" s="1"/>
  <c r="L65" i="4" s="1"/>
  <c r="I43" i="4"/>
  <c r="I65" i="4" s="1"/>
  <c r="C43" i="4"/>
  <c r="C65" i="4" s="1"/>
  <c r="K43" i="4"/>
  <c r="K65" i="4" s="1"/>
  <c r="R26" i="4"/>
  <c r="AB27" i="4"/>
  <c r="P8" i="4"/>
  <c r="P30" i="4" s="1"/>
  <c r="P32" i="4" s="1"/>
  <c r="AD60" i="4"/>
  <c r="AC60" i="4"/>
  <c r="O54" i="4"/>
  <c r="I49" i="4"/>
  <c r="N50" i="4"/>
  <c r="N49" i="4" s="1"/>
  <c r="N43" i="4" s="1"/>
  <c r="N65" i="4" s="1"/>
  <c r="U14" i="4"/>
  <c r="U8" i="4" s="1"/>
  <c r="U30" i="4" s="1"/>
  <c r="U32" i="4" s="1"/>
  <c r="Z8" i="4"/>
  <c r="Z30" i="4" s="1"/>
  <c r="Z32" i="4" s="1"/>
  <c r="L8" i="4"/>
  <c r="L30" i="4" s="1"/>
  <c r="L32" i="4" s="1"/>
  <c r="J49" i="4"/>
  <c r="J43" i="4" s="1"/>
  <c r="J65" i="4" s="1"/>
  <c r="T43" i="4"/>
  <c r="T65" i="4" s="1"/>
  <c r="K14" i="4"/>
  <c r="K8" i="4" s="1"/>
  <c r="K30" i="4" s="1"/>
  <c r="K32" i="4" s="1"/>
  <c r="D8" i="4"/>
  <c r="D30" i="4" s="1"/>
  <c r="D32" i="4" s="1"/>
  <c r="I14" i="4"/>
  <c r="I8" i="4" s="1"/>
  <c r="I30" i="4" s="1"/>
  <c r="I32" i="4" s="1"/>
  <c r="S8" i="4"/>
  <c r="S30" i="4" s="1"/>
  <c r="S32" i="4" s="1"/>
  <c r="M50" i="4"/>
  <c r="M49" i="4" s="1"/>
  <c r="M43" i="4" s="1"/>
  <c r="M65" i="4" s="1"/>
  <c r="F50" i="4"/>
  <c r="F49" i="4" s="1"/>
  <c r="F43" i="4" s="1"/>
  <c r="F65" i="4" s="1"/>
  <c r="X43" i="4"/>
  <c r="X65" i="4" s="1"/>
  <c r="R43" i="4"/>
  <c r="R65" i="4" s="1"/>
  <c r="P43" i="4"/>
  <c r="P65" i="4" s="1"/>
  <c r="O56" i="4"/>
  <c r="H54" i="4"/>
  <c r="H51" i="4" s="1"/>
  <c r="H50" i="4" s="1"/>
  <c r="H49" i="4" s="1"/>
  <c r="H43" i="4" s="1"/>
  <c r="H65" i="4" s="1"/>
  <c r="G51" i="4"/>
  <c r="G50" i="4" s="1"/>
  <c r="G49" i="4" s="1"/>
  <c r="G43" i="4" s="1"/>
  <c r="G65" i="4" s="1"/>
  <c r="AC24" i="4"/>
  <c r="AD24" i="4" s="1"/>
  <c r="K22" i="4"/>
  <c r="F20" i="4"/>
  <c r="F15" i="4" s="1"/>
  <c r="F14" i="4" s="1"/>
  <c r="F8" i="4" s="1"/>
  <c r="F30" i="4" s="1"/>
  <c r="F32" i="4" s="1"/>
  <c r="O18" i="4"/>
  <c r="O17" i="4" s="1"/>
  <c r="O16" i="4" s="1"/>
  <c r="O15" i="4" s="1"/>
  <c r="O14" i="4" s="1"/>
  <c r="O47" i="4"/>
  <c r="AC48" i="4"/>
  <c r="AB23" i="4"/>
  <c r="R16" i="4"/>
  <c r="D52" i="4"/>
  <c r="D51" i="4" s="1"/>
  <c r="D50" i="4" s="1"/>
  <c r="O27" i="4"/>
  <c r="O26" i="4" s="1"/>
  <c r="Q22" i="4"/>
  <c r="Q14" i="4" s="1"/>
  <c r="Q8" i="4" s="1"/>
  <c r="Q30" i="4" s="1"/>
  <c r="Q32" i="4" s="1"/>
  <c r="O13" i="4"/>
  <c r="O12" i="4" s="1"/>
  <c r="O11" i="4" s="1"/>
  <c r="O10" i="4" s="1"/>
  <c r="O9" i="4" s="1"/>
  <c r="J58" i="4"/>
  <c r="J57" i="4" s="1"/>
  <c r="D58" i="4"/>
  <c r="U50" i="4"/>
  <c r="U49" i="4" s="1"/>
  <c r="U43" i="4" s="1"/>
  <c r="U65" i="4" s="1"/>
  <c r="AB19" i="4"/>
  <c r="AC19" i="4" s="1"/>
  <c r="AD19" i="4" s="1"/>
  <c r="X17" i="4"/>
  <c r="X16" i="4" s="1"/>
  <c r="X15" i="4" s="1"/>
  <c r="X14" i="4" s="1"/>
  <c r="X8" i="4" s="1"/>
  <c r="X30" i="4" s="1"/>
  <c r="X32" i="4" s="1"/>
  <c r="K53" i="4"/>
  <c r="K52" i="4" s="1"/>
  <c r="K51" i="4" s="1"/>
  <c r="K50" i="4" s="1"/>
  <c r="K49" i="4" s="1"/>
  <c r="AB18" i="4"/>
  <c r="E53" i="4"/>
  <c r="E52" i="4" s="1"/>
  <c r="E51" i="4" s="1"/>
  <c r="E50" i="4" s="1"/>
  <c r="E49" i="4" s="1"/>
  <c r="E43" i="4" s="1"/>
  <c r="E65" i="4" s="1"/>
  <c r="Y49" i="4"/>
  <c r="Y43" i="4" s="1"/>
  <c r="Y65" i="4" s="1"/>
  <c r="AD59" i="4"/>
  <c r="AB58" i="4"/>
  <c r="AB57" i="4" s="1"/>
  <c r="AB49" i="4" s="1"/>
  <c r="AB43" i="4" s="1"/>
  <c r="AB65" i="4" s="1"/>
  <c r="D16" i="4"/>
  <c r="D15" i="4" s="1"/>
  <c r="D14" i="4" s="1"/>
  <c r="E15" i="4"/>
  <c r="E14" i="4" s="1"/>
  <c r="E8" i="4" s="1"/>
  <c r="E30" i="4" s="1"/>
  <c r="E32" i="4" s="1"/>
  <c r="C8" i="4"/>
  <c r="W8" i="4"/>
  <c r="W30" i="4" s="1"/>
  <c r="W32" i="4" s="1"/>
  <c r="N8" i="4"/>
  <c r="N30" i="4" s="1"/>
  <c r="N32" i="4" s="1"/>
  <c r="AA50" i="4"/>
  <c r="AA49" i="4" s="1"/>
  <c r="AA43" i="4" s="1"/>
  <c r="AA65" i="4" s="1"/>
  <c r="AD48" i="4"/>
  <c r="W43" i="4"/>
  <c r="W65" i="4" s="1"/>
  <c r="AC31" i="4"/>
  <c r="R20" i="4"/>
  <c r="AB21" i="4"/>
  <c r="V16" i="4"/>
  <c r="V15" i="4" s="1"/>
  <c r="V14" i="4" s="1"/>
  <c r="V8" i="4" s="1"/>
  <c r="V30" i="4" s="1"/>
  <c r="V32" i="4" s="1"/>
  <c r="J16" i="4"/>
  <c r="J15" i="4" s="1"/>
  <c r="J14" i="4" s="1"/>
  <c r="J8" i="4" s="1"/>
  <c r="J30" i="4" s="1"/>
  <c r="J32" i="4" s="1"/>
  <c r="M8" i="4"/>
  <c r="M30" i="4" s="1"/>
  <c r="M32" i="4" s="1"/>
  <c r="AB11" i="4"/>
  <c r="H10" i="3"/>
  <c r="H9" i="3" s="1"/>
  <c r="H8" i="3" s="1"/>
  <c r="H57" i="3" s="1"/>
  <c r="Q8" i="3"/>
  <c r="Q57" i="3" s="1"/>
  <c r="Q84" i="3" s="1"/>
  <c r="Q89" i="3" s="1"/>
  <c r="X8" i="3"/>
  <c r="X57" i="3" s="1"/>
  <c r="X84" i="3" s="1"/>
  <c r="X89" i="3" s="1"/>
  <c r="AC21" i="3"/>
  <c r="AD21" i="3" s="1"/>
  <c r="H29" i="3"/>
  <c r="H28" i="3" s="1"/>
  <c r="AB34" i="3"/>
  <c r="D9" i="3"/>
  <c r="D8" i="3" s="1"/>
  <c r="S10" i="3"/>
  <c r="S9" i="3" s="1"/>
  <c r="S8" i="3" s="1"/>
  <c r="Y10" i="3"/>
  <c r="Y9" i="3" s="1"/>
  <c r="Y8" i="3" s="1"/>
  <c r="O10" i="3"/>
  <c r="O9" i="3" s="1"/>
  <c r="U8" i="3"/>
  <c r="AB18" i="3"/>
  <c r="S57" i="3"/>
  <c r="S84" i="3" s="1"/>
  <c r="S89" i="3" s="1"/>
  <c r="Y57" i="3"/>
  <c r="W8" i="3"/>
  <c r="M57" i="3"/>
  <c r="J8" i="3"/>
  <c r="J57" i="3" s="1"/>
  <c r="E8" i="3"/>
  <c r="E57" i="3" s="1"/>
  <c r="O19" i="3"/>
  <c r="O18" i="3" s="1"/>
  <c r="AB11" i="3"/>
  <c r="L29" i="3"/>
  <c r="L28" i="3" s="1"/>
  <c r="L8" i="3" s="1"/>
  <c r="L57" i="3" s="1"/>
  <c r="P34" i="3"/>
  <c r="P29" i="3" s="1"/>
  <c r="P28" i="3" s="1"/>
  <c r="P8" i="3" s="1"/>
  <c r="P57" i="3" s="1"/>
  <c r="P84" i="3" s="1"/>
  <c r="P89" i="3" s="1"/>
  <c r="O35" i="3"/>
  <c r="O34" i="3" s="1"/>
  <c r="AC44" i="3"/>
  <c r="AD44" i="3" s="1"/>
  <c r="N57" i="3"/>
  <c r="W57" i="3"/>
  <c r="AB53" i="3"/>
  <c r="AB52" i="3" s="1"/>
  <c r="V64" i="3"/>
  <c r="V59" i="3" s="1"/>
  <c r="V84" i="3" s="1"/>
  <c r="V89" i="3" s="1"/>
  <c r="AB66" i="3"/>
  <c r="AC25" i="3"/>
  <c r="AC22" i="3" s="1"/>
  <c r="AD22" i="3" s="1"/>
  <c r="J29" i="3"/>
  <c r="J28" i="3" s="1"/>
  <c r="AB49" i="3"/>
  <c r="AC50" i="3"/>
  <c r="AC69" i="3"/>
  <c r="F29" i="3"/>
  <c r="F28" i="3" s="1"/>
  <c r="F8" i="3" s="1"/>
  <c r="F57" i="3" s="1"/>
  <c r="P64" i="3"/>
  <c r="P59" i="3" s="1"/>
  <c r="AC71" i="3"/>
  <c r="AD71" i="3" s="1"/>
  <c r="O32" i="3"/>
  <c r="O31" i="3" s="1"/>
  <c r="O30" i="3" s="1"/>
  <c r="AC37" i="3"/>
  <c r="AD37" i="3" s="1"/>
  <c r="AB45" i="3"/>
  <c r="AC46" i="3"/>
  <c r="AD46" i="3" s="1"/>
  <c r="AA57" i="3"/>
  <c r="G57" i="3"/>
  <c r="AB58" i="3"/>
  <c r="AC58" i="3" s="1"/>
  <c r="AD58" i="3" s="1"/>
  <c r="Y84" i="3"/>
  <c r="Y89" i="3" s="1"/>
  <c r="AB72" i="3"/>
  <c r="AC72" i="3" s="1"/>
  <c r="AD72" i="3" s="1"/>
  <c r="O16" i="3"/>
  <c r="O15" i="3" s="1"/>
  <c r="O14" i="3" s="1"/>
  <c r="O20" i="3"/>
  <c r="AC20" i="3" s="1"/>
  <c r="AD20" i="3" s="1"/>
  <c r="D29" i="3"/>
  <c r="D28" i="3" s="1"/>
  <c r="V29" i="3"/>
  <c r="V28" i="3" s="1"/>
  <c r="V8" i="3" s="1"/>
  <c r="V57" i="3" s="1"/>
  <c r="X29" i="3"/>
  <c r="X28" i="3" s="1"/>
  <c r="AB32" i="3"/>
  <c r="O38" i="3"/>
  <c r="O37" i="3" s="1"/>
  <c r="AC38" i="3"/>
  <c r="AD38" i="3" s="1"/>
  <c r="O60" i="3"/>
  <c r="AB62" i="3"/>
  <c r="X59" i="3"/>
  <c r="Q59" i="3"/>
  <c r="W59" i="3"/>
  <c r="AB16" i="3"/>
  <c r="R29" i="3"/>
  <c r="R28" i="3" s="1"/>
  <c r="R8" i="3" s="1"/>
  <c r="R57" i="3" s="1"/>
  <c r="D57" i="3"/>
  <c r="F67" i="3"/>
  <c r="F64" i="3" s="1"/>
  <c r="F59" i="3" s="1"/>
  <c r="O44" i="3"/>
  <c r="O42" i="3" s="1"/>
  <c r="O47" i="3"/>
  <c r="AB47" i="3"/>
  <c r="AC47" i="3" s="1"/>
  <c r="AD47" i="3" s="1"/>
  <c r="Z57" i="3"/>
  <c r="Z84" i="3" s="1"/>
  <c r="Z89" i="3" s="1"/>
  <c r="C57" i="3"/>
  <c r="I57" i="3"/>
  <c r="O54" i="3"/>
  <c r="U57" i="3"/>
  <c r="O55" i="3"/>
  <c r="AB55" i="3"/>
  <c r="AC55" i="3" s="1"/>
  <c r="AD55" i="3" s="1"/>
  <c r="O63" i="3"/>
  <c r="AB63" i="3"/>
  <c r="AC63" i="3" s="1"/>
  <c r="AD63" i="3" s="1"/>
  <c r="U59" i="3"/>
  <c r="U84" i="3" s="1"/>
  <c r="U89" i="3" s="1"/>
  <c r="AA59" i="3"/>
  <c r="H67" i="3"/>
  <c r="H64" i="3" s="1"/>
  <c r="H59" i="3" s="1"/>
  <c r="N67" i="3"/>
  <c r="N64" i="3" s="1"/>
  <c r="N59" i="3" s="1"/>
  <c r="AB82" i="3"/>
  <c r="AC82" i="3" s="1"/>
  <c r="N84" i="3"/>
  <c r="N89" i="3" s="1"/>
  <c r="AB88" i="3"/>
  <c r="AC88" i="3" s="1"/>
  <c r="AD88" i="3" s="1"/>
  <c r="K57" i="3"/>
  <c r="T57" i="3"/>
  <c r="D64" i="3"/>
  <c r="D59" i="3" s="1"/>
  <c r="D84" i="3" s="1"/>
  <c r="D89" i="3" s="1"/>
  <c r="G59" i="3"/>
  <c r="M59" i="3"/>
  <c r="M84" i="3" s="1"/>
  <c r="M89" i="3" s="1"/>
  <c r="L59" i="3"/>
  <c r="O74" i="3"/>
  <c r="O73" i="3" s="1"/>
  <c r="AC73" i="3" s="1"/>
  <c r="AD73" i="3" s="1"/>
  <c r="AC74" i="3"/>
  <c r="W84" i="3"/>
  <c r="W89" i="3" s="1"/>
  <c r="AC78" i="3"/>
  <c r="AD78" i="3" s="1"/>
  <c r="AB77" i="3"/>
  <c r="AB87" i="3"/>
  <c r="R59" i="3"/>
  <c r="O78" i="3"/>
  <c r="O77" i="3" s="1"/>
  <c r="O76" i="3" s="1"/>
  <c r="AB81" i="3"/>
  <c r="T84" i="3"/>
  <c r="T89" i="3" s="1"/>
  <c r="E85" i="3"/>
  <c r="O88" i="3"/>
  <c r="O85" i="3" s="1"/>
  <c r="AB83" i="3"/>
  <c r="O83" i="3"/>
  <c r="AB10" i="2"/>
  <c r="D32" i="2"/>
  <c r="L30" i="2"/>
  <c r="E32" i="2"/>
  <c r="X30" i="2"/>
  <c r="X32" i="2" s="1"/>
  <c r="F30" i="2"/>
  <c r="Q8" i="2"/>
  <c r="Q30" i="2" s="1"/>
  <c r="Q32" i="2" s="1"/>
  <c r="AA8" i="2"/>
  <c r="AA30" i="2" s="1"/>
  <c r="AA32" i="2" s="1"/>
  <c r="S8" i="2"/>
  <c r="S30" i="2" s="1"/>
  <c r="S32" i="2" s="1"/>
  <c r="I8" i="2"/>
  <c r="I30" i="2" s="1"/>
  <c r="R8" i="2"/>
  <c r="R30" i="2" s="1"/>
  <c r="R32" i="2" s="1"/>
  <c r="G32" i="2"/>
  <c r="M8" i="2"/>
  <c r="M30" i="2" s="1"/>
  <c r="T8" i="2"/>
  <c r="T30" i="2" s="1"/>
  <c r="T32" i="2" s="1"/>
  <c r="J8" i="2"/>
  <c r="J30" i="2" s="1"/>
  <c r="U8" i="2"/>
  <c r="U30" i="2" s="1"/>
  <c r="U32" i="2" s="1"/>
  <c r="H32" i="2"/>
  <c r="C32" i="2"/>
  <c r="K32" i="2"/>
  <c r="P8" i="2"/>
  <c r="P30" i="2" s="1"/>
  <c r="P32" i="2" s="1"/>
  <c r="H10" i="2"/>
  <c r="T10" i="2"/>
  <c r="Z10" i="2"/>
  <c r="N9" i="2"/>
  <c r="N8" i="2" s="1"/>
  <c r="N30" i="2" s="1"/>
  <c r="P10" i="2"/>
  <c r="AB22" i="2"/>
  <c r="AC22" i="2" s="1"/>
  <c r="AD22" i="2" s="1"/>
  <c r="AB21" i="2"/>
  <c r="G10" i="2"/>
  <c r="M10" i="2"/>
  <c r="S10" i="2"/>
  <c r="Y10" i="2"/>
  <c r="O11" i="2"/>
  <c r="AC11" i="2" s="1"/>
  <c r="AD11" i="2" s="1"/>
  <c r="AC21" i="1"/>
  <c r="AD21" i="1" s="1"/>
  <c r="AC35" i="1"/>
  <c r="AD35" i="1" s="1"/>
  <c r="AC53" i="1"/>
  <c r="AD53" i="1" s="1"/>
  <c r="D10" i="1"/>
  <c r="D9" i="1" s="1"/>
  <c r="D65" i="1" s="1"/>
  <c r="D71" i="1" s="1"/>
  <c r="E9" i="1"/>
  <c r="E65" i="1" s="1"/>
  <c r="E71" i="1" s="1"/>
  <c r="AC23" i="1"/>
  <c r="AD23" i="1" s="1"/>
  <c r="M10" i="1"/>
  <c r="M9" i="1" s="1"/>
  <c r="M65" i="1" s="1"/>
  <c r="I10" i="1"/>
  <c r="I9" i="1" s="1"/>
  <c r="I65" i="1" s="1"/>
  <c r="I71" i="1" s="1"/>
  <c r="AC13" i="1"/>
  <c r="AD13" i="1" s="1"/>
  <c r="AC14" i="1"/>
  <c r="AD14" i="1" s="1"/>
  <c r="V10" i="1"/>
  <c r="V9" i="1" s="1"/>
  <c r="V65" i="1" s="1"/>
  <c r="W10" i="1"/>
  <c r="J10" i="1"/>
  <c r="Y10" i="1"/>
  <c r="Y9" i="1" s="1"/>
  <c r="Y65" i="1" s="1"/>
  <c r="Y71" i="1" s="1"/>
  <c r="H26" i="1"/>
  <c r="S10" i="1"/>
  <c r="S9" i="1" s="1"/>
  <c r="S65" i="1" s="1"/>
  <c r="S71" i="1" s="1"/>
  <c r="AA10" i="1"/>
  <c r="AA9" i="1" s="1"/>
  <c r="AA65" i="1" s="1"/>
  <c r="AA71" i="1" s="1"/>
  <c r="O19" i="1"/>
  <c r="AC31" i="1"/>
  <c r="AD31" i="1" s="1"/>
  <c r="AB20" i="1"/>
  <c r="AC20" i="1" s="1"/>
  <c r="AD20" i="1" s="1"/>
  <c r="M26" i="1"/>
  <c r="O45" i="1"/>
  <c r="O44" i="1" s="1"/>
  <c r="AB45" i="1"/>
  <c r="P11" i="1"/>
  <c r="P10" i="1" s="1"/>
  <c r="H11" i="1"/>
  <c r="H10" i="1" s="1"/>
  <c r="H9" i="1" s="1"/>
  <c r="H65" i="1" s="1"/>
  <c r="T11" i="1"/>
  <c r="T10" i="1" s="1"/>
  <c r="Z11" i="1"/>
  <c r="Z10" i="1" s="1"/>
  <c r="Z9" i="1" s="1"/>
  <c r="Z65" i="1" s="1"/>
  <c r="Z71" i="1" s="1"/>
  <c r="O21" i="1"/>
  <c r="AB30" i="1"/>
  <c r="N29" i="1"/>
  <c r="N26" i="1" s="1"/>
  <c r="J49" i="1"/>
  <c r="C11" i="1"/>
  <c r="K17" i="1"/>
  <c r="K16" i="1" s="1"/>
  <c r="K10" i="1" s="1"/>
  <c r="K9" i="1" s="1"/>
  <c r="K65" i="1" s="1"/>
  <c r="K71" i="1" s="1"/>
  <c r="R17" i="1"/>
  <c r="R16" i="1" s="1"/>
  <c r="R10" i="1" s="1"/>
  <c r="R9" i="1" s="1"/>
  <c r="R65" i="1" s="1"/>
  <c r="R71" i="1" s="1"/>
  <c r="X17" i="1"/>
  <c r="X16" i="1" s="1"/>
  <c r="X10" i="1" s="1"/>
  <c r="X9" i="1" s="1"/>
  <c r="X65" i="1" s="1"/>
  <c r="X71" i="1" s="1"/>
  <c r="G26" i="1"/>
  <c r="Y26" i="1"/>
  <c r="O48" i="1"/>
  <c r="E49" i="1"/>
  <c r="K49" i="1"/>
  <c r="Q49" i="1"/>
  <c r="Q9" i="1" s="1"/>
  <c r="Q65" i="1" s="1"/>
  <c r="Q71" i="1" s="1"/>
  <c r="W49" i="1"/>
  <c r="P53" i="1"/>
  <c r="P49" i="1" s="1"/>
  <c r="AC60" i="1"/>
  <c r="AD60" i="1" s="1"/>
  <c r="O59" i="1"/>
  <c r="O58" i="1" s="1"/>
  <c r="G17" i="1"/>
  <c r="G16" i="1" s="1"/>
  <c r="G10" i="1" s="1"/>
  <c r="G9" i="1" s="1"/>
  <c r="G65" i="1" s="1"/>
  <c r="G71" i="1" s="1"/>
  <c r="M17" i="1"/>
  <c r="M16" i="1" s="1"/>
  <c r="AB19" i="1"/>
  <c r="AC19" i="1" s="1"/>
  <c r="AD19" i="1" s="1"/>
  <c r="C26" i="1"/>
  <c r="O28" i="1"/>
  <c r="O27" i="1" s="1"/>
  <c r="U26" i="1"/>
  <c r="U10" i="1" s="1"/>
  <c r="X38" i="1"/>
  <c r="X26" i="1" s="1"/>
  <c r="O41" i="1"/>
  <c r="AC41" i="1" s="1"/>
  <c r="AD41" i="1" s="1"/>
  <c r="AC54" i="1"/>
  <c r="AD54" i="1" s="1"/>
  <c r="V71" i="1"/>
  <c r="AC12" i="1"/>
  <c r="AD12" i="1" s="1"/>
  <c r="AC40" i="1"/>
  <c r="AD40" i="1" s="1"/>
  <c r="AB28" i="1"/>
  <c r="AC25" i="1"/>
  <c r="AD25" i="1" s="1"/>
  <c r="AA49" i="1"/>
  <c r="M71" i="1"/>
  <c r="O18" i="1"/>
  <c r="I49" i="1"/>
  <c r="N11" i="1"/>
  <c r="N10" i="1" s="1"/>
  <c r="N9" i="1" s="1"/>
  <c r="N65" i="1" s="1"/>
  <c r="AB15" i="1"/>
  <c r="AC15" i="1" s="1"/>
  <c r="AD15" i="1" s="1"/>
  <c r="F26" i="1"/>
  <c r="F10" i="1" s="1"/>
  <c r="F9" i="1" s="1"/>
  <c r="F65" i="1" s="1"/>
  <c r="F71" i="1" s="1"/>
  <c r="AB50" i="1"/>
  <c r="AC59" i="1"/>
  <c r="AD59" i="1" s="1"/>
  <c r="AB58" i="1"/>
  <c r="H71" i="1"/>
  <c r="N71" i="1"/>
  <c r="R26" i="1"/>
  <c r="O30" i="1"/>
  <c r="O29" i="1" s="1"/>
  <c r="AB36" i="1"/>
  <c r="O39" i="1"/>
  <c r="S26" i="1"/>
  <c r="AC34" i="1"/>
  <c r="AD34" i="1" s="1"/>
  <c r="AC43" i="1"/>
  <c r="AD43" i="1" s="1"/>
  <c r="C53" i="1"/>
  <c r="C49" i="1" s="1"/>
  <c r="I53" i="1"/>
  <c r="O54" i="1"/>
  <c r="O53" i="1" s="1"/>
  <c r="O49" i="1" s="1"/>
  <c r="U53" i="1"/>
  <c r="U49" i="1" s="1"/>
  <c r="AA53" i="1"/>
  <c r="O63" i="1"/>
  <c r="L71" i="1"/>
  <c r="Z57" i="1"/>
  <c r="AB63" i="1"/>
  <c r="AC63" i="1" s="1"/>
  <c r="AD63" i="1" s="1"/>
  <c r="AB69" i="1"/>
  <c r="AC69" i="1" s="1"/>
  <c r="AD69" i="1" s="1"/>
  <c r="O36" i="1"/>
  <c r="AB39" i="1"/>
  <c r="AB48" i="1"/>
  <c r="AC48" i="1" s="1"/>
  <c r="AD48" i="1" s="1"/>
  <c r="H53" i="1"/>
  <c r="H49" i="1" s="1"/>
  <c r="N53" i="1"/>
  <c r="N49" i="1" s="1"/>
  <c r="T53" i="1"/>
  <c r="T49" i="1" s="1"/>
  <c r="Z53" i="1"/>
  <c r="Z49" i="1" s="1"/>
  <c r="T57" i="1"/>
  <c r="AC62" i="1"/>
  <c r="AD62" i="1" s="1"/>
  <c r="AC70" i="1"/>
  <c r="AD70" i="1" s="1"/>
  <c r="AB68" i="1"/>
  <c r="AC68" i="1" s="1"/>
  <c r="AD68" i="1" s="1"/>
  <c r="AC11" i="4" l="1"/>
  <c r="AD11" i="4" s="1"/>
  <c r="AB10" i="4"/>
  <c r="AB22" i="4"/>
  <c r="AC22" i="4" s="1"/>
  <c r="AD22" i="4" s="1"/>
  <c r="AC23" i="4"/>
  <c r="AD23" i="4" s="1"/>
  <c r="O55" i="4"/>
  <c r="AC56" i="4"/>
  <c r="AD56" i="4"/>
  <c r="AC54" i="4"/>
  <c r="AD54" i="4"/>
  <c r="O61" i="4"/>
  <c r="AC62" i="4"/>
  <c r="AD62" i="4"/>
  <c r="O8" i="4"/>
  <c r="C30" i="4"/>
  <c r="D49" i="4"/>
  <c r="D43" i="4" s="1"/>
  <c r="D65" i="4" s="1"/>
  <c r="AC18" i="4"/>
  <c r="AD18" i="4" s="1"/>
  <c r="AB17" i="4"/>
  <c r="O58" i="4"/>
  <c r="D57" i="4"/>
  <c r="O53" i="4"/>
  <c r="O46" i="4"/>
  <c r="AC47" i="4"/>
  <c r="AD47" i="4"/>
  <c r="AC21" i="4"/>
  <c r="AD21" i="4" s="1"/>
  <c r="AB20" i="4"/>
  <c r="AC20" i="4" s="1"/>
  <c r="AD20" i="4" s="1"/>
  <c r="AC12" i="4"/>
  <c r="AD12" i="4" s="1"/>
  <c r="R15" i="4"/>
  <c r="R14" i="4" s="1"/>
  <c r="R8" i="4" s="1"/>
  <c r="R30" i="4" s="1"/>
  <c r="R32" i="4" s="1"/>
  <c r="AC13" i="4"/>
  <c r="AD13" i="4" s="1"/>
  <c r="AC27" i="4"/>
  <c r="AD27" i="4" s="1"/>
  <c r="AB26" i="4"/>
  <c r="AC26" i="4" s="1"/>
  <c r="AD26" i="4" s="1"/>
  <c r="F84" i="3"/>
  <c r="F89" i="3" s="1"/>
  <c r="J84" i="3"/>
  <c r="J89" i="3" s="1"/>
  <c r="L84" i="3"/>
  <c r="L89" i="3" s="1"/>
  <c r="H84" i="3"/>
  <c r="H89" i="3" s="1"/>
  <c r="R84" i="3"/>
  <c r="R89" i="3" s="1"/>
  <c r="E84" i="3"/>
  <c r="E89" i="3" s="1"/>
  <c r="AC81" i="3"/>
  <c r="AB80" i="3"/>
  <c r="AC80" i="3" s="1"/>
  <c r="AC42" i="3"/>
  <c r="AD42" i="3" s="1"/>
  <c r="O41" i="3"/>
  <c r="O40" i="3" s="1"/>
  <c r="O29" i="3"/>
  <c r="O28" i="3" s="1"/>
  <c r="AC34" i="3"/>
  <c r="AD34" i="3" s="1"/>
  <c r="AD50" i="3"/>
  <c r="AC49" i="3"/>
  <c r="AD49" i="3" s="1"/>
  <c r="I84" i="3"/>
  <c r="I89" i="3" s="1"/>
  <c r="AC18" i="3"/>
  <c r="AD18" i="3" s="1"/>
  <c r="AC35" i="3"/>
  <c r="AD35" i="3" s="1"/>
  <c r="AC83" i="3"/>
  <c r="AD83" i="3" s="1"/>
  <c r="AB31" i="3"/>
  <c r="AC32" i="3"/>
  <c r="AD32" i="3" s="1"/>
  <c r="AB70" i="3"/>
  <c r="C84" i="3"/>
  <c r="C89" i="3" s="1"/>
  <c r="AC19" i="3"/>
  <c r="AD19" i="3" s="1"/>
  <c r="K84" i="3"/>
  <c r="K89" i="3" s="1"/>
  <c r="G84" i="3"/>
  <c r="G89" i="3" s="1"/>
  <c r="AA84" i="3"/>
  <c r="AA89" i="3" s="1"/>
  <c r="O67" i="3"/>
  <c r="O64" i="3" s="1"/>
  <c r="O59" i="3" s="1"/>
  <c r="AC66" i="3"/>
  <c r="AB65" i="3"/>
  <c r="AC11" i="3"/>
  <c r="AD11" i="3" s="1"/>
  <c r="AB60" i="3"/>
  <c r="AC60" i="3" s="1"/>
  <c r="AD60" i="3" s="1"/>
  <c r="AC62" i="3"/>
  <c r="AD62" i="3" s="1"/>
  <c r="AC87" i="3"/>
  <c r="AB85" i="3"/>
  <c r="AC85" i="3" s="1"/>
  <c r="AD85" i="3" s="1"/>
  <c r="O53" i="3"/>
  <c r="O52" i="3" s="1"/>
  <c r="AC54" i="3"/>
  <c r="AC52" i="3"/>
  <c r="O8" i="3"/>
  <c r="AC45" i="3"/>
  <c r="AD45" i="3" s="1"/>
  <c r="AB41" i="3"/>
  <c r="AB76" i="3"/>
  <c r="AC76" i="3" s="1"/>
  <c r="AD76" i="3" s="1"/>
  <c r="AC77" i="3"/>
  <c r="AD77" i="3" s="1"/>
  <c r="AB15" i="3"/>
  <c r="AC16" i="3"/>
  <c r="AD16" i="3" s="1"/>
  <c r="AC21" i="2"/>
  <c r="AB20" i="2"/>
  <c r="AB19" i="2" s="1"/>
  <c r="AC19" i="2" s="1"/>
  <c r="AD19" i="2" s="1"/>
  <c r="N32" i="2"/>
  <c r="J32" i="2"/>
  <c r="I32" i="2"/>
  <c r="M32" i="2"/>
  <c r="L32" i="2"/>
  <c r="O10" i="2"/>
  <c r="AC10" i="2" s="1"/>
  <c r="AD10" i="2" s="1"/>
  <c r="O9" i="2"/>
  <c r="O8" i="2" s="1"/>
  <c r="O30" i="2" s="1"/>
  <c r="F32" i="2"/>
  <c r="AB9" i="2"/>
  <c r="U9" i="1"/>
  <c r="U65" i="1" s="1"/>
  <c r="U71" i="1" s="1"/>
  <c r="AB49" i="1"/>
  <c r="AC49" i="1" s="1"/>
  <c r="AD49" i="1" s="1"/>
  <c r="AC50" i="1"/>
  <c r="AD50" i="1" s="1"/>
  <c r="AC28" i="1"/>
  <c r="AD28" i="1" s="1"/>
  <c r="AB27" i="1"/>
  <c r="C10" i="1"/>
  <c r="C9" i="1" s="1"/>
  <c r="C65" i="1" s="1"/>
  <c r="C71" i="1" s="1"/>
  <c r="AC39" i="1"/>
  <c r="AD39" i="1" s="1"/>
  <c r="AB38" i="1"/>
  <c r="T9" i="1"/>
  <c r="T65" i="1" s="1"/>
  <c r="T71" i="1" s="1"/>
  <c r="AC30" i="1"/>
  <c r="AD30" i="1" s="1"/>
  <c r="AB29" i="1"/>
  <c r="AC29" i="1" s="1"/>
  <c r="AD29" i="1" s="1"/>
  <c r="P9" i="1"/>
  <c r="P65" i="1" s="1"/>
  <c r="P71" i="1" s="1"/>
  <c r="AB66" i="1"/>
  <c r="AC66" i="1" s="1"/>
  <c r="AD66" i="1" s="1"/>
  <c r="O38" i="1"/>
  <c r="AB57" i="1"/>
  <c r="AC58" i="1"/>
  <c r="AD58" i="1" s="1"/>
  <c r="AB17" i="1"/>
  <c r="AC36" i="1"/>
  <c r="AD36" i="1" s="1"/>
  <c r="O17" i="1"/>
  <c r="O16" i="1" s="1"/>
  <c r="O26" i="1"/>
  <c r="O57" i="1"/>
  <c r="AB44" i="1"/>
  <c r="AC44" i="1" s="1"/>
  <c r="AD44" i="1" s="1"/>
  <c r="AC45" i="1"/>
  <c r="AD45" i="1" s="1"/>
  <c r="AC18" i="1"/>
  <c r="AD18" i="1" s="1"/>
  <c r="J9" i="1"/>
  <c r="J65" i="1" s="1"/>
  <c r="J71" i="1" s="1"/>
  <c r="W9" i="1"/>
  <c r="W65" i="1" s="1"/>
  <c r="W71" i="1" s="1"/>
  <c r="AB11" i="1"/>
  <c r="AB16" i="4" l="1"/>
  <c r="AC17" i="4"/>
  <c r="AD55" i="4"/>
  <c r="AC55" i="4"/>
  <c r="AC61" i="4"/>
  <c r="AD61" i="4"/>
  <c r="O45" i="4"/>
  <c r="AC46" i="4"/>
  <c r="AD46" i="4"/>
  <c r="O52" i="4"/>
  <c r="AC53" i="4"/>
  <c r="AD53" i="4"/>
  <c r="O30" i="4"/>
  <c r="O32" i="4" s="1"/>
  <c r="C32" i="4"/>
  <c r="AB9" i="4"/>
  <c r="AC10" i="4"/>
  <c r="AD10" i="4" s="1"/>
  <c r="AC58" i="4"/>
  <c r="O57" i="4"/>
  <c r="AD58" i="4"/>
  <c r="O84" i="3"/>
  <c r="O89" i="3" s="1"/>
  <c r="AB14" i="3"/>
  <c r="AC15" i="3"/>
  <c r="AD15" i="3" s="1"/>
  <c r="AC70" i="3"/>
  <c r="AD70" i="3" s="1"/>
  <c r="AB67" i="3"/>
  <c r="AC67" i="3" s="1"/>
  <c r="AD67" i="3" s="1"/>
  <c r="AC53" i="3"/>
  <c r="AD53" i="3" s="1"/>
  <c r="AD54" i="3"/>
  <c r="AC31" i="3"/>
  <c r="AD31" i="3" s="1"/>
  <c r="AB30" i="3"/>
  <c r="AC41" i="3"/>
  <c r="AD41" i="3" s="1"/>
  <c r="AB40" i="3"/>
  <c r="AC40" i="3" s="1"/>
  <c r="AD40" i="3" s="1"/>
  <c r="O57" i="3"/>
  <c r="AC48" i="3"/>
  <c r="AC65" i="3"/>
  <c r="O32" i="2"/>
  <c r="AC20" i="2"/>
  <c r="AD20" i="2" s="1"/>
  <c r="AD21" i="2"/>
  <c r="AB8" i="2"/>
  <c r="AC9" i="2"/>
  <c r="AD9" i="2" s="1"/>
  <c r="AB16" i="1"/>
  <c r="AC16" i="1" s="1"/>
  <c r="AD16" i="1" s="1"/>
  <c r="AC17" i="1"/>
  <c r="AD17" i="1" s="1"/>
  <c r="AC27" i="1"/>
  <c r="AD27" i="1" s="1"/>
  <c r="AB26" i="1"/>
  <c r="AC26" i="1" s="1"/>
  <c r="AD26" i="1" s="1"/>
  <c r="AC11" i="1"/>
  <c r="AD11" i="1" s="1"/>
  <c r="AC57" i="1"/>
  <c r="AD57" i="1" s="1"/>
  <c r="AC38" i="1"/>
  <c r="AD38" i="1" s="1"/>
  <c r="O10" i="1"/>
  <c r="O9" i="1" s="1"/>
  <c r="O65" i="1" s="1"/>
  <c r="O71" i="1" s="1"/>
  <c r="AC45" i="4" l="1"/>
  <c r="O44" i="4"/>
  <c r="AD45" i="4"/>
  <c r="AB15" i="4"/>
  <c r="AC16" i="4"/>
  <c r="AD16" i="4" s="1"/>
  <c r="AD57" i="4"/>
  <c r="AC57" i="4"/>
  <c r="AC52" i="4"/>
  <c r="AD52" i="4"/>
  <c r="O51" i="4"/>
  <c r="AC9" i="4"/>
  <c r="AD9" i="4" s="1"/>
  <c r="AB29" i="3"/>
  <c r="AC30" i="3"/>
  <c r="AD30" i="3" s="1"/>
  <c r="AB64" i="3"/>
  <c r="AC14" i="3"/>
  <c r="AD14" i="3" s="1"/>
  <c r="AB10" i="3"/>
  <c r="AC8" i="2"/>
  <c r="AD8" i="2" s="1"/>
  <c r="AB30" i="2"/>
  <c r="AB10" i="1"/>
  <c r="O50" i="4" l="1"/>
  <c r="AC51" i="4"/>
  <c r="AD51" i="4"/>
  <c r="AC15" i="4"/>
  <c r="AD15" i="4" s="1"/>
  <c r="AB14" i="4"/>
  <c r="AC44" i="4"/>
  <c r="AD44" i="4"/>
  <c r="AB28" i="3"/>
  <c r="AC28" i="3" s="1"/>
  <c r="AD28" i="3" s="1"/>
  <c r="AC29" i="3"/>
  <c r="AD29" i="3" s="1"/>
  <c r="AB9" i="3"/>
  <c r="AC10" i="3"/>
  <c r="AD10" i="3" s="1"/>
  <c r="AC64" i="3"/>
  <c r="AD64" i="3" s="1"/>
  <c r="AB59" i="3"/>
  <c r="AC30" i="2"/>
  <c r="AD30" i="2" s="1"/>
  <c r="AB32" i="2"/>
  <c r="AC32" i="2" s="1"/>
  <c r="AD32" i="2" s="1"/>
  <c r="AB9" i="1"/>
  <c r="AC10" i="1"/>
  <c r="AD10" i="1" s="1"/>
  <c r="AC14" i="4" l="1"/>
  <c r="AD14" i="4" s="1"/>
  <c r="AB8" i="4"/>
  <c r="O49" i="4"/>
  <c r="AC50" i="4"/>
  <c r="AD50" i="4"/>
  <c r="AC59" i="3"/>
  <c r="AD59" i="3" s="1"/>
  <c r="AC9" i="3"/>
  <c r="AD9" i="3" s="1"/>
  <c r="AB8" i="3"/>
  <c r="AB65" i="1"/>
  <c r="AC9" i="1"/>
  <c r="AD9" i="1" s="1"/>
  <c r="AC8" i="4" l="1"/>
  <c r="AD8" i="4" s="1"/>
  <c r="AB30" i="4"/>
  <c r="AC49" i="4"/>
  <c r="AD49" i="4"/>
  <c r="O43" i="4"/>
  <c r="AC8" i="3"/>
  <c r="AD8" i="3" s="1"/>
  <c r="AB57" i="3"/>
  <c r="AC65" i="1"/>
  <c r="AD65" i="1" s="1"/>
  <c r="AB71" i="1"/>
  <c r="AC71" i="1" s="1"/>
  <c r="AD71" i="1" s="1"/>
  <c r="AD43" i="4" l="1"/>
  <c r="AC43" i="4"/>
  <c r="O65" i="4"/>
  <c r="AC30" i="4"/>
  <c r="AD30" i="4" s="1"/>
  <c r="AB32" i="4"/>
  <c r="AC32" i="4" s="1"/>
  <c r="AC57" i="3"/>
  <c r="AD57" i="3" s="1"/>
  <c r="AB84" i="3"/>
  <c r="AC65" i="4" l="1"/>
  <c r="AD65" i="4"/>
  <c r="AC84" i="3"/>
  <c r="AD84" i="3" s="1"/>
  <c r="AB89" i="3"/>
  <c r="AC89" i="3" s="1"/>
  <c r="AD89" i="3" s="1"/>
  <c r="M90" i="3" l="1"/>
  <c r="Z90" i="3" l="1"/>
  <c r="L90" i="3" l="1"/>
  <c r="Y90" i="3" l="1"/>
  <c r="K90" i="3" l="1"/>
  <c r="X90" i="3" l="1"/>
  <c r="J90" i="3" l="1"/>
  <c r="W90" i="3" l="1"/>
  <c r="V90" i="3" l="1"/>
  <c r="I90" i="3" l="1"/>
  <c r="H90" i="3" l="1"/>
  <c r="U90" i="3"/>
  <c r="G90" i="3" l="1"/>
  <c r="T90" i="3" l="1"/>
  <c r="F90" i="3" l="1"/>
  <c r="S90" i="3" l="1"/>
  <c r="E90" i="3" l="1"/>
  <c r="R90" i="3" l="1"/>
  <c r="D90" i="3" l="1"/>
  <c r="Q90" i="3"/>
  <c r="N90" i="3" l="1"/>
  <c r="C90" i="3"/>
  <c r="O90" i="3" s="1"/>
  <c r="AA90" i="3" l="1"/>
  <c r="P90" i="3" l="1"/>
  <c r="AB90" i="3" s="1"/>
  <c r="AC90" i="3" s="1"/>
  <c r="AD90" i="3" s="1"/>
</calcChain>
</file>

<file path=xl/sharedStrings.xml><?xml version="1.0" encoding="utf-8"?>
<sst xmlns="http://schemas.openxmlformats.org/spreadsheetml/2006/main" count="402" uniqueCount="189">
  <si>
    <t xml:space="preserve"> CUADRO No.2</t>
  </si>
  <si>
    <t>INGRESOS FISCALES COMPARADOS POR PARTIDAS, DIRECCION GENERAL DE IMPUESTOS INTERNOS</t>
  </si>
  <si>
    <t>ENERO-DICIEMBRE 2023/2022</t>
  </si>
  <si>
    <t xml:space="preserve">(En millones RD$) </t>
  </si>
  <si>
    <t>PARTIDAS</t>
  </si>
  <si>
    <t>VARIACION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</si>
  <si>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</si>
  <si>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</si>
  <si>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</si>
  <si>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</si>
  <si>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</si>
  <si>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</si>
  <si>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</si>
  <si>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</si>
  <si>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</si>
  <si>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</si>
  <si>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</si>
  <si>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</si>
  <si>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Abs.</t>
  </si>
  <si>
    <t>%</t>
  </si>
  <si>
    <t>A) INGRESOS CORRIENTES</t>
  </si>
  <si>
    <t>I) IMPUESTOS</t>
  </si>
  <si>
    <t>1) IMPUESTOS SOBRE LOS INGRESOS</t>
  </si>
  <si>
    <t>- Impuestos Sobre la Renta de las Personas</t>
  </si>
  <si>
    <t>- Impuestos Sobre Los Ingresos de las Empresas</t>
  </si>
  <si>
    <t xml:space="preserve">- Impuestos sobre los Ingresos Aplicados sin Distinción de Persona </t>
  </si>
  <si>
    <t>- Accesorios sobre los Impuestos a  los Ingresos</t>
  </si>
  <si>
    <t>2)  IMPUESTOS SOBRE LA PROPIEDAD</t>
  </si>
  <si>
    <t>- Impuestos sobre la Propiedad y Transacciones Financieras y de Capital</t>
  </si>
  <si>
    <t>- Impuesto a la Propiedad Inmobiliaria (IPI) (Impuesto a las Viviendas Suntuarias IVSS)</t>
  </si>
  <si>
    <t>- Impuestos sobre Activos</t>
  </si>
  <si>
    <t>- Impuesto sobre Operaciones Inmobiliarias</t>
  </si>
  <si>
    <t>- Impuestos sobre Transferencias de Bienes Muebles</t>
  </si>
  <si>
    <t>- Impuesto sobre las Sucesiones y Donaciones</t>
  </si>
  <si>
    <t>- Impuesto sobre Cheques</t>
  </si>
  <si>
    <t>- Otros</t>
  </si>
  <si>
    <t>-  Accesorios sobre la Propiedad</t>
  </si>
  <si>
    <t>3) IMPUESTOS INTERNOS SOBRE MERCANCIAS Y SERVICIOS</t>
  </si>
  <si>
    <t>- Impuestos sobre los Bienes y Servicios</t>
  </si>
  <si>
    <t>- Impuestos Transferencias de Bienes Industrializados y Servicios</t>
  </si>
  <si>
    <t>- Impuestos Adicionales y Selectivos sobre Bienes y Servicios</t>
  </si>
  <si>
    <t>- Impuesto específico sobre los hidrocarburos, Ley No. 112-00</t>
  </si>
  <si>
    <t>- Impuesto selectivo Ad Valorem sobre hidrocarburos, Ley No.557-05</t>
  </si>
  <si>
    <t>- Impuestos Selectivos a Productos Derivados del Alcohol</t>
  </si>
  <si>
    <t>- Impuesto Selectivo a las Cervezas</t>
  </si>
  <si>
    <t>- Impuesto Selectivo al Tabaco y los Cigarrillos</t>
  </si>
  <si>
    <t>- Impuestos Selectivo a las Telecomunicaciones</t>
  </si>
  <si>
    <t>- Impuestos Selectivo a los Seguros</t>
  </si>
  <si>
    <t xml:space="preserve"> - Impuestos Sobre el Uso de Bienes y Licencias</t>
  </si>
  <si>
    <t>- 17% Registro de Propiedad de vehículo</t>
  </si>
  <si>
    <t>- Derecho de Circulación Vehículos de Motor</t>
  </si>
  <si>
    <t>- Imp.especifico Bancas de Apuestas de Loteria</t>
  </si>
  <si>
    <t xml:space="preserve">- Imp.especifico Bancas de Apuestas  deportivas  </t>
  </si>
  <si>
    <t>- Accesorios sobre Impuestos Internos a  Mercancías y  Servicios</t>
  </si>
  <si>
    <t>4) IMPUESTOS SOBRE EL COMERCIO Y LAS TRANSACCIONES/COMERCIO EXTERIOR</t>
  </si>
  <si>
    <t>- Salida de Pasajeros al Exterior por Aeropuertos</t>
  </si>
  <si>
    <t>5) IMPUESTOS ECOLOGICOS</t>
  </si>
  <si>
    <t>6)  IMPUESTOS DIVERSOS</t>
  </si>
  <si>
    <t>II) INGRESOS POR CONTRAPRESTACION</t>
  </si>
  <si>
    <t>- Ventas de Bienes y Servicios</t>
  </si>
  <si>
    <t>- Ventas de Mercancías del Estado</t>
  </si>
  <si>
    <t>- Ventas Servicios del Estado</t>
  </si>
  <si>
    <t>- Tasas</t>
  </si>
  <si>
    <t>- Tarjetas de Turismo</t>
  </si>
  <si>
    <t>- Derechos Administrativos</t>
  </si>
  <si>
    <t>III) OTROS INGRESOS</t>
  </si>
  <si>
    <t>- Rentas de la Propiedad</t>
  </si>
  <si>
    <t>- Arriendo de Activos Tangibles No Producidos</t>
  </si>
  <si>
    <t>- Regalia neta por fundicion- RNF</t>
  </si>
  <si>
    <t>- Multas y Sanciones</t>
  </si>
  <si>
    <t>- Ingresos Diversos</t>
  </si>
  <si>
    <t>-Ingresos por diferencial del gas licuado de petróleo</t>
  </si>
  <si>
    <t xml:space="preserve">   TOTAL </t>
  </si>
  <si>
    <t>Otros Ingresos:</t>
  </si>
  <si>
    <t>Depósitos a Cargo del Estado o Fondos Especiales y de Terceros</t>
  </si>
  <si>
    <t>Fondo de contribución especial para la gestión integral de residuos</t>
  </si>
  <si>
    <t>Devolución impuesto selectivo al consumo de combustibles</t>
  </si>
  <si>
    <t xml:space="preserve">Fondo para Registro y Devolución de los Depositos en excesos en la Cuenta Unica del Tesoro </t>
  </si>
  <si>
    <t>TOTAL DE INGRESOS REPORTADOS EN EL SIGEF</t>
  </si>
  <si>
    <t>FUENTE: Elaborado por la Direción General de Polí ítica y Legislación Tributaria (DGPLT) del Ministerio de Hacienda, con los datos del Sistema Integrado de Gestión Financiera (SIGEF), Informe de Ejecución de Ingresos.</t>
  </si>
  <si>
    <t xml:space="preserve">NOTAS: </t>
  </si>
  <si>
    <t xml:space="preserve">(1) Cifras sujetas a rectificación.  Incluye los dólares convertidos a la tasa oficial. </t>
  </si>
  <si>
    <t xml:space="preserve">     Excluye los Depósitos a Cargo del Estado, Fondos Especiales y de Terceros, </t>
  </si>
  <si>
    <t xml:space="preserve">     Fondo de devolución impuesto Selectivo al consumo de combustibles, los depósitos en exceso de la recaudadora.</t>
  </si>
  <si>
    <t>Las informaciones presentadas difieren de las presentadas en  Portal de Transparencia Fiscal,  ya que solo incluyen los ingresos presupuestarios.</t>
  </si>
  <si>
    <t xml:space="preserve"> CUADRO No.3</t>
  </si>
  <si>
    <t>INGRESOS FISCALES COMPARADOS POR PARTIDAS, DIRECCION GENERAL DE ADUANAS</t>
  </si>
  <si>
    <t>1) IMPUESTOS INTERNOS SOBRE MERCANCIAS Y SERVICIOS</t>
  </si>
  <si>
    <t>- Impuesto Selectivo a las demás Mercancías</t>
  </si>
  <si>
    <t>- Impuesto adicional de RD$2.0 al consumo de gasoil y gasolina premium-regular</t>
  </si>
  <si>
    <t>2) IMPUESTOS SOBRE EL COMERCIO Y LAS TRANSACCIONES COMERCIO EXTERIOR</t>
  </si>
  <si>
    <t>- Impuestos sobre las Importaciones</t>
  </si>
  <si>
    <t>- Impuestos Arancelarios</t>
  </si>
  <si>
    <t>- Otros Impuestos sobre el Comercio Exterior</t>
  </si>
  <si>
    <t>- Salida de Pasajeros por la Región Fronteriza</t>
  </si>
  <si>
    <t>II) TRANFERENCIAS CORRIENTES</t>
  </si>
  <si>
    <t>III) INGRESOS POR CONTRAPRESTACION</t>
  </si>
  <si>
    <t>IV) OTROS INGRESOS</t>
  </si>
  <si>
    <t>TOTAL</t>
  </si>
  <si>
    <t xml:space="preserve">Fondo para Registro y Devolución de los Depósitos en excesos en la Cuenta Única del Tesoro </t>
  </si>
  <si>
    <t xml:space="preserve">     Excluye los depósitos en exceso de la DGA.</t>
  </si>
  <si>
    <t>CUADRO No.4</t>
  </si>
  <si>
    <t xml:space="preserve"> INGRESOS FISCALES COMPARADOS  POR PARTIDAS, TESORERÍA NACIONAL</t>
  </si>
  <si>
    <t>ENERO-DICIEMBRE  2022/2023</t>
  </si>
  <si>
    <t>(En millones de RD$)</t>
  </si>
  <si>
    <t>- Impuesto para Contribuir al Desarrollo de las Telecomunicaciones</t>
  </si>
  <si>
    <t>- Impuesto por uso de servicio de las telecomunicaciones para el sistema de emergencia 9-1-1</t>
  </si>
  <si>
    <t>- Impuestos Sobre el Uso de Bienes y Licencias</t>
  </si>
  <si>
    <t>- Licencias para Portar Armas de Fuego</t>
  </si>
  <si>
    <t>Fondo General</t>
  </si>
  <si>
    <t>2) IMPUESTOS SOBRE EL COMERCIO Y LAS TRANSACCIONES/COMERCIO EXTERIOR</t>
  </si>
  <si>
    <t>- Derechos Consulares</t>
  </si>
  <si>
    <t>II) CONTRIBUCIONES SOCIALES</t>
  </si>
  <si>
    <t xml:space="preserve">III) TRANSFERENCIAS </t>
  </si>
  <si>
    <t>- Transferencias Corrientes</t>
  </si>
  <si>
    <t>- Del Gobierno Central</t>
  </si>
  <si>
    <t>- De Instituciones  Públicas Descentralizadas o Autónomas</t>
  </si>
  <si>
    <t>- De instituciones públicas de la seguridad social</t>
  </si>
  <si>
    <t xml:space="preserve">- De empresas públicas no financieras </t>
  </si>
  <si>
    <t xml:space="preserve">- De Instituciones Públicas Financieras No Monetarias </t>
  </si>
  <si>
    <t>IV) INGRESOS POR CONTRAPRESTACION</t>
  </si>
  <si>
    <t>- PROMESE</t>
  </si>
  <si>
    <t>- Fondo General</t>
  </si>
  <si>
    <t>- Otras Ventas</t>
  </si>
  <si>
    <t>- Otras Ventas de Servicios del Gobierno Central</t>
  </si>
  <si>
    <t>- Expedición y Renovación de Pasaportes</t>
  </si>
  <si>
    <t>V) OTROS INGRESOS</t>
  </si>
  <si>
    <t xml:space="preserve"> - Rentas de Propiedad</t>
  </si>
  <si>
    <t>- Dividendos por Inversiones Empresariales</t>
  </si>
  <si>
    <t>- Dividendos Banco de reservas</t>
  </si>
  <si>
    <t>- Otros Dividendos (FONPER)</t>
  </si>
  <si>
    <t xml:space="preserve">- Intereses </t>
  </si>
  <si>
    <t>- Intereses por Colocación de Inversiones Financieras</t>
  </si>
  <si>
    <t>- Ingresos por Tenencia de Activos Financieros  (Instrumentos Derivados)</t>
  </si>
  <si>
    <t>- Ingresos TSS</t>
  </si>
  <si>
    <t>B)  INGRESOS DE CAPITAL</t>
  </si>
  <si>
    <t>- Ventas de Activos No Financieros</t>
  </si>
  <si>
    <t>- Venta de  Activos Fijos</t>
  </si>
  <si>
    <t>- Ventas de Activos Intangibles</t>
  </si>
  <si>
    <t>- Transferencias Capital</t>
  </si>
  <si>
    <t xml:space="preserve">TOTAL </t>
  </si>
  <si>
    <t>DONACIONES</t>
  </si>
  <si>
    <t>FUENTES FINANCIERAS</t>
  </si>
  <si>
    <t>Disminición de Activos Financieros</t>
  </si>
  <si>
    <t xml:space="preserve"> -Disminución de documentos por cobrar de largo plazo</t>
  </si>
  <si>
    <t>- Recuperación de Prestamos Internos</t>
  </si>
  <si>
    <t>-Disminución de Instrumentos Derivados</t>
  </si>
  <si>
    <t>Incremento de Pasivos Financieros</t>
  </si>
  <si>
    <t>Incremento de Pasivos Corrientes</t>
  </si>
  <si>
    <t xml:space="preserve">- Obtención de Préstamos Internos a Corto Plazo </t>
  </si>
  <si>
    <t>Incremento de Pasivos No Corrientes</t>
  </si>
  <si>
    <t>Incremento de documentos por pagar Externo de largo plazo</t>
  </si>
  <si>
    <t>Incremento de cuentas por pagar Externas de largo plazo</t>
  </si>
  <si>
    <t>-</t>
  </si>
  <si>
    <t>Colocación de Títulos, Valores de la Deuda Pública a Largo Plazo</t>
  </si>
  <si>
    <t>- De la Deuda Pública Interna  a Largo Plazo</t>
  </si>
  <si>
    <t>- De la Deuda Pública Externa  a Largo Plazo</t>
  </si>
  <si>
    <t>Obtención de Préstamos de la Deuda Pública a Largo Plazo</t>
  </si>
  <si>
    <t>- De la Deuda Pública Interna a Largo Plazo</t>
  </si>
  <si>
    <t>- De la Deuda Pública Externa a Largo Plazo</t>
  </si>
  <si>
    <t>Importes a devengar por primas en colocaciones de títulos valores</t>
  </si>
  <si>
    <t>- Primas por colocación de títulos valores internos y externos de largo plazo</t>
  </si>
  <si>
    <t>- valores internos</t>
  </si>
  <si>
    <t>-  valores externos</t>
  </si>
  <si>
    <t>- Intereses corridos internos y externos de largo plazo</t>
  </si>
  <si>
    <t xml:space="preserve">- títulos internos </t>
  </si>
  <si>
    <t>- títulos externos</t>
  </si>
  <si>
    <t xml:space="preserve"> Incremento de disponibilidades (Reintegros de cheques de periodos anteriores y devolución de recursos a la CUT años anteriores)</t>
  </si>
  <si>
    <t>Devolución de Recursos a empleados por Retenciones Excesivas por TSS.</t>
  </si>
  <si>
    <t>Ingresos de la CUT No Presupuestaria</t>
  </si>
  <si>
    <t>Ingresos de las Inst. Centralizadas en la CUT Presupuestaria</t>
  </si>
  <si>
    <t xml:space="preserve">(1) Cifras sujetas a rectificación.  Incluye los dólares convertidos a la tasa oficial.  </t>
  </si>
  <si>
    <t xml:space="preserve">     Excluye los Depósitos a Cargo del Estado, Fondos Especiales y de Terceros, ingresos de las instituciones centralizadas en la CUT no presupuestaria, </t>
  </si>
  <si>
    <t xml:space="preserve">     Fondo de devolución impuesto Selectivo al consumo de combustibles y los depósitos en exceso de las recaudadoras.  </t>
  </si>
  <si>
    <t xml:space="preserve">Las informaciones presentadas difieren de las presentadas en  Portal de Transparencia Fiscal,  ya que solo incluyen los ingresos presupuestarios. </t>
  </si>
  <si>
    <t>Recursos de Captación Directa de la Procuradoria General de la República ( multas de tránsito)</t>
  </si>
  <si>
    <t xml:space="preserve">- Otros registros contratos y cobros </t>
  </si>
  <si>
    <t>- Recursos de Captación Directa por Prestación de Servicios (MIVHED), Ley No.160-21</t>
  </si>
  <si>
    <t xml:space="preserve"> - Recursos de Captación Directa para el Fomento y Desarrollo del Gas Natural en el Parque vehicular</t>
  </si>
  <si>
    <t>- Ingresos de las Inst. Centralizadas en Servicios en la CUT</t>
  </si>
  <si>
    <t>- Ingresos de las Inst. Centralizadas en mercancías en la CUT</t>
  </si>
  <si>
    <t>- Recursos de captación directa del programa PROMESE CAL ( D. No. 308-97)</t>
  </si>
  <si>
    <t xml:space="preserve">Recursos de Captación Directa del Ministerio de Interior y Policia </t>
  </si>
  <si>
    <t>Diferencia</t>
  </si>
  <si>
    <t>PRESUPUESTO REFORMULADO 2023</t>
  </si>
  <si>
    <t>ENERO-DICIEMBRE 2023/ESTIMADO 2023</t>
  </si>
  <si>
    <t xml:space="preserve"> INGRESOS FISCALES COMPARADOS  POR PARTIDAS, RECAUDACIONES DIRECTAS DE LAS INSTITUCIONES CENTRALIZADAS EN LA CUT</t>
  </si>
  <si>
    <t xml:space="preserve"> Incremento de disponibilidades (devolución de recursos a la CUT años anteriores)</t>
  </si>
  <si>
    <t>ENERO-DICIEMBRE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</si>
</sst>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#,##0.000_);\(#,##0.000\)"/>
    <numFmt numFmtId="167" formatCode="#,##0.0"/>
  </numFmts>
  <fonts count="31">
    <font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Gotham"/>
    </font>
    <font>
      <b/>
      <sz val="12"/>
      <color indexed="8"/>
      <name val="Gotham"/>
    </font>
    <font>
      <sz val="12"/>
      <name val="Gotham"/>
    </font>
    <font>
      <i/>
      <sz val="11"/>
      <color indexed="8"/>
      <name val="Gotham"/>
    </font>
    <font>
      <b/>
      <sz val="10"/>
      <color theme="0"/>
      <name val="Gotham"/>
    </font>
    <font>
      <b/>
      <sz val="10"/>
      <color indexed="8"/>
      <name val="Gotham"/>
    </font>
    <font>
      <sz val="12"/>
      <name val="Courier"/>
      <family val="3"/>
    </font>
    <font>
      <sz val="10"/>
      <color indexed="8"/>
      <name val="Gotham"/>
    </font>
    <font>
      <b/>
      <sz val="10"/>
      <name val="Gotham"/>
    </font>
    <font>
      <b/>
      <sz val="10"/>
      <name val="Arial"/>
      <family val="2"/>
    </font>
    <font>
      <sz val="11"/>
      <name val="Arial"/>
      <family val="2"/>
    </font>
    <font>
      <u/>
      <sz val="7"/>
      <color indexed="12"/>
      <name val="Arial"/>
      <family val="2"/>
    </font>
    <font>
      <u/>
      <sz val="10"/>
      <color indexed="12"/>
      <name val="Arial"/>
      <family val="2"/>
    </font>
    <font>
      <b/>
      <u/>
      <sz val="7"/>
      <color indexed="12"/>
      <name val="Arial"/>
      <family val="2"/>
    </font>
    <font>
      <b/>
      <sz val="9"/>
      <name val="Gotham"/>
    </font>
    <font>
      <sz val="10"/>
      <name val="Gotham"/>
    </font>
    <font>
      <b/>
      <sz val="9"/>
      <color indexed="8"/>
      <name val="Gotham"/>
    </font>
    <font>
      <sz val="8"/>
      <color indexed="8"/>
      <name val="Gotham"/>
    </font>
    <font>
      <b/>
      <sz val="8"/>
      <color indexed="8"/>
      <name val="Gotham"/>
    </font>
    <font>
      <sz val="10"/>
      <name val="Segoe UI"/>
      <family val="2"/>
    </font>
    <font>
      <sz val="11"/>
      <name val="Segoe UI"/>
      <family val="2"/>
    </font>
    <font>
      <sz val="8"/>
      <name val="Gotham"/>
    </font>
    <font>
      <sz val="10"/>
      <name val="Antique Olive"/>
      <family val="2"/>
    </font>
    <font>
      <sz val="10"/>
      <color rgb="FFFF0000"/>
      <name val="Arial"/>
      <family val="2"/>
    </font>
    <font>
      <sz val="12"/>
      <name val="Arial"/>
      <family val="2"/>
    </font>
    <font>
      <u/>
      <sz val="10"/>
      <color indexed="8"/>
      <name val="Gotham"/>
    </font>
    <font>
      <b/>
      <u/>
      <sz val="10"/>
      <color indexed="8"/>
      <name val="Gotham"/>
    </font>
    <font>
      <sz val="9"/>
      <color indexed="8"/>
      <name val="Gotham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39" fontId="9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39" fontId="9" fillId="0" borderId="0"/>
  </cellStyleXfs>
  <cellXfs count="274">
    <xf numFmtId="0" fontId="0" fillId="0" borderId="0" xfId="0"/>
    <xf numFmtId="0" fontId="2" fillId="0" borderId="0" xfId="0" applyFont="1"/>
    <xf numFmtId="0" fontId="1" fillId="2" borderId="0" xfId="0" applyFont="1" applyFill="1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2" borderId="0" xfId="0" applyFont="1" applyFill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3" borderId="1" xfId="2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2" applyFont="1" applyFill="1" applyBorder="1" applyAlignment="1">
      <alignment horizontal="center" vertical="center"/>
    </xf>
    <xf numFmtId="0" fontId="7" fillId="3" borderId="6" xfId="2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164" fontId="8" fillId="2" borderId="8" xfId="3" applyNumberFormat="1" applyFont="1" applyFill="1" applyBorder="1"/>
    <xf numFmtId="0" fontId="8" fillId="0" borderId="8" xfId="2" applyFont="1" applyBorder="1"/>
    <xf numFmtId="164" fontId="8" fillId="2" borderId="9" xfId="2" applyNumberFormat="1" applyFont="1" applyFill="1" applyBorder="1"/>
    <xf numFmtId="49" fontId="10" fillId="0" borderId="8" xfId="4" applyNumberFormat="1" applyFont="1" applyBorder="1" applyAlignment="1">
      <alignment horizontal="left" indent="1"/>
    </xf>
    <xf numFmtId="164" fontId="10" fillId="2" borderId="9" xfId="2" applyNumberFormat="1" applyFont="1" applyFill="1" applyBorder="1"/>
    <xf numFmtId="49" fontId="8" fillId="0" borderId="8" xfId="2" applyNumberFormat="1" applyFont="1" applyBorder="1" applyAlignment="1">
      <alignment horizontal="left" indent="1"/>
    </xf>
    <xf numFmtId="49" fontId="10" fillId="0" borderId="8" xfId="4" applyNumberFormat="1" applyFont="1" applyBorder="1" applyAlignment="1">
      <alignment horizontal="left" indent="2"/>
    </xf>
    <xf numFmtId="49" fontId="10" fillId="0" borderId="8" xfId="0" applyNumberFormat="1" applyFont="1" applyBorder="1" applyAlignment="1">
      <alignment horizontal="left" indent="2"/>
    </xf>
    <xf numFmtId="43" fontId="0" fillId="0" borderId="0" xfId="1" applyFont="1"/>
    <xf numFmtId="164" fontId="0" fillId="0" borderId="0" xfId="0" applyNumberFormat="1"/>
    <xf numFmtId="49" fontId="10" fillId="0" borderId="8" xfId="2" applyNumberFormat="1" applyFont="1" applyBorder="1" applyAlignment="1">
      <alignment horizontal="left" indent="2"/>
    </xf>
    <xf numFmtId="0" fontId="8" fillId="0" borderId="8" xfId="2" applyFont="1" applyBorder="1" applyAlignment="1">
      <alignment horizontal="left" indent="1"/>
    </xf>
    <xf numFmtId="39" fontId="0" fillId="0" borderId="0" xfId="0" applyNumberFormat="1"/>
    <xf numFmtId="49" fontId="10" fillId="0" borderId="8" xfId="5" applyNumberFormat="1" applyFont="1" applyBorder="1" applyAlignment="1">
      <alignment horizontal="left" indent="2"/>
    </xf>
    <xf numFmtId="43" fontId="0" fillId="0" borderId="0" xfId="0" applyNumberFormat="1"/>
    <xf numFmtId="0" fontId="11" fillId="0" borderId="8" xfId="0" applyFont="1" applyBorder="1"/>
    <xf numFmtId="0" fontId="12" fillId="0" borderId="0" xfId="0" applyFont="1"/>
    <xf numFmtId="49" fontId="8" fillId="0" borderId="8" xfId="5" applyNumberFormat="1" applyFont="1" applyBorder="1" applyAlignment="1">
      <alignment horizontal="left" indent="1"/>
    </xf>
    <xf numFmtId="43" fontId="10" fillId="2" borderId="9" xfId="1" applyFont="1" applyFill="1" applyBorder="1"/>
    <xf numFmtId="0" fontId="0" fillId="0" borderId="0" xfId="0" applyAlignment="1">
      <alignment vertical="center"/>
    </xf>
    <xf numFmtId="164" fontId="8" fillId="2" borderId="8" xfId="2" applyNumberFormat="1" applyFont="1" applyFill="1" applyBorder="1"/>
    <xf numFmtId="49" fontId="8" fillId="0" borderId="8" xfId="5" applyNumberFormat="1" applyFont="1" applyBorder="1" applyAlignment="1">
      <alignment horizontal="left"/>
    </xf>
    <xf numFmtId="0" fontId="13" fillId="0" borderId="0" xfId="0" applyFont="1"/>
    <xf numFmtId="0" fontId="14" fillId="0" borderId="0" xfId="0" applyFont="1"/>
    <xf numFmtId="0" fontId="16" fillId="0" borderId="0" xfId="6" applyFont="1" applyAlignment="1" applyProtection="1"/>
    <xf numFmtId="0" fontId="7" fillId="3" borderId="10" xfId="2" applyFont="1" applyFill="1" applyBorder="1" applyAlignment="1">
      <alignment horizontal="left" vertical="center"/>
    </xf>
    <xf numFmtId="164" fontId="7" fillId="3" borderId="10" xfId="2" applyNumberFormat="1" applyFont="1" applyFill="1" applyBorder="1" applyAlignment="1">
      <alignment vertical="center"/>
    </xf>
    <xf numFmtId="0" fontId="8" fillId="0" borderId="11" xfId="2" applyFont="1" applyBorder="1" applyAlignment="1">
      <alignment horizontal="left" vertical="center"/>
    </xf>
    <xf numFmtId="164" fontId="8" fillId="0" borderId="9" xfId="2" applyNumberFormat="1" applyFont="1" applyBorder="1" applyAlignment="1">
      <alignment vertical="center"/>
    </xf>
    <xf numFmtId="49" fontId="10" fillId="0" borderId="8" xfId="0" applyNumberFormat="1" applyFont="1" applyBorder="1" applyAlignment="1">
      <alignment horizontal="left"/>
    </xf>
    <xf numFmtId="164" fontId="10" fillId="2" borderId="8" xfId="2" applyNumberFormat="1" applyFont="1" applyFill="1" applyBorder="1" applyAlignment="1">
      <alignment vertical="center"/>
    </xf>
    <xf numFmtId="165" fontId="10" fillId="2" borderId="8" xfId="1" applyNumberFormat="1" applyFont="1" applyFill="1" applyBorder="1" applyAlignment="1" applyProtection="1">
      <alignment vertical="center"/>
    </xf>
    <xf numFmtId="164" fontId="10" fillId="2" borderId="8" xfId="1" applyNumberFormat="1" applyFont="1" applyFill="1" applyBorder="1" applyAlignment="1" applyProtection="1">
      <alignment vertical="center"/>
    </xf>
    <xf numFmtId="49" fontId="10" fillId="0" borderId="12" xfId="0" applyNumberFormat="1" applyFont="1" applyBorder="1" applyAlignment="1">
      <alignment horizontal="left"/>
    </xf>
    <xf numFmtId="49" fontId="7" fillId="3" borderId="13" xfId="0" applyNumberFormat="1" applyFont="1" applyFill="1" applyBorder="1" applyAlignment="1">
      <alignment horizontal="left" vertical="center"/>
    </xf>
    <xf numFmtId="164" fontId="7" fillId="3" borderId="14" xfId="0" applyNumberFormat="1" applyFont="1" applyFill="1" applyBorder="1" applyAlignment="1">
      <alignment vertical="center"/>
    </xf>
    <xf numFmtId="164" fontId="7" fillId="3" borderId="14" xfId="1" applyNumberFormat="1" applyFont="1" applyFill="1" applyBorder="1" applyAlignment="1">
      <alignment vertical="center"/>
    </xf>
    <xf numFmtId="164" fontId="17" fillId="0" borderId="0" xfId="0" applyNumberFormat="1" applyFont="1"/>
    <xf numFmtId="164" fontId="10" fillId="0" borderId="0" xfId="2" applyNumberFormat="1" applyFont="1" applyAlignment="1">
      <alignment vertical="center"/>
    </xf>
    <xf numFmtId="164" fontId="18" fillId="2" borderId="0" xfId="0" applyNumberFormat="1" applyFont="1" applyFill="1"/>
    <xf numFmtId="164" fontId="10" fillId="2" borderId="0" xfId="2" applyNumberFormat="1" applyFont="1" applyFill="1" applyAlignment="1">
      <alignment vertical="center"/>
    </xf>
    <xf numFmtId="164" fontId="10" fillId="0" borderId="0" xfId="2" applyNumberFormat="1" applyFont="1"/>
    <xf numFmtId="49" fontId="19" fillId="0" borderId="0" xfId="0" applyNumberFormat="1" applyFont="1"/>
    <xf numFmtId="43" fontId="0" fillId="2" borderId="0" xfId="1" applyFont="1" applyFill="1"/>
    <xf numFmtId="165" fontId="0" fillId="2" borderId="0" xfId="1" applyNumberFormat="1" applyFont="1" applyFill="1"/>
    <xf numFmtId="165" fontId="0" fillId="2" borderId="0" xfId="0" applyNumberFormat="1" applyFill="1"/>
    <xf numFmtId="165" fontId="1" fillId="2" borderId="0" xfId="0" applyNumberFormat="1" applyFont="1" applyFill="1"/>
    <xf numFmtId="0" fontId="20" fillId="0" borderId="0" xfId="0" applyFont="1"/>
    <xf numFmtId="164" fontId="21" fillId="0" borderId="0" xfId="0" applyNumberFormat="1" applyFont="1" applyAlignment="1">
      <alignment vertical="center" wrapText="1"/>
    </xf>
    <xf numFmtId="39" fontId="22" fillId="0" borderId="0" xfId="7" applyNumberFormat="1" applyFont="1"/>
    <xf numFmtId="0" fontId="0" fillId="2" borderId="0" xfId="0" applyFill="1"/>
    <xf numFmtId="0" fontId="20" fillId="0" borderId="0" xfId="0" applyFont="1" applyAlignment="1">
      <alignment horizontal="left" indent="1"/>
    </xf>
    <xf numFmtId="164" fontId="18" fillId="0" borderId="0" xfId="0" applyNumberFormat="1" applyFont="1"/>
    <xf numFmtId="0" fontId="18" fillId="0" borderId="0" xfId="0" applyFont="1"/>
    <xf numFmtId="0" fontId="18" fillId="2" borderId="0" xfId="0" applyFont="1" applyFill="1"/>
    <xf numFmtId="165" fontId="18" fillId="0" borderId="0" xfId="1" applyNumberFormat="1" applyFont="1" applyFill="1" applyBorder="1"/>
    <xf numFmtId="39" fontId="23" fillId="0" borderId="0" xfId="7" applyNumberFormat="1" applyFont="1"/>
    <xf numFmtId="165" fontId="20" fillId="0" borderId="0" xfId="2" applyNumberFormat="1" applyFont="1" applyAlignment="1">
      <alignment vertical="center"/>
    </xf>
    <xf numFmtId="164" fontId="21" fillId="0" borderId="0" xfId="2" applyNumberFormat="1" applyFont="1" applyAlignment="1">
      <alignment vertical="center"/>
    </xf>
    <xf numFmtId="165" fontId="24" fillId="0" borderId="0" xfId="0" applyNumberFormat="1" applyFont="1"/>
    <xf numFmtId="166" fontId="21" fillId="0" borderId="0" xfId="0" applyNumberFormat="1" applyFont="1" applyAlignment="1">
      <alignment vertical="center" wrapText="1"/>
    </xf>
    <xf numFmtId="164" fontId="21" fillId="0" borderId="0" xfId="2" applyNumberFormat="1" applyFont="1"/>
    <xf numFmtId="164" fontId="24" fillId="0" borderId="0" xfId="0" applyNumberFormat="1" applyFont="1"/>
    <xf numFmtId="43" fontId="20" fillId="2" borderId="0" xfId="0" applyNumberFormat="1" applyFont="1" applyFill="1" applyAlignment="1">
      <alignment horizontal="right"/>
    </xf>
    <xf numFmtId="43" fontId="20" fillId="0" borderId="0" xfId="0" applyNumberFormat="1" applyFont="1" applyAlignment="1">
      <alignment horizontal="right"/>
    </xf>
    <xf numFmtId="164" fontId="24" fillId="2" borderId="0" xfId="0" applyNumberFormat="1" applyFont="1" applyFill="1"/>
    <xf numFmtId="0" fontId="24" fillId="0" borderId="0" xfId="0" applyFont="1"/>
    <xf numFmtId="43" fontId="18" fillId="0" borderId="0" xfId="1" applyFont="1"/>
    <xf numFmtId="165" fontId="11" fillId="2" borderId="0" xfId="0" applyNumberFormat="1" applyFont="1" applyFill="1"/>
    <xf numFmtId="165" fontId="24" fillId="2" borderId="0" xfId="1" applyNumberFormat="1" applyFont="1" applyFill="1" applyBorder="1" applyAlignment="1"/>
    <xf numFmtId="165" fontId="18" fillId="2" borderId="0" xfId="0" applyNumberFormat="1" applyFont="1" applyFill="1"/>
    <xf numFmtId="0" fontId="22" fillId="0" borderId="0" xfId="0" applyFont="1"/>
    <xf numFmtId="0" fontId="22" fillId="2" borderId="0" xfId="0" applyFont="1" applyFill="1"/>
    <xf numFmtId="0" fontId="25" fillId="0" borderId="0" xfId="0" applyFont="1"/>
    <xf numFmtId="0" fontId="3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0" xfId="8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39" fontId="8" fillId="0" borderId="8" xfId="9" applyFont="1" applyBorder="1"/>
    <xf numFmtId="164" fontId="8" fillId="0" borderId="11" xfId="2" applyNumberFormat="1" applyFont="1" applyBorder="1"/>
    <xf numFmtId="164" fontId="8" fillId="0" borderId="9" xfId="2" applyNumberFormat="1" applyFont="1" applyBorder="1"/>
    <xf numFmtId="164" fontId="1" fillId="0" borderId="0" xfId="0" applyNumberFormat="1" applyFont="1"/>
    <xf numFmtId="49" fontId="8" fillId="0" borderId="8" xfId="9" applyNumberFormat="1" applyFont="1" applyBorder="1"/>
    <xf numFmtId="164" fontId="8" fillId="0" borderId="8" xfId="2" applyNumberFormat="1" applyFont="1" applyBorder="1"/>
    <xf numFmtId="49" fontId="8" fillId="0" borderId="8" xfId="9" applyNumberFormat="1" applyFont="1" applyBorder="1" applyAlignment="1">
      <alignment horizontal="left" indent="1"/>
    </xf>
    <xf numFmtId="0" fontId="18" fillId="0" borderId="8" xfId="2" applyFont="1" applyBorder="1" applyAlignment="1">
      <alignment horizontal="left" indent="2"/>
    </xf>
    <xf numFmtId="164" fontId="18" fillId="0" borderId="8" xfId="2" applyNumberFormat="1" applyFont="1" applyBorder="1" applyAlignment="1">
      <alignment horizontal="right"/>
    </xf>
    <xf numFmtId="164" fontId="18" fillId="0" borderId="9" xfId="2" applyNumberFormat="1" applyFont="1" applyBorder="1" applyAlignment="1">
      <alignment horizontal="right"/>
    </xf>
    <xf numFmtId="164" fontId="11" fillId="0" borderId="8" xfId="2" applyNumberFormat="1" applyFont="1" applyBorder="1" applyAlignment="1">
      <alignment horizontal="right"/>
    </xf>
    <xf numFmtId="164" fontId="11" fillId="0" borderId="9" xfId="2" applyNumberFormat="1" applyFont="1" applyBorder="1" applyAlignment="1">
      <alignment horizontal="right"/>
    </xf>
    <xf numFmtId="49" fontId="10" fillId="0" borderId="8" xfId="9" applyNumberFormat="1" applyFont="1" applyBorder="1" applyAlignment="1">
      <alignment horizontal="left" indent="2"/>
    </xf>
    <xf numFmtId="164" fontId="18" fillId="2" borderId="8" xfId="2" applyNumberFormat="1" applyFont="1" applyFill="1" applyBorder="1" applyAlignment="1">
      <alignment horizontal="right"/>
    </xf>
    <xf numFmtId="49" fontId="18" fillId="0" borderId="8" xfId="9" applyNumberFormat="1" applyFont="1" applyBorder="1" applyAlignment="1">
      <alignment horizontal="left" indent="2"/>
    </xf>
    <xf numFmtId="0" fontId="26" fillId="0" borderId="0" xfId="0" applyFont="1"/>
    <xf numFmtId="165" fontId="18" fillId="0" borderId="8" xfId="1" applyNumberFormat="1" applyFont="1" applyFill="1" applyBorder="1" applyAlignment="1" applyProtection="1">
      <alignment horizontal="right"/>
    </xf>
    <xf numFmtId="164" fontId="8" fillId="0" borderId="8" xfId="9" applyNumberFormat="1" applyFont="1" applyBorder="1" applyAlignment="1">
      <alignment horizontal="left" indent="1"/>
    </xf>
    <xf numFmtId="164" fontId="10" fillId="0" borderId="8" xfId="2" applyNumberFormat="1" applyFont="1" applyBorder="1"/>
    <xf numFmtId="49" fontId="18" fillId="0" borderId="8" xfId="2" applyNumberFormat="1" applyFont="1" applyBorder="1" applyAlignment="1">
      <alignment horizontal="left" indent="2"/>
    </xf>
    <xf numFmtId="49" fontId="11" fillId="0" borderId="8" xfId="2" applyNumberFormat="1" applyFont="1" applyBorder="1" applyAlignment="1">
      <alignment horizontal="left"/>
    </xf>
    <xf numFmtId="39" fontId="8" fillId="0" borderId="8" xfId="9" applyFont="1" applyBorder="1" applyAlignment="1">
      <alignment horizontal="left" indent="1"/>
    </xf>
    <xf numFmtId="39" fontId="10" fillId="0" borderId="8" xfId="9" applyFont="1" applyBorder="1" applyAlignment="1">
      <alignment horizontal="left" indent="2"/>
    </xf>
    <xf numFmtId="164" fontId="10" fillId="2" borderId="8" xfId="2" applyNumberFormat="1" applyFont="1" applyFill="1" applyBorder="1"/>
    <xf numFmtId="0" fontId="27" fillId="0" borderId="0" xfId="0" applyFont="1"/>
    <xf numFmtId="164" fontId="7" fillId="3" borderId="15" xfId="2" applyNumberFormat="1" applyFont="1" applyFill="1" applyBorder="1" applyAlignment="1">
      <alignment vertical="center"/>
    </xf>
    <xf numFmtId="0" fontId="10" fillId="0" borderId="16" xfId="2" applyFont="1" applyBorder="1" applyAlignment="1">
      <alignment horizontal="left" vertical="center"/>
    </xf>
    <xf numFmtId="164" fontId="10" fillId="0" borderId="17" xfId="2" applyNumberFormat="1" applyFont="1" applyBorder="1" applyAlignment="1">
      <alignment vertical="center"/>
    </xf>
    <xf numFmtId="43" fontId="18" fillId="0" borderId="9" xfId="1" applyFont="1" applyFill="1" applyBorder="1" applyAlignment="1" applyProtection="1">
      <alignment horizontal="right" vertical="center"/>
    </xf>
    <xf numFmtId="49" fontId="7" fillId="3" borderId="18" xfId="0" applyNumberFormat="1" applyFont="1" applyFill="1" applyBorder="1" applyAlignment="1">
      <alignment horizontal="left" vertical="center"/>
    </xf>
    <xf numFmtId="165" fontId="7" fillId="3" borderId="17" xfId="0" applyNumberFormat="1" applyFont="1" applyFill="1" applyBorder="1" applyAlignment="1">
      <alignment vertical="center"/>
    </xf>
    <xf numFmtId="164" fontId="7" fillId="3" borderId="17" xfId="0" applyNumberFormat="1" applyFont="1" applyFill="1" applyBorder="1" applyAlignment="1">
      <alignment vertical="center"/>
    </xf>
    <xf numFmtId="164" fontId="18" fillId="0" borderId="0" xfId="2" applyNumberFormat="1" applyFont="1" applyAlignment="1">
      <alignment horizontal="center" vertical="center"/>
    </xf>
    <xf numFmtId="164" fontId="11" fillId="0" borderId="0" xfId="0" applyNumberFormat="1" applyFont="1"/>
    <xf numFmtId="165" fontId="18" fillId="0" borderId="0" xfId="0" applyNumberFormat="1" applyFont="1" applyAlignment="1">
      <alignment horizontal="center"/>
    </xf>
    <xf numFmtId="0" fontId="10" fillId="0" borderId="0" xfId="0" applyFont="1"/>
    <xf numFmtId="164" fontId="24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24" fillId="0" borderId="0" xfId="1" applyNumberFormat="1" applyFont="1" applyFill="1" applyBorder="1" applyAlignment="1">
      <alignment horizontal="center"/>
    </xf>
    <xf numFmtId="165" fontId="11" fillId="0" borderId="0" xfId="0" applyNumberFormat="1" applyFont="1" applyAlignment="1">
      <alignment horizontal="center"/>
    </xf>
    <xf numFmtId="0" fontId="11" fillId="0" borderId="0" xfId="0" applyFont="1"/>
    <xf numFmtId="43" fontId="24" fillId="0" borderId="0" xfId="1" applyFont="1" applyFill="1" applyBorder="1" applyAlignment="1">
      <alignment horizontal="center"/>
    </xf>
    <xf numFmtId="165" fontId="24" fillId="2" borderId="0" xfId="1" applyNumberFormat="1" applyFont="1" applyFill="1" applyBorder="1" applyAlignment="1">
      <alignment horizontal="center"/>
    </xf>
    <xf numFmtId="165" fontId="18" fillId="0" borderId="0" xfId="0" applyNumberFormat="1" applyFont="1"/>
    <xf numFmtId="0" fontId="4" fillId="2" borderId="0" xfId="0" applyFont="1" applyFill="1"/>
    <xf numFmtId="0" fontId="7" fillId="3" borderId="5" xfId="0" applyFont="1" applyFill="1" applyBorder="1" applyAlignment="1">
      <alignment horizontal="center" vertical="center"/>
    </xf>
    <xf numFmtId="0" fontId="7" fillId="3" borderId="6" xfId="8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64" fontId="8" fillId="0" borderId="8" xfId="3" applyNumberFormat="1" applyFont="1" applyBorder="1"/>
    <xf numFmtId="164" fontId="8" fillId="0" borderId="9" xfId="3" applyNumberFormat="1" applyFont="1" applyBorder="1"/>
    <xf numFmtId="49" fontId="8" fillId="0" borderId="8" xfId="0" applyNumberFormat="1" applyFont="1" applyBorder="1"/>
    <xf numFmtId="49" fontId="8" fillId="0" borderId="8" xfId="0" applyNumberFormat="1" applyFont="1" applyBorder="1" applyAlignment="1">
      <alignment horizontal="left" indent="1"/>
    </xf>
    <xf numFmtId="0" fontId="10" fillId="0" borderId="8" xfId="0" applyFont="1" applyBorder="1" applyAlignment="1">
      <alignment horizontal="left" indent="2"/>
    </xf>
    <xf numFmtId="164" fontId="10" fillId="0" borderId="9" xfId="2" applyNumberFormat="1" applyFont="1" applyBorder="1"/>
    <xf numFmtId="49" fontId="8" fillId="0" borderId="8" xfId="0" applyNumberFormat="1" applyFont="1" applyBorder="1" applyAlignment="1">
      <alignment horizontal="left" indent="2"/>
    </xf>
    <xf numFmtId="164" fontId="10" fillId="0" borderId="8" xfId="0" applyNumberFormat="1" applyFont="1" applyBorder="1" applyAlignment="1">
      <alignment horizontal="left" indent="3"/>
    </xf>
    <xf numFmtId="164" fontId="10" fillId="2" borderId="8" xfId="8" applyNumberFormat="1" applyFont="1" applyFill="1" applyBorder="1"/>
    <xf numFmtId="164" fontId="10" fillId="0" borderId="8" xfId="8" applyNumberFormat="1" applyFont="1" applyBorder="1"/>
    <xf numFmtId="43" fontId="10" fillId="0" borderId="8" xfId="1" applyFont="1" applyFill="1" applyBorder="1" applyProtection="1"/>
    <xf numFmtId="49" fontId="8" fillId="0" borderId="8" xfId="3" applyNumberFormat="1" applyFont="1" applyBorder="1" applyAlignment="1">
      <alignment horizontal="left"/>
    </xf>
    <xf numFmtId="164" fontId="8" fillId="2" borderId="9" xfId="3" applyNumberFormat="1" applyFont="1" applyFill="1" applyBorder="1"/>
    <xf numFmtId="49" fontId="8" fillId="0" borderId="8" xfId="0" applyNumberFormat="1" applyFont="1" applyBorder="1" applyAlignment="1">
      <alignment horizontal="left"/>
    </xf>
    <xf numFmtId="43" fontId="8" fillId="0" borderId="8" xfId="1" applyFont="1" applyFill="1" applyBorder="1" applyProtection="1"/>
    <xf numFmtId="49" fontId="8" fillId="0" borderId="8" xfId="7" applyNumberFormat="1" applyFont="1" applyBorder="1" applyAlignment="1">
      <alignment horizontal="left" indent="1"/>
    </xf>
    <xf numFmtId="164" fontId="8" fillId="2" borderId="9" xfId="7" applyNumberFormat="1" applyFont="1" applyFill="1" applyBorder="1"/>
    <xf numFmtId="164" fontId="8" fillId="0" borderId="9" xfId="7" applyNumberFormat="1" applyFont="1" applyBorder="1"/>
    <xf numFmtId="43" fontId="1" fillId="0" borderId="0" xfId="1" applyFont="1"/>
    <xf numFmtId="49" fontId="10" fillId="2" borderId="8" xfId="2" applyNumberFormat="1" applyFont="1" applyFill="1" applyBorder="1" applyAlignment="1">
      <alignment horizontal="left" indent="3"/>
    </xf>
    <xf numFmtId="164" fontId="10" fillId="2" borderId="9" xfId="7" applyNumberFormat="1" applyFont="1" applyFill="1" applyBorder="1"/>
    <xf numFmtId="164" fontId="10" fillId="0" borderId="9" xfId="7" applyNumberFormat="1" applyFont="1" applyBorder="1"/>
    <xf numFmtId="164" fontId="10" fillId="0" borderId="9" xfId="3" applyNumberFormat="1" applyFont="1" applyBorder="1"/>
    <xf numFmtId="43" fontId="10" fillId="0" borderId="8" xfId="1" applyFont="1" applyBorder="1"/>
    <xf numFmtId="49" fontId="10" fillId="2" borderId="8" xfId="8" applyNumberFormat="1" applyFont="1" applyFill="1" applyBorder="1" applyAlignment="1">
      <alignment horizontal="left" indent="3"/>
    </xf>
    <xf numFmtId="49" fontId="8" fillId="0" borderId="8" xfId="0" applyNumberFormat="1" applyFont="1" applyBorder="1" applyAlignment="1">
      <alignment horizontal="left" indent="3"/>
    </xf>
    <xf numFmtId="49" fontId="11" fillId="0" borderId="8" xfId="0" applyNumberFormat="1" applyFont="1" applyBorder="1" applyAlignment="1">
      <alignment horizontal="left" indent="4"/>
    </xf>
    <xf numFmtId="164" fontId="11" fillId="0" borderId="8" xfId="8" applyNumberFormat="1" applyFont="1" applyBorder="1"/>
    <xf numFmtId="164" fontId="11" fillId="2" borderId="8" xfId="8" applyNumberFormat="1" applyFont="1" applyFill="1" applyBorder="1"/>
    <xf numFmtId="164" fontId="11" fillId="0" borderId="8" xfId="2" applyNumberFormat="1" applyFont="1" applyBorder="1"/>
    <xf numFmtId="164" fontId="11" fillId="0" borderId="9" xfId="3" applyNumberFormat="1" applyFont="1" applyBorder="1"/>
    <xf numFmtId="43" fontId="12" fillId="0" borderId="0" xfId="1" applyFont="1"/>
    <xf numFmtId="49" fontId="10" fillId="0" borderId="8" xfId="3" applyNumberFormat="1" applyFont="1" applyBorder="1" applyAlignment="1">
      <alignment horizontal="left" indent="5"/>
    </xf>
    <xf numFmtId="49" fontId="10" fillId="0" borderId="8" xfId="0" applyNumberFormat="1" applyFont="1" applyBorder="1" applyAlignment="1">
      <alignment horizontal="left" indent="4"/>
    </xf>
    <xf numFmtId="165" fontId="10" fillId="0" borderId="8" xfId="1" applyNumberFormat="1" applyFont="1" applyFill="1" applyBorder="1" applyProtection="1"/>
    <xf numFmtId="49" fontId="8" fillId="0" borderId="8" xfId="0" applyNumberFormat="1" applyFont="1" applyBorder="1" applyAlignment="1">
      <alignment horizontal="left" vertical="center" indent="2"/>
    </xf>
    <xf numFmtId="49" fontId="10" fillId="0" borderId="8" xfId="0" applyNumberFormat="1" applyFont="1" applyBorder="1" applyAlignment="1">
      <alignment horizontal="left" indent="3"/>
    </xf>
    <xf numFmtId="164" fontId="18" fillId="2" borderId="8" xfId="0" applyNumberFormat="1" applyFont="1" applyFill="1" applyBorder="1"/>
    <xf numFmtId="164" fontId="18" fillId="0" borderId="8" xfId="0" applyNumberFormat="1" applyFont="1" applyBorder="1"/>
    <xf numFmtId="164" fontId="11" fillId="2" borderId="8" xfId="0" applyNumberFormat="1" applyFont="1" applyFill="1" applyBorder="1"/>
    <xf numFmtId="164" fontId="11" fillId="2" borderId="8" xfId="2" applyNumberFormat="1" applyFont="1" applyFill="1" applyBorder="1"/>
    <xf numFmtId="43" fontId="8" fillId="0" borderId="8" xfId="1" applyFont="1" applyBorder="1"/>
    <xf numFmtId="49" fontId="18" fillId="0" borderId="8" xfId="3" applyNumberFormat="1" applyFont="1" applyBorder="1" applyAlignment="1">
      <alignment horizontal="left" indent="3"/>
    </xf>
    <xf numFmtId="164" fontId="18" fillId="0" borderId="8" xfId="2" applyNumberFormat="1" applyFont="1" applyBorder="1"/>
    <xf numFmtId="164" fontId="18" fillId="2" borderId="8" xfId="2" applyNumberFormat="1" applyFont="1" applyFill="1" applyBorder="1"/>
    <xf numFmtId="49" fontId="28" fillId="0" borderId="8" xfId="3" applyNumberFormat="1" applyFont="1" applyBorder="1" applyAlignment="1">
      <alignment horizontal="left" indent="2"/>
    </xf>
    <xf numFmtId="164" fontId="28" fillId="2" borderId="8" xfId="2" applyNumberFormat="1" applyFont="1" applyFill="1" applyBorder="1"/>
    <xf numFmtId="164" fontId="28" fillId="0" borderId="8" xfId="2" applyNumberFormat="1" applyFont="1" applyBorder="1"/>
    <xf numFmtId="49" fontId="10" fillId="0" borderId="8" xfId="3" applyNumberFormat="1" applyFont="1" applyBorder="1" applyAlignment="1">
      <alignment horizontal="left" indent="2"/>
    </xf>
    <xf numFmtId="49" fontId="10" fillId="0" borderId="8" xfId="7" applyNumberFormat="1" applyFont="1" applyBorder="1" applyAlignment="1">
      <alignment horizontal="left" indent="1"/>
    </xf>
    <xf numFmtId="49" fontId="7" fillId="3" borderId="6" xfId="0" applyNumberFormat="1" applyFont="1" applyFill="1" applyBorder="1" applyAlignment="1">
      <alignment vertical="center"/>
    </xf>
    <xf numFmtId="164" fontId="7" fillId="3" borderId="6" xfId="2" applyNumberFormat="1" applyFont="1" applyFill="1" applyBorder="1" applyAlignment="1">
      <alignment vertical="center"/>
    </xf>
    <xf numFmtId="164" fontId="7" fillId="3" borderId="4" xfId="2" applyNumberFormat="1" applyFont="1" applyFill="1" applyBorder="1" applyAlignment="1">
      <alignment vertical="center"/>
    </xf>
    <xf numFmtId="164" fontId="8" fillId="2" borderId="8" xfId="0" applyNumberFormat="1" applyFont="1" applyFill="1" applyBorder="1"/>
    <xf numFmtId="164" fontId="8" fillId="0" borderId="8" xfId="0" applyNumberFormat="1" applyFont="1" applyBorder="1"/>
    <xf numFmtId="164" fontId="8" fillId="0" borderId="9" xfId="0" applyNumberFormat="1" applyFont="1" applyBorder="1"/>
    <xf numFmtId="49" fontId="29" fillId="0" borderId="8" xfId="0" applyNumberFormat="1" applyFont="1" applyBorder="1" applyAlignment="1">
      <alignment horizontal="left"/>
    </xf>
    <xf numFmtId="164" fontId="29" fillId="2" borderId="8" xfId="0" applyNumberFormat="1" applyFont="1" applyFill="1" applyBorder="1"/>
    <xf numFmtId="164" fontId="29" fillId="0" borderId="8" xfId="0" applyNumberFormat="1" applyFont="1" applyBorder="1"/>
    <xf numFmtId="164" fontId="29" fillId="0" borderId="9" xfId="0" applyNumberFormat="1" applyFont="1" applyBorder="1"/>
    <xf numFmtId="49" fontId="10" fillId="0" borderId="8" xfId="0" applyNumberFormat="1" applyFont="1" applyBorder="1" applyAlignment="1">
      <alignment horizontal="left" indent="1"/>
    </xf>
    <xf numFmtId="164" fontId="10" fillId="2" borderId="8" xfId="0" applyNumberFormat="1" applyFont="1" applyFill="1" applyBorder="1"/>
    <xf numFmtId="164" fontId="10" fillId="0" borderId="9" xfId="0" applyNumberFormat="1" applyFont="1" applyBorder="1"/>
    <xf numFmtId="164" fontId="10" fillId="0" borderId="8" xfId="0" applyNumberFormat="1" applyFont="1" applyBorder="1"/>
    <xf numFmtId="164" fontId="28" fillId="0" borderId="8" xfId="0" applyNumberFormat="1" applyFont="1" applyBorder="1"/>
    <xf numFmtId="49" fontId="28" fillId="0" borderId="8" xfId="0" applyNumberFormat="1" applyFont="1" applyBorder="1" applyAlignment="1">
      <alignment horizontal="left" indent="1"/>
    </xf>
    <xf numFmtId="164" fontId="28" fillId="2" borderId="8" xfId="0" applyNumberFormat="1" applyFont="1" applyFill="1" applyBorder="1"/>
    <xf numFmtId="43" fontId="10" fillId="0" borderId="9" xfId="1" applyFont="1" applyFill="1" applyBorder="1" applyProtection="1"/>
    <xf numFmtId="164" fontId="28" fillId="0" borderId="9" xfId="0" applyNumberFormat="1" applyFont="1" applyBorder="1"/>
    <xf numFmtId="49" fontId="8" fillId="0" borderId="8" xfId="0" applyNumberFormat="1" applyFont="1" applyBorder="1" applyAlignment="1" applyProtection="1">
      <alignment horizontal="left" indent="2"/>
      <protection locked="0"/>
    </xf>
    <xf numFmtId="164" fontId="10" fillId="0" borderId="9" xfId="0" applyNumberFormat="1" applyFont="1" applyBorder="1" applyAlignment="1">
      <alignment horizontal="left" indent="3"/>
    </xf>
    <xf numFmtId="49" fontId="10" fillId="0" borderId="8" xfId="0" applyNumberFormat="1" applyFont="1" applyBorder="1" applyAlignment="1" applyProtection="1">
      <alignment horizontal="left" indent="2"/>
      <protection locked="0"/>
    </xf>
    <xf numFmtId="164" fontId="8" fillId="2" borderId="9" xfId="0" applyNumberFormat="1" applyFont="1" applyFill="1" applyBorder="1"/>
    <xf numFmtId="49" fontId="8" fillId="0" borderId="8" xfId="0" applyNumberFormat="1" applyFont="1" applyBorder="1" applyAlignment="1" applyProtection="1">
      <alignment horizontal="left" indent="3"/>
      <protection locked="0"/>
    </xf>
    <xf numFmtId="49" fontId="10" fillId="0" borderId="8" xfId="0" applyNumberFormat="1" applyFont="1" applyBorder="1" applyAlignment="1" applyProtection="1">
      <alignment horizontal="left" indent="4"/>
      <protection locked="0"/>
    </xf>
    <xf numFmtId="164" fontId="10" fillId="2" borderId="9" xfId="0" applyNumberFormat="1" applyFont="1" applyFill="1" applyBorder="1"/>
    <xf numFmtId="43" fontId="8" fillId="0" borderId="9" xfId="1" applyFont="1" applyBorder="1"/>
    <xf numFmtId="43" fontId="10" fillId="0" borderId="9" xfId="1" applyFont="1" applyBorder="1"/>
    <xf numFmtId="49" fontId="8" fillId="0" borderId="8" xfId="0" applyNumberFormat="1" applyFont="1" applyBorder="1" applyAlignment="1">
      <alignment horizontal="left" wrapText="1"/>
    </xf>
    <xf numFmtId="164" fontId="8" fillId="2" borderId="9" xfId="0" applyNumberFormat="1" applyFont="1" applyFill="1" applyBorder="1" applyAlignment="1">
      <alignment vertical="center"/>
    </xf>
    <xf numFmtId="164" fontId="8" fillId="0" borderId="9" xfId="0" applyNumberFormat="1" applyFont="1" applyBorder="1" applyAlignment="1">
      <alignment vertical="center"/>
    </xf>
    <xf numFmtId="164" fontId="8" fillId="0" borderId="8" xfId="2" applyNumberFormat="1" applyFont="1" applyBorder="1" applyAlignment="1">
      <alignment vertical="center"/>
    </xf>
    <xf numFmtId="49" fontId="7" fillId="3" borderId="10" xfId="0" applyNumberFormat="1" applyFont="1" applyFill="1" applyBorder="1" applyAlignment="1">
      <alignment horizontal="left" vertical="center"/>
    </xf>
    <xf numFmtId="164" fontId="7" fillId="3" borderId="6" xfId="0" applyNumberFormat="1" applyFont="1" applyFill="1" applyBorder="1" applyAlignment="1">
      <alignment vertical="center"/>
    </xf>
    <xf numFmtId="165" fontId="7" fillId="3" borderId="6" xfId="1" applyNumberFormat="1" applyFont="1" applyFill="1" applyBorder="1" applyAlignment="1">
      <alignment vertical="center"/>
    </xf>
    <xf numFmtId="164" fontId="7" fillId="3" borderId="4" xfId="0" applyNumberFormat="1" applyFont="1" applyFill="1" applyBorder="1" applyAlignment="1">
      <alignment vertical="center"/>
    </xf>
    <xf numFmtId="49" fontId="8" fillId="0" borderId="7" xfId="0" applyNumberFormat="1" applyFont="1" applyBorder="1"/>
    <xf numFmtId="164" fontId="8" fillId="2" borderId="8" xfId="0" applyNumberFormat="1" applyFont="1" applyFill="1" applyBorder="1" applyAlignment="1">
      <alignment vertical="center"/>
    </xf>
    <xf numFmtId="164" fontId="8" fillId="0" borderId="8" xfId="0" applyNumberFormat="1" applyFont="1" applyBorder="1" applyAlignment="1">
      <alignment vertical="center"/>
    </xf>
    <xf numFmtId="165" fontId="8" fillId="0" borderId="9" xfId="1" applyNumberFormat="1" applyFont="1" applyFill="1" applyBorder="1" applyAlignment="1" applyProtection="1">
      <alignment vertical="center"/>
    </xf>
    <xf numFmtId="49" fontId="10" fillId="0" borderId="7" xfId="0" applyNumberFormat="1" applyFont="1" applyBorder="1"/>
    <xf numFmtId="164" fontId="10" fillId="2" borderId="8" xfId="0" applyNumberFormat="1" applyFont="1" applyFill="1" applyBorder="1" applyAlignment="1">
      <alignment vertical="center"/>
    </xf>
    <xf numFmtId="164" fontId="10" fillId="0" borderId="9" xfId="0" applyNumberFormat="1" applyFont="1" applyBorder="1" applyAlignment="1">
      <alignment vertical="center"/>
    </xf>
    <xf numFmtId="164" fontId="10" fillId="0" borderId="9" xfId="1" applyNumberFormat="1" applyFont="1" applyFill="1" applyBorder="1" applyAlignment="1" applyProtection="1">
      <alignment vertical="center"/>
    </xf>
    <xf numFmtId="164" fontId="10" fillId="2" borderId="9" xfId="0" applyNumberFormat="1" applyFont="1" applyFill="1" applyBorder="1" applyAlignment="1">
      <alignment vertical="center"/>
    </xf>
    <xf numFmtId="43" fontId="10" fillId="0" borderId="9" xfId="1" applyFont="1" applyFill="1" applyBorder="1" applyAlignment="1" applyProtection="1">
      <alignment vertical="center"/>
    </xf>
    <xf numFmtId="164" fontId="10" fillId="2" borderId="5" xfId="0" applyNumberFormat="1" applyFont="1" applyFill="1" applyBorder="1" applyAlignment="1">
      <alignment vertical="center"/>
    </xf>
    <xf numFmtId="49" fontId="7" fillId="3" borderId="19" xfId="0" applyNumberFormat="1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164" fontId="7" fillId="3" borderId="20" xfId="0" applyNumberFormat="1" applyFont="1" applyFill="1" applyBorder="1" applyAlignment="1">
      <alignment vertical="center"/>
    </xf>
    <xf numFmtId="49" fontId="11" fillId="4" borderId="6" xfId="0" applyNumberFormat="1" applyFont="1" applyFill="1" applyBorder="1" applyAlignment="1">
      <alignment vertical="center"/>
    </xf>
    <xf numFmtId="164" fontId="11" fillId="4" borderId="6" xfId="0" applyNumberFormat="1" applyFont="1" applyFill="1" applyBorder="1" applyAlignment="1">
      <alignment vertical="center"/>
    </xf>
    <xf numFmtId="164" fontId="10" fillId="2" borderId="0" xfId="0" applyNumberFormat="1" applyFont="1" applyFill="1" applyAlignment="1">
      <alignment vertical="center"/>
    </xf>
    <xf numFmtId="167" fontId="18" fillId="0" borderId="0" xfId="0" applyNumberFormat="1" applyFont="1"/>
    <xf numFmtId="164" fontId="10" fillId="0" borderId="0" xfId="0" applyNumberFormat="1" applyFont="1" applyAlignment="1">
      <alignment vertical="center"/>
    </xf>
    <xf numFmtId="164" fontId="10" fillId="0" borderId="0" xfId="0" applyNumberFormat="1" applyFont="1"/>
    <xf numFmtId="164" fontId="30" fillId="0" borderId="0" xfId="0" applyNumberFormat="1" applyFont="1" applyAlignment="1">
      <alignment horizontal="right"/>
    </xf>
    <xf numFmtId="164" fontId="30" fillId="2" borderId="0" xfId="0" applyNumberFormat="1" applyFont="1" applyFill="1" applyAlignment="1">
      <alignment horizontal="right"/>
    </xf>
    <xf numFmtId="49" fontId="7" fillId="3" borderId="2" xfId="0" applyNumberFormat="1" applyFont="1" applyFill="1" applyBorder="1" applyAlignment="1">
      <alignment vertical="center"/>
    </xf>
    <xf numFmtId="49" fontId="10" fillId="0" borderId="8" xfId="0" applyNumberFormat="1" applyFont="1" applyBorder="1" applyAlignment="1">
      <alignment horizontal="left" indent="5"/>
    </xf>
    <xf numFmtId="49" fontId="10" fillId="0" borderId="8" xfId="2" applyNumberFormat="1" applyFont="1" applyBorder="1" applyAlignment="1">
      <alignment horizontal="left" indent="5"/>
    </xf>
    <xf numFmtId="0" fontId="7" fillId="3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3" fontId="7" fillId="3" borderId="4" xfId="1" applyFont="1" applyFill="1" applyBorder="1" applyAlignment="1">
      <alignment vertical="center"/>
    </xf>
    <xf numFmtId="164" fontId="7" fillId="3" borderId="21" xfId="2" applyNumberFormat="1" applyFont="1" applyFill="1" applyBorder="1" applyAlignment="1">
      <alignment vertical="center"/>
    </xf>
    <xf numFmtId="49" fontId="7" fillId="3" borderId="22" xfId="0" applyNumberFormat="1" applyFont="1" applyFill="1" applyBorder="1" applyAlignment="1">
      <alignment vertical="center"/>
    </xf>
    <xf numFmtId="43" fontId="11" fillId="0" borderId="8" xfId="1" applyFont="1" applyBorder="1" applyAlignment="1">
      <alignment vertical="center"/>
    </xf>
    <xf numFmtId="164" fontId="11" fillId="0" borderId="6" xfId="2" applyNumberFormat="1" applyFont="1" applyBorder="1" applyAlignment="1">
      <alignment vertical="center"/>
    </xf>
    <xf numFmtId="164" fontId="18" fillId="0" borderId="6" xfId="2" applyNumberFormat="1" applyFont="1" applyBorder="1" applyAlignment="1">
      <alignment vertical="center"/>
    </xf>
    <xf numFmtId="49" fontId="8" fillId="0" borderId="8" xfId="0" applyNumberFormat="1" applyFont="1" applyBorder="1" applyAlignment="1">
      <alignment horizontal="left" vertical="center" wrapText="1"/>
    </xf>
    <xf numFmtId="165" fontId="8" fillId="0" borderId="8" xfId="1" applyNumberFormat="1" applyFont="1" applyFill="1" applyBorder="1" applyProtection="1"/>
    <xf numFmtId="165" fontId="10" fillId="0" borderId="8" xfId="1" applyNumberFormat="1" applyFont="1" applyFill="1" applyBorder="1"/>
    <xf numFmtId="49" fontId="10" fillId="0" borderId="8" xfId="2" applyNumberFormat="1" applyFont="1" applyBorder="1" applyAlignment="1">
      <alignment horizontal="left" indent="3"/>
    </xf>
    <xf numFmtId="49" fontId="11" fillId="0" borderId="8" xfId="0" applyNumberFormat="1" applyFont="1" applyBorder="1" applyAlignment="1">
      <alignment horizontal="left" indent="3"/>
    </xf>
    <xf numFmtId="164" fontId="10" fillId="0" borderId="8" xfId="0" applyNumberFormat="1" applyFont="1" applyBorder="1" applyAlignment="1">
      <alignment horizontal="left" indent="2"/>
    </xf>
  </cellXfs>
  <cellStyles count="10">
    <cellStyle name="Hipervínculo" xfId="6" builtinId="8"/>
    <cellStyle name="Millares" xfId="1" builtinId="3"/>
    <cellStyle name="Normal" xfId="0" builtinId="0"/>
    <cellStyle name="Normal 2 2 2" xfId="3" xr:uid="{D2AAE375-0487-410F-8A54-98372D15BC5D}"/>
    <cellStyle name="Normal 2 2 2 2" xfId="7" xr:uid="{66C7B8CC-ACFD-47C3-8446-413732D9D0B5}"/>
    <cellStyle name="Normal 3" xfId="5" xr:uid="{174173C0-FB29-40EE-A91E-09FEA817A095}"/>
    <cellStyle name="Normal_COMPARACION 2002-2001" xfId="2" xr:uid="{19848ED0-2A5F-4C66-BB9E-AA6C093D419C}"/>
    <cellStyle name="Normal_COMPARACION 2002-2001 2" xfId="8" xr:uid="{B642A57B-613E-44CD-A0AF-930D7EF3DF81}"/>
    <cellStyle name="Normal_Hoja4" xfId="4" xr:uid="{B427FAC6-C82A-4A1D-9D04-559FCC7D7115}"/>
    <cellStyle name="Normal_Hoja6" xfId="9" xr:uid="{81268E39-5809-4979-87AC-DAC10D5D31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perez/Documents/My%20Documents%20Raulina%20Perez/INGRESOS%20FISCALES%20ACUMULADOS%202023/INGRESOS%20ENERO-DICIEMBRE%202023%20cierre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ero 2022-2023"/>
      <sheetName val="FINANCIERO (2023 Est. 2023)"/>
      <sheetName val="PP (2)"/>
      <sheetName val="PP"/>
      <sheetName val="PP (EST)"/>
      <sheetName val="DGII"/>
      <sheetName val="DGII (EST)"/>
      <sheetName val="DGA"/>
      <sheetName val="DGA (EST)"/>
      <sheetName val="TESORERIA "/>
      <sheetName val="TESORERIA (EST)"/>
      <sheetName val="2023 (REC)"/>
      <sheetName val="2023 (RESUMEN)"/>
      <sheetName val="2023 REC- EST "/>
      <sheetName val="2023 REC-EST RES"/>
    </sheetNames>
    <sheetDataSet>
      <sheetData sheetId="0"/>
      <sheetData sheetId="1"/>
      <sheetData sheetId="2"/>
      <sheetData sheetId="3">
        <row r="11">
          <cell r="C11">
            <v>8213.4</v>
          </cell>
          <cell r="D11">
            <v>6823.7</v>
          </cell>
          <cell r="E11">
            <v>7665.4</v>
          </cell>
          <cell r="F11">
            <v>7677.4</v>
          </cell>
          <cell r="G11">
            <v>8262.4</v>
          </cell>
          <cell r="H11">
            <v>6881.5</v>
          </cell>
          <cell r="I11">
            <v>5893.1</v>
          </cell>
          <cell r="J11">
            <v>6865.2</v>
          </cell>
          <cell r="K11">
            <v>7789</v>
          </cell>
          <cell r="L11">
            <v>6428.4</v>
          </cell>
          <cell r="M11">
            <v>6916.1</v>
          </cell>
          <cell r="N11">
            <v>7784.1</v>
          </cell>
          <cell r="P11">
            <v>10101.6</v>
          </cell>
          <cell r="Q11">
            <v>8585.1</v>
          </cell>
          <cell r="R11">
            <v>9046.2000000000007</v>
          </cell>
          <cell r="S11">
            <v>8895.6</v>
          </cell>
          <cell r="T11">
            <v>9912.6</v>
          </cell>
          <cell r="U11">
            <v>7929.1</v>
          </cell>
          <cell r="V11">
            <v>7446.9</v>
          </cell>
          <cell r="W11">
            <v>7885.7</v>
          </cell>
          <cell r="X11">
            <v>7842</v>
          </cell>
          <cell r="Y11">
            <v>7744.4</v>
          </cell>
          <cell r="Z11">
            <v>8250.6</v>
          </cell>
          <cell r="AA11">
            <v>9510.1</v>
          </cell>
        </row>
        <row r="12">
          <cell r="C12">
            <v>10863.5</v>
          </cell>
          <cell r="D12">
            <v>6754.3</v>
          </cell>
          <cell r="E12">
            <v>7280.6</v>
          </cell>
          <cell r="F12">
            <v>24162.1</v>
          </cell>
          <cell r="G12">
            <v>18167.7</v>
          </cell>
          <cell r="H12">
            <v>9882.7000000000007</v>
          </cell>
          <cell r="I12">
            <v>13510.8</v>
          </cell>
          <cell r="J12">
            <v>9376.2000000000007</v>
          </cell>
          <cell r="K12">
            <v>9413.7999999999993</v>
          </cell>
          <cell r="L12">
            <v>12478</v>
          </cell>
          <cell r="M12">
            <v>9433.2999999999993</v>
          </cell>
          <cell r="N12">
            <v>9561.2999999999993</v>
          </cell>
          <cell r="P12">
            <v>12514</v>
          </cell>
          <cell r="Q12">
            <v>9348.4</v>
          </cell>
          <cell r="R12">
            <v>9907.2000000000007</v>
          </cell>
          <cell r="S12">
            <v>25353.7</v>
          </cell>
          <cell r="T12">
            <v>16932.3</v>
          </cell>
          <cell r="U12">
            <v>22657.599999999999</v>
          </cell>
          <cell r="V12">
            <v>26942.3</v>
          </cell>
          <cell r="W12">
            <v>10794.6</v>
          </cell>
          <cell r="X12">
            <v>11291.5</v>
          </cell>
          <cell r="Y12">
            <v>11978.1</v>
          </cell>
          <cell r="Z12">
            <v>13055.8</v>
          </cell>
          <cell r="AA12">
            <v>9299.9</v>
          </cell>
        </row>
        <row r="13">
          <cell r="C13">
            <v>5706.1</v>
          </cell>
          <cell r="D13">
            <v>2498.9</v>
          </cell>
          <cell r="E13">
            <v>2986.7</v>
          </cell>
          <cell r="F13">
            <v>4221.2</v>
          </cell>
          <cell r="G13">
            <v>4423.3</v>
          </cell>
          <cell r="H13">
            <v>4380.8</v>
          </cell>
          <cell r="I13">
            <v>4877.7</v>
          </cell>
          <cell r="J13">
            <v>3242.5</v>
          </cell>
          <cell r="K13">
            <v>4514</v>
          </cell>
          <cell r="L13">
            <v>3424.5</v>
          </cell>
          <cell r="M13">
            <v>3722.4</v>
          </cell>
          <cell r="N13">
            <v>4382.2</v>
          </cell>
          <cell r="P13">
            <v>6473.7</v>
          </cell>
          <cell r="Q13">
            <v>3005.7</v>
          </cell>
          <cell r="R13">
            <v>3881.6</v>
          </cell>
          <cell r="S13">
            <v>5126.3999999999996</v>
          </cell>
          <cell r="T13">
            <v>7004.1</v>
          </cell>
          <cell r="U13">
            <v>4567.5</v>
          </cell>
          <cell r="V13">
            <v>4365.3</v>
          </cell>
          <cell r="W13">
            <v>3898.9</v>
          </cell>
          <cell r="X13">
            <v>4504.8</v>
          </cell>
          <cell r="Y13">
            <v>4319.8</v>
          </cell>
          <cell r="Z13">
            <v>4440.1000000000004</v>
          </cell>
          <cell r="AA13">
            <v>5159.8</v>
          </cell>
        </row>
        <row r="14">
          <cell r="C14">
            <v>99.1</v>
          </cell>
          <cell r="D14">
            <v>170</v>
          </cell>
          <cell r="E14">
            <v>133</v>
          </cell>
          <cell r="F14">
            <v>110.7</v>
          </cell>
          <cell r="G14">
            <v>145.30000000000001</v>
          </cell>
          <cell r="H14">
            <v>177.1</v>
          </cell>
          <cell r="I14">
            <v>159</v>
          </cell>
          <cell r="J14">
            <v>199.8</v>
          </cell>
          <cell r="K14">
            <v>147.9</v>
          </cell>
          <cell r="L14">
            <v>196.1</v>
          </cell>
          <cell r="M14">
            <v>138.30000000000001</v>
          </cell>
          <cell r="N14">
            <v>361.6</v>
          </cell>
          <cell r="P14">
            <v>135.69999999999999</v>
          </cell>
          <cell r="Q14">
            <v>113.6</v>
          </cell>
          <cell r="R14">
            <v>132.1</v>
          </cell>
          <cell r="S14">
            <v>133.4</v>
          </cell>
          <cell r="T14">
            <v>230.7</v>
          </cell>
          <cell r="U14">
            <v>170.1</v>
          </cell>
          <cell r="V14">
            <v>229</v>
          </cell>
          <cell r="W14">
            <v>193.2</v>
          </cell>
          <cell r="X14">
            <v>177.7</v>
          </cell>
          <cell r="Y14">
            <v>273</v>
          </cell>
          <cell r="Z14">
            <v>187.7</v>
          </cell>
          <cell r="AA14">
            <v>284.60000000000002</v>
          </cell>
        </row>
        <row r="17">
          <cell r="C17">
            <v>95.3</v>
          </cell>
          <cell r="D17">
            <v>354</v>
          </cell>
          <cell r="E17">
            <v>1483.4</v>
          </cell>
          <cell r="F17">
            <v>189.1</v>
          </cell>
          <cell r="G17">
            <v>168.8</v>
          </cell>
          <cell r="H17">
            <v>140.1</v>
          </cell>
          <cell r="I17">
            <v>136.6</v>
          </cell>
          <cell r="J17">
            <v>334.9</v>
          </cell>
          <cell r="K17">
            <v>1180.0999999999999</v>
          </cell>
          <cell r="L17">
            <v>145.1</v>
          </cell>
          <cell r="M17">
            <v>113.4</v>
          </cell>
          <cell r="N17">
            <v>96.7</v>
          </cell>
          <cell r="P17">
            <v>103.8</v>
          </cell>
          <cell r="Q17">
            <v>380.9</v>
          </cell>
          <cell r="R17">
            <v>1696.1</v>
          </cell>
          <cell r="S17">
            <v>178.8</v>
          </cell>
          <cell r="T17">
            <v>181.5</v>
          </cell>
          <cell r="U17">
            <v>161.69999999999999</v>
          </cell>
          <cell r="V17">
            <v>143.30000000000001</v>
          </cell>
          <cell r="W17">
            <v>273.60000000000002</v>
          </cell>
          <cell r="X17">
            <v>1345.4</v>
          </cell>
          <cell r="Y17">
            <v>202</v>
          </cell>
          <cell r="Z17">
            <v>178.8</v>
          </cell>
          <cell r="AA17">
            <v>259.3</v>
          </cell>
        </row>
        <row r="18">
          <cell r="C18">
            <v>257.10000000000002</v>
          </cell>
          <cell r="D18">
            <v>217.9</v>
          </cell>
          <cell r="E18">
            <v>234.2</v>
          </cell>
          <cell r="F18">
            <v>1658.7</v>
          </cell>
          <cell r="G18">
            <v>2019.9</v>
          </cell>
          <cell r="H18">
            <v>317.10000000000002</v>
          </cell>
          <cell r="I18">
            <v>349.9</v>
          </cell>
          <cell r="J18">
            <v>170.8</v>
          </cell>
          <cell r="K18">
            <v>193.6</v>
          </cell>
          <cell r="L18">
            <v>2749.6</v>
          </cell>
          <cell r="M18">
            <v>285.89999999999998</v>
          </cell>
          <cell r="N18">
            <v>159.80000000000001</v>
          </cell>
          <cell r="P18">
            <v>246</v>
          </cell>
          <cell r="Q18">
            <v>149.4</v>
          </cell>
          <cell r="R18">
            <v>262</v>
          </cell>
          <cell r="S18">
            <v>1900.6</v>
          </cell>
          <cell r="T18">
            <v>2008.7</v>
          </cell>
          <cell r="U18">
            <v>279.3</v>
          </cell>
          <cell r="V18">
            <v>348.2</v>
          </cell>
          <cell r="W18">
            <v>147.19999999999999</v>
          </cell>
          <cell r="X18">
            <v>235.2</v>
          </cell>
          <cell r="Y18">
            <v>3019.3</v>
          </cell>
          <cell r="Z18">
            <v>350.2</v>
          </cell>
          <cell r="AA18">
            <v>454.9</v>
          </cell>
        </row>
        <row r="19">
          <cell r="C19">
            <v>810.2</v>
          </cell>
          <cell r="D19">
            <v>983.3</v>
          </cell>
          <cell r="E19">
            <v>1189.0999999999999</v>
          </cell>
          <cell r="F19">
            <v>954.5</v>
          </cell>
          <cell r="G19">
            <v>1003.2</v>
          </cell>
          <cell r="H19">
            <v>1151</v>
          </cell>
          <cell r="I19">
            <v>1047.5</v>
          </cell>
          <cell r="J19">
            <v>1359.9</v>
          </cell>
          <cell r="K19">
            <v>1113.8</v>
          </cell>
          <cell r="L19">
            <v>1011.6</v>
          </cell>
          <cell r="M19">
            <v>1121.8</v>
          </cell>
          <cell r="N19">
            <v>1268.8</v>
          </cell>
          <cell r="P19">
            <v>754.8</v>
          </cell>
          <cell r="Q19">
            <v>1023.7</v>
          </cell>
          <cell r="R19">
            <v>1321.7</v>
          </cell>
          <cell r="S19">
            <v>978</v>
          </cell>
          <cell r="T19">
            <v>1028.7</v>
          </cell>
          <cell r="U19">
            <v>1078.2</v>
          </cell>
          <cell r="V19">
            <v>1213.0999999999999</v>
          </cell>
          <cell r="W19">
            <v>1115.3</v>
          </cell>
          <cell r="X19">
            <v>1083.5999999999999</v>
          </cell>
          <cell r="Y19">
            <v>1205</v>
          </cell>
          <cell r="Z19">
            <v>1124.2</v>
          </cell>
          <cell r="AA19">
            <v>1205.5</v>
          </cell>
        </row>
        <row r="20">
          <cell r="C20">
            <v>150.19999999999999</v>
          </cell>
          <cell r="D20">
            <v>186.7</v>
          </cell>
          <cell r="E20">
            <v>205</v>
          </cell>
          <cell r="F20">
            <v>156.5</v>
          </cell>
          <cell r="G20">
            <v>171.8</v>
          </cell>
          <cell r="H20">
            <v>168.6</v>
          </cell>
          <cell r="I20">
            <v>165.1</v>
          </cell>
          <cell r="J20">
            <v>170.4</v>
          </cell>
          <cell r="K20">
            <v>159.6</v>
          </cell>
          <cell r="L20">
            <v>158</v>
          </cell>
          <cell r="M20">
            <v>176.8</v>
          </cell>
          <cell r="N20">
            <v>179.6</v>
          </cell>
          <cell r="P20">
            <v>161</v>
          </cell>
          <cell r="Q20">
            <v>167.9</v>
          </cell>
          <cell r="R20">
            <v>203.4</v>
          </cell>
          <cell r="S20">
            <v>161.80000000000001</v>
          </cell>
          <cell r="T20">
            <v>185.3</v>
          </cell>
          <cell r="U20">
            <v>180</v>
          </cell>
          <cell r="V20">
            <v>167.9</v>
          </cell>
          <cell r="W20">
            <v>166.8</v>
          </cell>
          <cell r="X20">
            <v>175.8</v>
          </cell>
          <cell r="Y20">
            <v>181.5</v>
          </cell>
          <cell r="Z20">
            <v>171.7</v>
          </cell>
          <cell r="AA20">
            <v>175.8</v>
          </cell>
        </row>
        <row r="21">
          <cell r="C21">
            <v>833.9</v>
          </cell>
          <cell r="D21">
            <v>1008.5</v>
          </cell>
          <cell r="E21">
            <v>1007.9</v>
          </cell>
          <cell r="F21">
            <v>1287.3</v>
          </cell>
          <cell r="G21">
            <v>1032.5999999999999</v>
          </cell>
          <cell r="H21">
            <v>1029.5</v>
          </cell>
          <cell r="I21">
            <v>1328.1</v>
          </cell>
          <cell r="J21">
            <v>996.7</v>
          </cell>
          <cell r="K21">
            <v>1294.5999999999999</v>
          </cell>
          <cell r="L21">
            <v>1066.3</v>
          </cell>
          <cell r="M21">
            <v>1041.9000000000001</v>
          </cell>
          <cell r="N21">
            <v>1620.2</v>
          </cell>
          <cell r="P21">
            <v>1055.2</v>
          </cell>
          <cell r="Q21">
            <v>1123.8</v>
          </cell>
          <cell r="R21">
            <v>1448.3</v>
          </cell>
          <cell r="S21">
            <v>1107.2</v>
          </cell>
          <cell r="T21">
            <v>1172.7</v>
          </cell>
          <cell r="U21">
            <v>1450.2</v>
          </cell>
          <cell r="V21">
            <v>1190.5999999999999</v>
          </cell>
          <cell r="W21">
            <v>1114.3</v>
          </cell>
          <cell r="X21">
            <v>1548.7</v>
          </cell>
          <cell r="Y21">
            <v>1215.2</v>
          </cell>
          <cell r="Z21">
            <v>1210.8</v>
          </cell>
          <cell r="AA21">
            <v>1869.1</v>
          </cell>
        </row>
        <row r="23">
          <cell r="C23">
            <v>128.69999999999999</v>
          </cell>
          <cell r="D23">
            <v>194.2</v>
          </cell>
          <cell r="E23">
            <v>246</v>
          </cell>
          <cell r="F23">
            <v>184.8</v>
          </cell>
          <cell r="G23">
            <v>220.6</v>
          </cell>
          <cell r="H23">
            <v>202</v>
          </cell>
          <cell r="I23">
            <v>194.2</v>
          </cell>
          <cell r="J23">
            <v>190.7</v>
          </cell>
          <cell r="K23">
            <v>195.2</v>
          </cell>
          <cell r="L23">
            <v>182.6</v>
          </cell>
          <cell r="M23">
            <v>167.4</v>
          </cell>
          <cell r="N23">
            <v>194.6</v>
          </cell>
          <cell r="P23">
            <v>139.80000000000001</v>
          </cell>
          <cell r="Q23">
            <v>154.19999999999999</v>
          </cell>
          <cell r="R23">
            <v>226.8</v>
          </cell>
          <cell r="S23">
            <v>157.6</v>
          </cell>
          <cell r="T23">
            <v>200.2</v>
          </cell>
          <cell r="U23">
            <v>199.1</v>
          </cell>
          <cell r="V23">
            <v>194.7</v>
          </cell>
          <cell r="W23">
            <v>146.30000000000001</v>
          </cell>
          <cell r="X23">
            <v>143.1</v>
          </cell>
          <cell r="Y23">
            <v>157</v>
          </cell>
          <cell r="Z23">
            <v>161.5</v>
          </cell>
          <cell r="AA23">
            <v>205.8</v>
          </cell>
        </row>
        <row r="26">
          <cell r="C26">
            <v>15662.9</v>
          </cell>
          <cell r="D26">
            <v>11723.7</v>
          </cell>
          <cell r="E26">
            <v>11686.7</v>
          </cell>
          <cell r="F26">
            <v>13848.8</v>
          </cell>
          <cell r="G26">
            <v>12830.5</v>
          </cell>
          <cell r="H26">
            <v>13337.9</v>
          </cell>
          <cell r="I26">
            <v>12961.8</v>
          </cell>
          <cell r="J26">
            <v>13257.7</v>
          </cell>
          <cell r="K26">
            <v>13104.2</v>
          </cell>
          <cell r="L26">
            <v>12059.5</v>
          </cell>
          <cell r="M26">
            <v>13623.9</v>
          </cell>
          <cell r="N26">
            <v>15111</v>
          </cell>
          <cell r="P26">
            <v>18118.900000000001</v>
          </cell>
          <cell r="Q26">
            <v>14379</v>
          </cell>
          <cell r="R26">
            <v>16312.1</v>
          </cell>
          <cell r="S26">
            <v>15940.7</v>
          </cell>
          <cell r="T26">
            <v>14605</v>
          </cell>
          <cell r="U26">
            <v>15586.4</v>
          </cell>
          <cell r="V26">
            <v>15449.8</v>
          </cell>
          <cell r="W26">
            <v>15381.7</v>
          </cell>
          <cell r="X26">
            <v>15633.3</v>
          </cell>
          <cell r="Y26">
            <v>14571.9</v>
          </cell>
          <cell r="Z26">
            <v>15237.7</v>
          </cell>
          <cell r="AA26">
            <v>17371.099999999999</v>
          </cell>
        </row>
        <row r="27">
          <cell r="C27">
            <v>11744.6</v>
          </cell>
          <cell r="D27">
            <v>11918.2</v>
          </cell>
          <cell r="E27">
            <v>12451.5</v>
          </cell>
          <cell r="F27">
            <v>11048.7</v>
          </cell>
          <cell r="G27">
            <v>12753.5</v>
          </cell>
          <cell r="H27">
            <v>13919.7</v>
          </cell>
          <cell r="I27">
            <v>12816.7</v>
          </cell>
          <cell r="J27">
            <v>14542.9</v>
          </cell>
          <cell r="K27">
            <v>13751</v>
          </cell>
          <cell r="L27">
            <v>12759.9</v>
          </cell>
          <cell r="M27">
            <v>12176.2</v>
          </cell>
          <cell r="N27">
            <v>11696.8</v>
          </cell>
          <cell r="P27">
            <v>11788</v>
          </cell>
          <cell r="Q27">
            <v>10998.1</v>
          </cell>
          <cell r="R27">
            <v>12652.4</v>
          </cell>
          <cell r="S27">
            <v>11007.4</v>
          </cell>
          <cell r="T27">
            <v>12549</v>
          </cell>
          <cell r="U27">
            <v>11983.8</v>
          </cell>
          <cell r="V27">
            <v>12639.7</v>
          </cell>
          <cell r="W27">
            <v>12558.3</v>
          </cell>
          <cell r="X27">
            <v>12810.7</v>
          </cell>
          <cell r="Y27">
            <v>13720.7</v>
          </cell>
          <cell r="Z27">
            <v>13782.2</v>
          </cell>
          <cell r="AA27">
            <v>11615.7</v>
          </cell>
        </row>
        <row r="29">
          <cell r="C29">
            <v>3331.9</v>
          </cell>
          <cell r="D29">
            <v>3380.1</v>
          </cell>
          <cell r="E29">
            <v>4348.7</v>
          </cell>
          <cell r="F29">
            <v>3361</v>
          </cell>
          <cell r="G29">
            <v>3609.5</v>
          </cell>
          <cell r="H29">
            <v>4276.2</v>
          </cell>
          <cell r="I29">
            <v>3528.5</v>
          </cell>
          <cell r="J29">
            <v>3615.1</v>
          </cell>
          <cell r="K29">
            <v>4322.6000000000004</v>
          </cell>
          <cell r="L29">
            <v>4113.8</v>
          </cell>
          <cell r="M29">
            <v>3276.4</v>
          </cell>
          <cell r="N29">
            <v>4514.5</v>
          </cell>
          <cell r="P29">
            <v>3466.6</v>
          </cell>
          <cell r="Q29">
            <v>3527.9</v>
          </cell>
          <cell r="R29">
            <v>4490.5</v>
          </cell>
          <cell r="S29">
            <v>3583.4</v>
          </cell>
          <cell r="T29">
            <v>3922.8</v>
          </cell>
          <cell r="U29">
            <v>4263</v>
          </cell>
          <cell r="V29">
            <v>3776.1</v>
          </cell>
          <cell r="W29">
            <v>4543.5</v>
          </cell>
          <cell r="X29">
            <v>3762.2</v>
          </cell>
          <cell r="Y29">
            <v>3643.9</v>
          </cell>
          <cell r="Z29">
            <v>4783.8</v>
          </cell>
          <cell r="AA29">
            <v>3425</v>
          </cell>
        </row>
        <row r="30">
          <cell r="C30">
            <v>2150.6999999999998</v>
          </cell>
          <cell r="D30">
            <v>2365.4</v>
          </cell>
          <cell r="E30">
            <v>3121.7</v>
          </cell>
          <cell r="F30">
            <v>2418.1</v>
          </cell>
          <cell r="G30">
            <v>2772.3</v>
          </cell>
          <cell r="H30">
            <v>3073.6</v>
          </cell>
          <cell r="I30">
            <v>2693.2</v>
          </cell>
          <cell r="J30">
            <v>2548.8000000000002</v>
          </cell>
          <cell r="K30">
            <v>3267.4</v>
          </cell>
          <cell r="L30">
            <v>2891.7</v>
          </cell>
          <cell r="M30">
            <v>2428.6</v>
          </cell>
          <cell r="N30">
            <v>3165.1</v>
          </cell>
          <cell r="P30">
            <v>2410</v>
          </cell>
          <cell r="Q30">
            <v>2566</v>
          </cell>
          <cell r="R30">
            <v>3229.2</v>
          </cell>
          <cell r="S30">
            <v>2452.1</v>
          </cell>
          <cell r="T30">
            <v>2639.3</v>
          </cell>
          <cell r="U30">
            <v>2901.4</v>
          </cell>
          <cell r="V30">
            <v>2524.6</v>
          </cell>
          <cell r="W30">
            <v>3040.9</v>
          </cell>
          <cell r="X30">
            <v>2502.6</v>
          </cell>
          <cell r="Y30">
            <v>2489.9</v>
          </cell>
          <cell r="Z30">
            <v>2953.1</v>
          </cell>
          <cell r="AA30">
            <v>2516</v>
          </cell>
        </row>
        <row r="33">
          <cell r="C33">
            <v>746</v>
          </cell>
          <cell r="D33">
            <v>692.8</v>
          </cell>
          <cell r="E33">
            <v>704</v>
          </cell>
          <cell r="F33">
            <v>726.7</v>
          </cell>
          <cell r="G33">
            <v>718.1</v>
          </cell>
          <cell r="H33">
            <v>727.8</v>
          </cell>
          <cell r="I33">
            <v>722.4</v>
          </cell>
          <cell r="J33">
            <v>738.1</v>
          </cell>
          <cell r="K33">
            <v>728.5</v>
          </cell>
          <cell r="L33">
            <v>736.9</v>
          </cell>
          <cell r="M33">
            <v>739.2</v>
          </cell>
          <cell r="N33">
            <v>735.2</v>
          </cell>
          <cell r="P33">
            <v>759</v>
          </cell>
          <cell r="R33">
            <v>728.5</v>
          </cell>
          <cell r="S33">
            <v>741.8</v>
          </cell>
          <cell r="T33">
            <v>745.5</v>
          </cell>
          <cell r="U33">
            <v>753.8</v>
          </cell>
          <cell r="V33">
            <v>752</v>
          </cell>
          <cell r="W33">
            <v>756.7</v>
          </cell>
          <cell r="X33">
            <v>758.1</v>
          </cell>
          <cell r="Y33">
            <v>761.5</v>
          </cell>
          <cell r="Z33">
            <v>770.6</v>
          </cell>
          <cell r="AA33">
            <v>757</v>
          </cell>
        </row>
        <row r="34">
          <cell r="C34">
            <v>873.5</v>
          </cell>
          <cell r="D34">
            <v>631.5</v>
          </cell>
          <cell r="E34">
            <v>748.5</v>
          </cell>
          <cell r="F34">
            <v>1152.8</v>
          </cell>
          <cell r="G34">
            <v>793.5</v>
          </cell>
          <cell r="H34">
            <v>708.3</v>
          </cell>
          <cell r="I34">
            <v>848.9</v>
          </cell>
          <cell r="J34">
            <v>853.5</v>
          </cell>
          <cell r="K34">
            <v>778.7</v>
          </cell>
          <cell r="L34">
            <v>750.1</v>
          </cell>
          <cell r="M34">
            <v>682.9</v>
          </cell>
          <cell r="N34">
            <v>744.8</v>
          </cell>
          <cell r="P34">
            <v>897</v>
          </cell>
          <cell r="Q34">
            <v>726.7</v>
          </cell>
          <cell r="R34">
            <v>872.6</v>
          </cell>
          <cell r="S34">
            <v>966.8</v>
          </cell>
          <cell r="T34">
            <v>1111.5</v>
          </cell>
          <cell r="U34">
            <v>940.6</v>
          </cell>
          <cell r="V34">
            <v>1114.5999999999999</v>
          </cell>
          <cell r="W34">
            <v>1031.4000000000001</v>
          </cell>
          <cell r="X34">
            <v>1053.5</v>
          </cell>
          <cell r="Y34">
            <v>936.4</v>
          </cell>
          <cell r="Z34">
            <v>891.4</v>
          </cell>
          <cell r="AA34">
            <v>948.8</v>
          </cell>
        </row>
        <row r="37">
          <cell r="C37">
            <v>1169.5</v>
          </cell>
          <cell r="D37">
            <v>1542.1</v>
          </cell>
          <cell r="E37">
            <v>1576.3</v>
          </cell>
          <cell r="F37">
            <v>1231.0999999999999</v>
          </cell>
          <cell r="G37">
            <v>1448.9</v>
          </cell>
          <cell r="H37">
            <v>1428.9</v>
          </cell>
          <cell r="I37">
            <v>1373.3</v>
          </cell>
          <cell r="J37">
            <v>1383.1</v>
          </cell>
          <cell r="K37">
            <v>1285.0999999999999</v>
          </cell>
          <cell r="L37">
            <v>1295</v>
          </cell>
          <cell r="M37">
            <v>1630.4</v>
          </cell>
          <cell r="N37">
            <v>1695.4</v>
          </cell>
          <cell r="P37">
            <v>1303.4000000000001</v>
          </cell>
          <cell r="Q37">
            <v>1503.3</v>
          </cell>
          <cell r="R37">
            <v>1846</v>
          </cell>
          <cell r="S37">
            <v>1442.8</v>
          </cell>
          <cell r="T37">
            <v>1791.6</v>
          </cell>
          <cell r="U37">
            <v>1555.1</v>
          </cell>
          <cell r="V37">
            <v>1569.5</v>
          </cell>
          <cell r="W37">
            <v>1580.2</v>
          </cell>
          <cell r="X37">
            <v>1802.6</v>
          </cell>
          <cell r="Y37">
            <v>1666.4</v>
          </cell>
          <cell r="Z37">
            <v>1631.2</v>
          </cell>
          <cell r="AA37">
            <v>1637.1</v>
          </cell>
        </row>
        <row r="38">
          <cell r="C38">
            <v>759.7</v>
          </cell>
          <cell r="D38">
            <v>640.1</v>
          </cell>
          <cell r="E38">
            <v>229.9</v>
          </cell>
          <cell r="F38">
            <v>44.1</v>
          </cell>
          <cell r="G38">
            <v>42.6</v>
          </cell>
          <cell r="H38">
            <v>51.1</v>
          </cell>
          <cell r="I38">
            <v>38.200000000000003</v>
          </cell>
          <cell r="J38">
            <v>38.299999999999997</v>
          </cell>
          <cell r="K38">
            <v>35</v>
          </cell>
          <cell r="L38">
            <v>91.4</v>
          </cell>
          <cell r="M38">
            <v>344.9</v>
          </cell>
          <cell r="N38">
            <v>707.3</v>
          </cell>
          <cell r="P38">
            <v>867.8</v>
          </cell>
          <cell r="Q38">
            <v>619.79999999999995</v>
          </cell>
          <cell r="R38">
            <v>79.900000000000006</v>
          </cell>
          <cell r="S38">
            <v>42</v>
          </cell>
          <cell r="T38">
            <v>47.2</v>
          </cell>
          <cell r="U38">
            <v>41.5</v>
          </cell>
          <cell r="V38">
            <v>41.9</v>
          </cell>
          <cell r="W38">
            <v>39.5</v>
          </cell>
          <cell r="X38">
            <v>40.5</v>
          </cell>
          <cell r="Y38">
            <v>87.8</v>
          </cell>
          <cell r="Z38">
            <v>312.39999999999998</v>
          </cell>
          <cell r="AA38">
            <v>545.20000000000005</v>
          </cell>
        </row>
        <row r="40">
          <cell r="C40">
            <v>24.6</v>
          </cell>
          <cell r="D40">
            <v>9.1999999999999993</v>
          </cell>
          <cell r="E40">
            <v>10.7</v>
          </cell>
          <cell r="F40">
            <v>8.5</v>
          </cell>
          <cell r="G40">
            <v>9.9</v>
          </cell>
          <cell r="H40">
            <v>9.6999999999999993</v>
          </cell>
          <cell r="I40">
            <v>0</v>
          </cell>
          <cell r="J40">
            <v>22.5</v>
          </cell>
          <cell r="K40">
            <v>4.4000000000000004</v>
          </cell>
          <cell r="L40">
            <v>10.9</v>
          </cell>
          <cell r="M40">
            <v>17.899999999999999</v>
          </cell>
          <cell r="N40">
            <v>13.8</v>
          </cell>
          <cell r="P40">
            <v>16.2</v>
          </cell>
          <cell r="Q40">
            <v>10.199999999999999</v>
          </cell>
          <cell r="R40">
            <v>10.199999999999999</v>
          </cell>
          <cell r="S40">
            <v>9.4</v>
          </cell>
          <cell r="T40">
            <v>8.6999999999999993</v>
          </cell>
          <cell r="U40">
            <v>6.3</v>
          </cell>
          <cell r="V40">
            <v>8.5</v>
          </cell>
          <cell r="W40">
            <v>9.3000000000000007</v>
          </cell>
          <cell r="X40">
            <v>5</v>
          </cell>
          <cell r="Y40">
            <v>10.4</v>
          </cell>
          <cell r="Z40">
            <v>11</v>
          </cell>
          <cell r="AA40">
            <v>8.1999999999999993</v>
          </cell>
        </row>
        <row r="41">
          <cell r="C41">
            <v>8.6</v>
          </cell>
          <cell r="D41">
            <v>8.1999999999999993</v>
          </cell>
          <cell r="E41">
            <v>9.4</v>
          </cell>
          <cell r="F41">
            <v>7.8</v>
          </cell>
          <cell r="G41">
            <v>8.3000000000000007</v>
          </cell>
          <cell r="H41">
            <v>15.1</v>
          </cell>
          <cell r="I41">
            <v>11.3</v>
          </cell>
          <cell r="J41">
            <v>9.8000000000000007</v>
          </cell>
          <cell r="K41">
            <v>9.5</v>
          </cell>
          <cell r="L41">
            <v>11.3</v>
          </cell>
          <cell r="M41">
            <v>21.3</v>
          </cell>
          <cell r="N41">
            <v>13.2</v>
          </cell>
          <cell r="P41">
            <v>12.8</v>
          </cell>
          <cell r="Q41">
            <v>11.3</v>
          </cell>
          <cell r="R41">
            <v>19.100000000000001</v>
          </cell>
          <cell r="S41">
            <v>9.9</v>
          </cell>
          <cell r="T41">
            <v>11.7</v>
          </cell>
          <cell r="U41">
            <v>13.7</v>
          </cell>
          <cell r="V41">
            <v>12.8</v>
          </cell>
          <cell r="W41">
            <v>11</v>
          </cell>
          <cell r="X41">
            <v>3.6</v>
          </cell>
          <cell r="Y41">
            <v>14.8</v>
          </cell>
          <cell r="Z41">
            <v>21.7</v>
          </cell>
          <cell r="AA41">
            <v>17.8</v>
          </cell>
        </row>
        <row r="42">
          <cell r="C42">
            <v>83.2</v>
          </cell>
          <cell r="D42">
            <v>83.2</v>
          </cell>
          <cell r="E42">
            <v>89.2</v>
          </cell>
          <cell r="F42">
            <v>90.9</v>
          </cell>
          <cell r="G42">
            <v>90.9</v>
          </cell>
          <cell r="H42">
            <v>94.7</v>
          </cell>
          <cell r="I42">
            <v>93.3</v>
          </cell>
          <cell r="J42">
            <v>91</v>
          </cell>
          <cell r="K42">
            <v>92.6</v>
          </cell>
          <cell r="L42">
            <v>91.1</v>
          </cell>
          <cell r="M42">
            <v>92.7</v>
          </cell>
          <cell r="N42">
            <v>91.6</v>
          </cell>
          <cell r="P42">
            <v>90.2</v>
          </cell>
          <cell r="Q42">
            <v>90.1</v>
          </cell>
          <cell r="R42">
            <v>98</v>
          </cell>
          <cell r="S42">
            <v>97.7</v>
          </cell>
          <cell r="T42">
            <v>98.1</v>
          </cell>
          <cell r="U42">
            <v>99</v>
          </cell>
          <cell r="V42">
            <v>97.9</v>
          </cell>
          <cell r="W42">
            <v>98.4</v>
          </cell>
          <cell r="X42">
            <v>102.6</v>
          </cell>
          <cell r="Y42">
            <v>101.9</v>
          </cell>
          <cell r="Z42">
            <v>101.7</v>
          </cell>
          <cell r="AA42">
            <v>141.6</v>
          </cell>
        </row>
        <row r="43">
          <cell r="C43">
            <v>26.2</v>
          </cell>
          <cell r="P43">
            <v>27.9</v>
          </cell>
          <cell r="Q43">
            <v>28</v>
          </cell>
          <cell r="R43">
            <v>30</v>
          </cell>
          <cell r="S43">
            <v>30.1</v>
          </cell>
          <cell r="T43">
            <v>30.2</v>
          </cell>
          <cell r="U43">
            <v>30.5</v>
          </cell>
          <cell r="V43">
            <v>30.3</v>
          </cell>
          <cell r="W43">
            <v>30.4</v>
          </cell>
          <cell r="X43">
            <v>31</v>
          </cell>
          <cell r="Y43">
            <v>41.7</v>
          </cell>
          <cell r="Z43">
            <v>32.799999999999997</v>
          </cell>
          <cell r="AA43">
            <v>49.2</v>
          </cell>
        </row>
        <row r="47">
          <cell r="C47">
            <v>4000.2</v>
          </cell>
          <cell r="D47">
            <v>4024.5</v>
          </cell>
          <cell r="E47">
            <v>4272.2</v>
          </cell>
          <cell r="F47">
            <v>3651.2</v>
          </cell>
          <cell r="G47">
            <v>4256</v>
          </cell>
          <cell r="H47">
            <v>4688.2</v>
          </cell>
          <cell r="I47">
            <v>3995.8</v>
          </cell>
          <cell r="J47">
            <v>4583.8</v>
          </cell>
          <cell r="K47">
            <v>4503.6000000000004</v>
          </cell>
          <cell r="L47">
            <v>4214.8999999999996</v>
          </cell>
          <cell r="M47">
            <v>4395</v>
          </cell>
          <cell r="N47">
            <v>4049.3</v>
          </cell>
          <cell r="P47">
            <v>3654.2</v>
          </cell>
          <cell r="Q47">
            <v>3516.3</v>
          </cell>
          <cell r="R47">
            <v>3973.2</v>
          </cell>
          <cell r="S47">
            <v>3658.7</v>
          </cell>
          <cell r="T47">
            <v>4217.5</v>
          </cell>
          <cell r="U47">
            <v>4011.4</v>
          </cell>
          <cell r="V47">
            <v>4393.7</v>
          </cell>
          <cell r="W47">
            <v>4278.6000000000004</v>
          </cell>
          <cell r="X47">
            <v>4688.3</v>
          </cell>
          <cell r="Y47">
            <v>5068.2</v>
          </cell>
          <cell r="Z47">
            <v>5054.3</v>
          </cell>
          <cell r="AA47">
            <v>4280.6000000000004</v>
          </cell>
        </row>
        <row r="49">
          <cell r="C49">
            <v>757.5</v>
          </cell>
          <cell r="D49">
            <v>724.9</v>
          </cell>
          <cell r="E49">
            <v>684.6</v>
          </cell>
          <cell r="F49">
            <v>753.7</v>
          </cell>
          <cell r="G49">
            <v>721.1</v>
          </cell>
          <cell r="H49">
            <v>694.5</v>
          </cell>
          <cell r="I49">
            <v>719.8</v>
          </cell>
          <cell r="J49">
            <v>794.2</v>
          </cell>
          <cell r="K49">
            <v>732.6</v>
          </cell>
          <cell r="L49">
            <v>537.79999999999995</v>
          </cell>
          <cell r="M49">
            <v>646.20000000000005</v>
          </cell>
          <cell r="N49">
            <v>660.7</v>
          </cell>
          <cell r="P49">
            <v>870</v>
          </cell>
          <cell r="Q49">
            <v>830.8</v>
          </cell>
          <cell r="R49">
            <v>812.8</v>
          </cell>
          <cell r="S49">
            <v>864.6</v>
          </cell>
          <cell r="T49">
            <v>779.4</v>
          </cell>
          <cell r="U49">
            <v>775.6</v>
          </cell>
          <cell r="V49">
            <v>854.7</v>
          </cell>
          <cell r="W49">
            <v>958.2</v>
          </cell>
          <cell r="X49">
            <v>837.3</v>
          </cell>
          <cell r="Y49">
            <v>651.20000000000005</v>
          </cell>
          <cell r="Z49">
            <v>700.7</v>
          </cell>
          <cell r="AA49">
            <v>749.2</v>
          </cell>
        </row>
        <row r="50">
          <cell r="C50">
            <v>4.8</v>
          </cell>
          <cell r="D50">
            <v>5</v>
          </cell>
          <cell r="E50">
            <v>5.8</v>
          </cell>
          <cell r="F50">
            <v>4.2</v>
          </cell>
          <cell r="G50">
            <v>6.4</v>
          </cell>
          <cell r="H50">
            <v>8.9</v>
          </cell>
          <cell r="I50">
            <v>16.399999999999999</v>
          </cell>
          <cell r="J50">
            <v>18.7</v>
          </cell>
          <cell r="K50">
            <v>17</v>
          </cell>
          <cell r="L50">
            <v>14.7</v>
          </cell>
          <cell r="M50">
            <v>16.3</v>
          </cell>
          <cell r="N50">
            <v>14.3</v>
          </cell>
          <cell r="P50">
            <v>16.7</v>
          </cell>
          <cell r="Q50">
            <v>14.8</v>
          </cell>
          <cell r="R50">
            <v>17.3</v>
          </cell>
          <cell r="S50">
            <v>13.2</v>
          </cell>
          <cell r="T50">
            <v>15.8</v>
          </cell>
          <cell r="U50">
            <v>15.9</v>
          </cell>
          <cell r="V50">
            <v>16.5</v>
          </cell>
          <cell r="W50">
            <v>14.5</v>
          </cell>
          <cell r="X50">
            <v>14.7</v>
          </cell>
          <cell r="Y50">
            <v>14.2</v>
          </cell>
          <cell r="Z50">
            <v>13.3</v>
          </cell>
          <cell r="AA50">
            <v>11.4</v>
          </cell>
        </row>
        <row r="52">
          <cell r="C52">
            <v>82.7</v>
          </cell>
          <cell r="D52">
            <v>106.1</v>
          </cell>
          <cell r="E52">
            <v>108.8</v>
          </cell>
          <cell r="F52">
            <v>86.8</v>
          </cell>
          <cell r="G52">
            <v>102.5</v>
          </cell>
          <cell r="H52">
            <v>104.3</v>
          </cell>
          <cell r="I52">
            <v>98.9</v>
          </cell>
          <cell r="J52">
            <v>92.9</v>
          </cell>
          <cell r="K52">
            <v>93.2</v>
          </cell>
          <cell r="L52">
            <v>94.4</v>
          </cell>
          <cell r="M52">
            <v>117.3</v>
          </cell>
          <cell r="N52">
            <v>121.1</v>
          </cell>
          <cell r="P52">
            <v>90.4</v>
          </cell>
          <cell r="Q52">
            <v>106.1</v>
          </cell>
          <cell r="R52">
            <v>130</v>
          </cell>
          <cell r="S52">
            <v>100.9</v>
          </cell>
          <cell r="T52">
            <v>133</v>
          </cell>
          <cell r="U52">
            <v>112.8</v>
          </cell>
          <cell r="V52">
            <v>120.7</v>
          </cell>
          <cell r="W52">
            <v>114.6</v>
          </cell>
          <cell r="X52">
            <v>124.4</v>
          </cell>
          <cell r="Y52">
            <v>129.1</v>
          </cell>
          <cell r="Z52">
            <v>121.6</v>
          </cell>
          <cell r="AA52">
            <v>117.7</v>
          </cell>
        </row>
        <row r="53">
          <cell r="D53">
            <v>0.6</v>
          </cell>
          <cell r="E53">
            <v>0.2</v>
          </cell>
          <cell r="F53">
            <v>0.1</v>
          </cell>
          <cell r="G53">
            <v>0.3</v>
          </cell>
          <cell r="H53">
            <v>0.2</v>
          </cell>
          <cell r="I53">
            <v>0.2</v>
          </cell>
          <cell r="J53">
            <v>0.2</v>
          </cell>
          <cell r="K53">
            <v>0.1</v>
          </cell>
          <cell r="L53">
            <v>0.3</v>
          </cell>
          <cell r="M53">
            <v>0.3</v>
          </cell>
          <cell r="N53">
            <v>0.3</v>
          </cell>
          <cell r="P53">
            <v>0.1</v>
          </cell>
          <cell r="Q53">
            <v>0.1</v>
          </cell>
          <cell r="R53">
            <v>0.5</v>
          </cell>
          <cell r="S53">
            <v>0.1</v>
          </cell>
          <cell r="T53">
            <v>0.6</v>
          </cell>
          <cell r="U53">
            <v>0.2</v>
          </cell>
          <cell r="V53">
            <v>0.3</v>
          </cell>
          <cell r="W53">
            <v>0.2</v>
          </cell>
          <cell r="X53">
            <v>0.2</v>
          </cell>
          <cell r="Y53">
            <v>0.4</v>
          </cell>
          <cell r="Z53">
            <v>0.1</v>
          </cell>
          <cell r="AA53">
            <v>0.1</v>
          </cell>
        </row>
        <row r="54">
          <cell r="C54">
            <v>686.2</v>
          </cell>
          <cell r="D54">
            <v>405.9</v>
          </cell>
          <cell r="E54">
            <v>692</v>
          </cell>
          <cell r="F54">
            <v>469.2</v>
          </cell>
          <cell r="G54">
            <v>283.5</v>
          </cell>
          <cell r="H54">
            <v>417.5</v>
          </cell>
          <cell r="I54">
            <v>428.3</v>
          </cell>
          <cell r="J54">
            <v>320.2</v>
          </cell>
          <cell r="K54">
            <v>309.2</v>
          </cell>
          <cell r="L54">
            <v>265.3</v>
          </cell>
          <cell r="M54">
            <v>282.7</v>
          </cell>
          <cell r="N54">
            <v>363.2</v>
          </cell>
          <cell r="P54">
            <v>445.5</v>
          </cell>
          <cell r="Q54">
            <v>274.2</v>
          </cell>
          <cell r="R54">
            <v>398.1</v>
          </cell>
          <cell r="S54">
            <v>286.7</v>
          </cell>
          <cell r="T54">
            <v>432.8</v>
          </cell>
          <cell r="U54">
            <v>312.10000000000002</v>
          </cell>
          <cell r="V54">
            <v>495.6</v>
          </cell>
          <cell r="W54">
            <v>275.5</v>
          </cell>
          <cell r="X54">
            <v>297.10000000000002</v>
          </cell>
          <cell r="Y54">
            <v>294.60000000000002</v>
          </cell>
          <cell r="Z54">
            <v>352.8</v>
          </cell>
          <cell r="AA54">
            <v>355.9</v>
          </cell>
        </row>
        <row r="57">
          <cell r="C57">
            <v>0</v>
          </cell>
          <cell r="D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67">
          <cell r="C67">
            <v>85.7</v>
          </cell>
          <cell r="D67">
            <v>83.6</v>
          </cell>
          <cell r="E67">
            <v>96.8</v>
          </cell>
          <cell r="F67">
            <v>79.8</v>
          </cell>
          <cell r="G67">
            <v>71.5</v>
          </cell>
          <cell r="H67">
            <v>79.2</v>
          </cell>
          <cell r="I67">
            <v>78.5</v>
          </cell>
          <cell r="J67">
            <v>85.7</v>
          </cell>
          <cell r="K67">
            <v>81.099999999999994</v>
          </cell>
          <cell r="L67">
            <v>94</v>
          </cell>
          <cell r="M67">
            <v>101.9</v>
          </cell>
          <cell r="N67">
            <v>96.9</v>
          </cell>
          <cell r="P67">
            <v>80.7</v>
          </cell>
          <cell r="Q67">
            <v>100.4</v>
          </cell>
          <cell r="R67">
            <v>117.8</v>
          </cell>
          <cell r="S67">
            <v>88.7</v>
          </cell>
          <cell r="T67">
            <v>100.4</v>
          </cell>
          <cell r="U67">
            <v>105.5</v>
          </cell>
          <cell r="V67">
            <v>97.1</v>
          </cell>
          <cell r="W67">
            <v>94.6</v>
          </cell>
          <cell r="X67">
            <v>93.2</v>
          </cell>
          <cell r="Y67">
            <v>87</v>
          </cell>
          <cell r="Z67">
            <v>83.8</v>
          </cell>
          <cell r="AA67">
            <v>76.7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2.1</v>
          </cell>
          <cell r="J68">
            <v>5.6</v>
          </cell>
          <cell r="K68">
            <v>192.2</v>
          </cell>
          <cell r="L68">
            <v>0.1</v>
          </cell>
          <cell r="M68">
            <v>1.1000000000000001</v>
          </cell>
          <cell r="N68">
            <v>10.6</v>
          </cell>
          <cell r="P68">
            <v>35.4</v>
          </cell>
          <cell r="Q68">
            <v>33.9</v>
          </cell>
          <cell r="R68">
            <v>3.4</v>
          </cell>
          <cell r="S68">
            <v>3.9</v>
          </cell>
          <cell r="T68">
            <v>2.2000000000000002</v>
          </cell>
          <cell r="U68">
            <v>4.9000000000000004</v>
          </cell>
          <cell r="V68">
            <v>6.6</v>
          </cell>
          <cell r="W68">
            <v>2.8</v>
          </cell>
          <cell r="X68">
            <v>18.899999999999999</v>
          </cell>
          <cell r="Y68">
            <v>0.4</v>
          </cell>
          <cell r="Z68">
            <v>0</v>
          </cell>
          <cell r="AA68">
            <v>0.8</v>
          </cell>
        </row>
        <row r="69">
          <cell r="C69">
            <v>1.8</v>
          </cell>
          <cell r="D69">
            <v>394.4</v>
          </cell>
          <cell r="E69">
            <v>92.8</v>
          </cell>
          <cell r="F69">
            <v>2.5</v>
          </cell>
          <cell r="G69">
            <v>16.399999999999999</v>
          </cell>
          <cell r="H69">
            <v>180</v>
          </cell>
          <cell r="I69">
            <v>105.1</v>
          </cell>
          <cell r="J69">
            <v>86.2</v>
          </cell>
          <cell r="K69">
            <v>9.1</v>
          </cell>
          <cell r="L69">
            <v>166.8</v>
          </cell>
          <cell r="M69">
            <v>73.3</v>
          </cell>
          <cell r="N69">
            <v>1.1000000000000001</v>
          </cell>
          <cell r="P69">
            <v>4.3</v>
          </cell>
          <cell r="Q69">
            <v>13.5</v>
          </cell>
          <cell r="R69">
            <v>244.7</v>
          </cell>
          <cell r="S69">
            <v>193.4</v>
          </cell>
          <cell r="T69">
            <v>73.8</v>
          </cell>
          <cell r="U69">
            <v>31.3</v>
          </cell>
          <cell r="V69">
            <v>7.4</v>
          </cell>
          <cell r="W69">
            <v>196.9</v>
          </cell>
          <cell r="X69">
            <v>175.3</v>
          </cell>
          <cell r="Y69">
            <v>227.1</v>
          </cell>
          <cell r="Z69">
            <v>11.8</v>
          </cell>
          <cell r="AA69">
            <v>6.8</v>
          </cell>
        </row>
        <row r="72">
          <cell r="C72">
            <v>45</v>
          </cell>
          <cell r="D72">
            <v>38.1</v>
          </cell>
          <cell r="E72">
            <v>36.9</v>
          </cell>
          <cell r="F72">
            <v>35.200000000000003</v>
          </cell>
          <cell r="G72">
            <v>29.9</v>
          </cell>
          <cell r="H72">
            <v>33.5</v>
          </cell>
          <cell r="I72">
            <v>21.6</v>
          </cell>
          <cell r="J72">
            <v>94.8</v>
          </cell>
          <cell r="K72">
            <v>20</v>
          </cell>
          <cell r="L72">
            <v>-51.1</v>
          </cell>
          <cell r="M72">
            <v>21.3</v>
          </cell>
          <cell r="N72">
            <v>30</v>
          </cell>
          <cell r="P72">
            <v>28.8</v>
          </cell>
          <cell r="Q72">
            <v>35.299999999999997</v>
          </cell>
          <cell r="R72">
            <v>36</v>
          </cell>
          <cell r="S72">
            <v>20.7</v>
          </cell>
          <cell r="T72">
            <v>20.7</v>
          </cell>
          <cell r="U72">
            <v>20.5</v>
          </cell>
          <cell r="V72">
            <v>21.6</v>
          </cell>
          <cell r="W72">
            <v>21.9</v>
          </cell>
          <cell r="X72">
            <v>21</v>
          </cell>
          <cell r="Y72">
            <v>9.6999999999999993</v>
          </cell>
          <cell r="Z72">
            <v>8.6999999999999993</v>
          </cell>
          <cell r="AA72">
            <v>9.1</v>
          </cell>
        </row>
        <row r="73">
          <cell r="C73">
            <v>1535.2</v>
          </cell>
          <cell r="D73">
            <v>1383.3</v>
          </cell>
          <cell r="E73">
            <v>1330.2</v>
          </cell>
          <cell r="F73">
            <v>1215.0999999999999</v>
          </cell>
          <cell r="G73">
            <v>1712.6</v>
          </cell>
          <cell r="H73">
            <v>1357.4</v>
          </cell>
          <cell r="I73">
            <v>1409.7</v>
          </cell>
          <cell r="J73">
            <v>1617.7</v>
          </cell>
          <cell r="K73">
            <v>1019.1</v>
          </cell>
          <cell r="L73">
            <v>1125.5999999999999</v>
          </cell>
          <cell r="M73">
            <v>1084.9000000000001</v>
          </cell>
          <cell r="N73">
            <v>2070.5</v>
          </cell>
          <cell r="P73">
            <v>1728.2</v>
          </cell>
          <cell r="Q73">
            <v>2911.6</v>
          </cell>
          <cell r="R73">
            <v>2211.5</v>
          </cell>
          <cell r="S73">
            <v>1793.3</v>
          </cell>
          <cell r="T73">
            <v>2142.8000000000002</v>
          </cell>
          <cell r="U73">
            <v>2818.8</v>
          </cell>
          <cell r="V73">
            <v>2747.9</v>
          </cell>
          <cell r="W73">
            <v>2136.3000000000002</v>
          </cell>
          <cell r="X73">
            <v>1638.7</v>
          </cell>
          <cell r="Y73">
            <v>1638</v>
          </cell>
          <cell r="Z73">
            <v>2086.4</v>
          </cell>
          <cell r="AA73">
            <v>1295.5999999999999</v>
          </cell>
        </row>
        <row r="76">
          <cell r="C76">
            <v>318</v>
          </cell>
          <cell r="D76">
            <v>387.7</v>
          </cell>
          <cell r="E76">
            <v>391.8</v>
          </cell>
          <cell r="F76">
            <v>456.7</v>
          </cell>
          <cell r="G76">
            <v>382.1</v>
          </cell>
          <cell r="H76">
            <v>365</v>
          </cell>
          <cell r="I76">
            <v>348.2</v>
          </cell>
          <cell r="J76">
            <v>340.4</v>
          </cell>
          <cell r="K76">
            <v>342.5</v>
          </cell>
          <cell r="L76">
            <v>304.3</v>
          </cell>
          <cell r="M76">
            <v>342.4</v>
          </cell>
          <cell r="N76">
            <v>370.8</v>
          </cell>
          <cell r="P76">
            <v>379.2</v>
          </cell>
          <cell r="Q76">
            <v>499.6</v>
          </cell>
          <cell r="R76">
            <v>435.7</v>
          </cell>
          <cell r="S76">
            <v>487.8</v>
          </cell>
          <cell r="T76">
            <v>403.4</v>
          </cell>
          <cell r="U76">
            <v>390.7</v>
          </cell>
          <cell r="V76">
            <v>404.7</v>
          </cell>
          <cell r="W76">
            <v>400.1</v>
          </cell>
          <cell r="X76">
            <v>382.3</v>
          </cell>
          <cell r="Y76">
            <v>361.7</v>
          </cell>
          <cell r="Z76">
            <v>382.3</v>
          </cell>
          <cell r="AA76">
            <v>435.1</v>
          </cell>
        </row>
        <row r="77">
          <cell r="C77">
            <v>76.8</v>
          </cell>
          <cell r="D77">
            <v>80.5</v>
          </cell>
          <cell r="E77">
            <v>111.5</v>
          </cell>
          <cell r="F77">
            <v>91.6</v>
          </cell>
          <cell r="G77">
            <v>104.7</v>
          </cell>
          <cell r="H77">
            <v>112.4</v>
          </cell>
          <cell r="I77">
            <v>100.7</v>
          </cell>
          <cell r="J77">
            <v>105.1</v>
          </cell>
          <cell r="K77">
            <v>96.5</v>
          </cell>
          <cell r="L77">
            <v>124.8</v>
          </cell>
          <cell r="M77">
            <v>124.5</v>
          </cell>
          <cell r="N77">
            <v>107</v>
          </cell>
          <cell r="P77">
            <v>109.8</v>
          </cell>
          <cell r="Q77">
            <v>64</v>
          </cell>
          <cell r="R77">
            <v>88.7</v>
          </cell>
          <cell r="S77">
            <v>114.9</v>
          </cell>
          <cell r="T77">
            <v>135.6</v>
          </cell>
          <cell r="U77">
            <v>113.3</v>
          </cell>
          <cell r="V77">
            <v>117.2</v>
          </cell>
          <cell r="W77">
            <v>110.6</v>
          </cell>
          <cell r="X77">
            <v>130.6</v>
          </cell>
          <cell r="Y77">
            <v>142.9</v>
          </cell>
          <cell r="Z77">
            <v>121.9</v>
          </cell>
          <cell r="AA77">
            <v>119.6</v>
          </cell>
        </row>
        <row r="78">
          <cell r="C78">
            <v>2.2000000000000002</v>
          </cell>
          <cell r="D78">
            <v>2.7</v>
          </cell>
          <cell r="E78">
            <v>3.3</v>
          </cell>
          <cell r="F78">
            <v>2.4</v>
          </cell>
          <cell r="G78">
            <v>2.9</v>
          </cell>
          <cell r="H78">
            <v>2.9</v>
          </cell>
          <cell r="I78">
            <v>3</v>
          </cell>
          <cell r="J78">
            <v>3</v>
          </cell>
          <cell r="K78">
            <v>2.9</v>
          </cell>
          <cell r="L78">
            <v>2.8</v>
          </cell>
          <cell r="M78">
            <v>2.9</v>
          </cell>
          <cell r="N78">
            <v>2.4</v>
          </cell>
          <cell r="P78">
            <v>2.6</v>
          </cell>
          <cell r="Q78">
            <v>2.5</v>
          </cell>
          <cell r="R78">
            <v>3.1</v>
          </cell>
          <cell r="S78">
            <v>2.2999999999999998</v>
          </cell>
          <cell r="T78">
            <v>2.6</v>
          </cell>
          <cell r="U78">
            <v>2.5</v>
          </cell>
          <cell r="V78">
            <v>2.5</v>
          </cell>
          <cell r="W78">
            <v>2.4</v>
          </cell>
          <cell r="X78">
            <v>2.5</v>
          </cell>
          <cell r="Y78">
            <v>2.6</v>
          </cell>
          <cell r="Z78">
            <v>2.4</v>
          </cell>
          <cell r="AA78">
            <v>2</v>
          </cell>
        </row>
        <row r="80">
          <cell r="F80">
            <v>3.6</v>
          </cell>
          <cell r="G80">
            <v>3.9</v>
          </cell>
          <cell r="H80">
            <v>5</v>
          </cell>
          <cell r="I80">
            <v>3.9</v>
          </cell>
          <cell r="J80">
            <v>4.0999999999999996</v>
          </cell>
          <cell r="K80">
            <v>5.3</v>
          </cell>
          <cell r="L80">
            <v>4.2</v>
          </cell>
          <cell r="M80">
            <v>4.3</v>
          </cell>
          <cell r="N80">
            <v>6.1</v>
          </cell>
          <cell r="P80">
            <v>4.4000000000000004</v>
          </cell>
          <cell r="Q80">
            <v>4.4000000000000004</v>
          </cell>
          <cell r="R80">
            <v>5.7</v>
          </cell>
          <cell r="S80">
            <v>4.5999999999999996</v>
          </cell>
          <cell r="T80">
            <v>5.7</v>
          </cell>
          <cell r="U80">
            <v>4.3</v>
          </cell>
          <cell r="V80">
            <v>3.8</v>
          </cell>
          <cell r="W80">
            <v>4.5</v>
          </cell>
          <cell r="X80">
            <v>3.7</v>
          </cell>
          <cell r="Y80">
            <v>3.6</v>
          </cell>
          <cell r="Z80">
            <v>3.3</v>
          </cell>
          <cell r="AA80">
            <v>4.2</v>
          </cell>
        </row>
        <row r="82">
          <cell r="D82">
            <v>3.8</v>
          </cell>
          <cell r="E82">
            <v>5.6</v>
          </cell>
          <cell r="F82">
            <v>3.6</v>
          </cell>
          <cell r="U82">
            <v>3.7</v>
          </cell>
          <cell r="V82">
            <v>4.3</v>
          </cell>
          <cell r="W82">
            <v>3.9</v>
          </cell>
          <cell r="X82">
            <v>3.6</v>
          </cell>
          <cell r="Y82">
            <v>4.5</v>
          </cell>
          <cell r="Z82">
            <v>3.4</v>
          </cell>
        </row>
        <row r="85">
          <cell r="C85">
            <v>2500.1999999999998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1448.8</v>
          </cell>
          <cell r="I85">
            <v>0</v>
          </cell>
        </row>
        <row r="86">
          <cell r="C86">
            <v>102.3</v>
          </cell>
          <cell r="D86">
            <v>396.2</v>
          </cell>
          <cell r="E86">
            <v>88.8</v>
          </cell>
          <cell r="F86">
            <v>2.7</v>
          </cell>
          <cell r="G86">
            <v>177.4</v>
          </cell>
          <cell r="H86">
            <v>91.2</v>
          </cell>
          <cell r="I86">
            <v>81.400000000000006</v>
          </cell>
          <cell r="J86">
            <v>92.5</v>
          </cell>
          <cell r="K86">
            <v>86.6</v>
          </cell>
          <cell r="L86">
            <v>98.4</v>
          </cell>
          <cell r="M86">
            <v>379.1</v>
          </cell>
          <cell r="N86">
            <v>2943.4</v>
          </cell>
          <cell r="P86">
            <v>108.9</v>
          </cell>
          <cell r="Q86">
            <v>95.6</v>
          </cell>
          <cell r="R86">
            <v>50.7</v>
          </cell>
          <cell r="S86">
            <v>48.9</v>
          </cell>
          <cell r="T86">
            <v>52.9</v>
          </cell>
          <cell r="U86">
            <v>38.9</v>
          </cell>
          <cell r="V86">
            <v>79.3</v>
          </cell>
          <cell r="W86">
            <v>108.5</v>
          </cell>
          <cell r="X86">
            <v>106.8</v>
          </cell>
          <cell r="Y86">
            <v>253.7</v>
          </cell>
          <cell r="Z86">
            <v>141.30000000000001</v>
          </cell>
          <cell r="AA86">
            <v>1584</v>
          </cell>
          <cell r="AB86">
            <v>2669.5</v>
          </cell>
        </row>
        <row r="89">
          <cell r="C89">
            <v>0.1</v>
          </cell>
          <cell r="D89">
            <v>0</v>
          </cell>
          <cell r="E89">
            <v>231.9</v>
          </cell>
          <cell r="F89">
            <v>403.1</v>
          </cell>
          <cell r="G89">
            <v>643.20000000000005</v>
          </cell>
          <cell r="H89">
            <v>1023.6</v>
          </cell>
          <cell r="I89">
            <v>577.9</v>
          </cell>
          <cell r="J89">
            <v>1013.9</v>
          </cell>
          <cell r="K89">
            <v>1039.7</v>
          </cell>
          <cell r="L89">
            <v>589.4</v>
          </cell>
          <cell r="M89">
            <v>412.9</v>
          </cell>
          <cell r="N89">
            <v>667.9</v>
          </cell>
          <cell r="P89">
            <v>7.8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</row>
        <row r="91">
          <cell r="C91">
            <v>85.6</v>
          </cell>
          <cell r="D91">
            <v>83.2</v>
          </cell>
          <cell r="E91">
            <v>89.9</v>
          </cell>
          <cell r="F91">
            <v>76.3</v>
          </cell>
          <cell r="G91">
            <v>82.2</v>
          </cell>
          <cell r="H91">
            <v>72.900000000000006</v>
          </cell>
          <cell r="I91">
            <v>83.3</v>
          </cell>
          <cell r="J91">
            <v>84.4</v>
          </cell>
          <cell r="K91">
            <v>74.900000000000006</v>
          </cell>
          <cell r="L91">
            <v>99.3</v>
          </cell>
          <cell r="M91">
            <v>83.7</v>
          </cell>
          <cell r="N91">
            <v>90.1</v>
          </cell>
          <cell r="O91">
            <v>1005.8</v>
          </cell>
          <cell r="P91">
            <v>92.6</v>
          </cell>
          <cell r="Q91">
            <v>74.400000000000006</v>
          </cell>
          <cell r="R91">
            <v>72.2</v>
          </cell>
          <cell r="S91">
            <v>71.099999999999994</v>
          </cell>
          <cell r="T91">
            <v>78</v>
          </cell>
          <cell r="U91">
            <v>80.5</v>
          </cell>
          <cell r="V91">
            <v>86.1</v>
          </cell>
          <cell r="W91">
            <v>75.099999999999994</v>
          </cell>
          <cell r="X91">
            <v>76</v>
          </cell>
          <cell r="Y91">
            <v>82.9</v>
          </cell>
          <cell r="Z91">
            <v>70.8</v>
          </cell>
          <cell r="AA91">
            <v>74.900000000000006</v>
          </cell>
          <cell r="AB91">
            <v>934.59999999999991</v>
          </cell>
        </row>
        <row r="92">
          <cell r="D92">
            <v>797.9</v>
          </cell>
          <cell r="E92">
            <v>913.2</v>
          </cell>
          <cell r="F92">
            <v>713.2</v>
          </cell>
          <cell r="G92">
            <v>709.19999999999993</v>
          </cell>
          <cell r="P92">
            <v>750.4</v>
          </cell>
          <cell r="Q92">
            <v>742.1</v>
          </cell>
          <cell r="R92">
            <v>918.80000000000007</v>
          </cell>
          <cell r="S92">
            <v>897.5</v>
          </cell>
          <cell r="T92">
            <v>668.9</v>
          </cell>
          <cell r="U92">
            <v>951.3</v>
          </cell>
          <cell r="V92">
            <v>695.7</v>
          </cell>
          <cell r="W92">
            <v>885.80000000000007</v>
          </cell>
          <cell r="X92">
            <v>764.7</v>
          </cell>
          <cell r="Y92">
            <v>756.4</v>
          </cell>
          <cell r="Z92">
            <v>1194.3</v>
          </cell>
          <cell r="AA92">
            <v>4166.6000000000004</v>
          </cell>
        </row>
        <row r="93">
          <cell r="D93">
            <v>785.9</v>
          </cell>
          <cell r="E93">
            <v>908.1</v>
          </cell>
          <cell r="F93">
            <v>705.1</v>
          </cell>
          <cell r="G93">
            <v>701.8</v>
          </cell>
          <cell r="H93">
            <v>912.2</v>
          </cell>
          <cell r="I93">
            <v>695.3</v>
          </cell>
          <cell r="J93">
            <v>712.9</v>
          </cell>
          <cell r="K93">
            <v>832.9</v>
          </cell>
          <cell r="L93">
            <v>828.2</v>
          </cell>
          <cell r="M93">
            <v>548.79999999999995</v>
          </cell>
          <cell r="N93">
            <v>914.9</v>
          </cell>
          <cell r="P93">
            <v>745.1</v>
          </cell>
          <cell r="Q93">
            <v>737.5</v>
          </cell>
          <cell r="R93">
            <v>913.2</v>
          </cell>
          <cell r="S93">
            <v>726.3</v>
          </cell>
          <cell r="T93">
            <v>661.8</v>
          </cell>
          <cell r="U93">
            <v>946.5</v>
          </cell>
          <cell r="V93">
            <v>691.5</v>
          </cell>
          <cell r="W93">
            <v>881.6</v>
          </cell>
          <cell r="X93">
            <v>760.5</v>
          </cell>
          <cell r="Y93">
            <v>753.8</v>
          </cell>
          <cell r="Z93">
            <v>879.9</v>
          </cell>
          <cell r="AA93">
            <v>829.7</v>
          </cell>
        </row>
        <row r="94">
          <cell r="C94">
            <v>801.3</v>
          </cell>
          <cell r="P94">
            <v>0</v>
          </cell>
          <cell r="Q94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18.600000000000001</v>
          </cell>
          <cell r="H99">
            <v>2.6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13.6</v>
          </cell>
          <cell r="N99">
            <v>0.2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25.3</v>
          </cell>
          <cell r="V99">
            <v>0</v>
          </cell>
          <cell r="W99">
            <v>0</v>
          </cell>
          <cell r="X99">
            <v>0</v>
          </cell>
          <cell r="Y99">
            <v>26.3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1116.9000000000001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1142.4000000000001</v>
          </cell>
        </row>
        <row r="101">
          <cell r="C101">
            <v>0</v>
          </cell>
          <cell r="D101">
            <v>0</v>
          </cell>
          <cell r="E101">
            <v>826.2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2390.6</v>
          </cell>
          <cell r="L101">
            <v>2415.5</v>
          </cell>
          <cell r="M101">
            <v>2435</v>
          </cell>
          <cell r="N101">
            <v>1948.7</v>
          </cell>
          <cell r="P101">
            <v>0</v>
          </cell>
          <cell r="Q101">
            <v>0</v>
          </cell>
          <cell r="R101">
            <v>2737</v>
          </cell>
          <cell r="S101">
            <v>544.29999999999995</v>
          </cell>
          <cell r="T101">
            <v>815.4</v>
          </cell>
          <cell r="V101">
            <v>0</v>
          </cell>
          <cell r="W101">
            <v>0</v>
          </cell>
          <cell r="X101">
            <v>0</v>
          </cell>
          <cell r="Y101">
            <v>852.9</v>
          </cell>
          <cell r="Z101">
            <v>1699.9</v>
          </cell>
          <cell r="AA101">
            <v>0</v>
          </cell>
        </row>
        <row r="103">
          <cell r="C103">
            <v>335.8</v>
          </cell>
          <cell r="D103">
            <v>3.9</v>
          </cell>
          <cell r="E103">
            <v>45.4</v>
          </cell>
          <cell r="F103">
            <v>12.1</v>
          </cell>
          <cell r="G103">
            <v>151.6</v>
          </cell>
          <cell r="H103">
            <v>18.899999999999999</v>
          </cell>
          <cell r="I103">
            <v>23.3</v>
          </cell>
          <cell r="J103">
            <v>7.9</v>
          </cell>
          <cell r="K103">
            <v>1.3</v>
          </cell>
          <cell r="L103">
            <v>111.2</v>
          </cell>
          <cell r="M103">
            <v>273</v>
          </cell>
          <cell r="N103">
            <v>161.4</v>
          </cell>
          <cell r="O103">
            <v>1145.8</v>
          </cell>
          <cell r="P103">
            <v>20.6</v>
          </cell>
          <cell r="Q103">
            <v>1.4</v>
          </cell>
          <cell r="R103">
            <v>71.3</v>
          </cell>
          <cell r="S103">
            <v>10.1</v>
          </cell>
          <cell r="T103">
            <v>38.799999999999997</v>
          </cell>
          <cell r="U103">
            <v>4.8</v>
          </cell>
          <cell r="V103">
            <v>273.10000000000002</v>
          </cell>
          <cell r="W103">
            <v>35.6</v>
          </cell>
          <cell r="X103">
            <v>24.9</v>
          </cell>
          <cell r="Y103">
            <v>86.6</v>
          </cell>
          <cell r="Z103">
            <v>198.7</v>
          </cell>
          <cell r="AA103">
            <v>207</v>
          </cell>
        </row>
        <row r="107">
          <cell r="C107">
            <v>0</v>
          </cell>
          <cell r="D107">
            <v>32.200000000000003</v>
          </cell>
          <cell r="E107">
            <v>0</v>
          </cell>
          <cell r="F107">
            <v>121.7</v>
          </cell>
          <cell r="G107">
            <v>8.6999999999999993</v>
          </cell>
          <cell r="H107">
            <v>0</v>
          </cell>
          <cell r="I107">
            <v>27.5</v>
          </cell>
          <cell r="J107">
            <v>27.9</v>
          </cell>
          <cell r="K107">
            <v>53.7</v>
          </cell>
          <cell r="L107">
            <v>117.4</v>
          </cell>
          <cell r="M107">
            <v>0</v>
          </cell>
          <cell r="N107">
            <v>0</v>
          </cell>
          <cell r="P107">
            <v>0</v>
          </cell>
          <cell r="Q107">
            <v>107.4</v>
          </cell>
          <cell r="R107">
            <v>27.3</v>
          </cell>
          <cell r="S107">
            <v>0</v>
          </cell>
          <cell r="T107">
            <v>180.2</v>
          </cell>
          <cell r="U107">
            <v>0</v>
          </cell>
          <cell r="V107">
            <v>30.2</v>
          </cell>
          <cell r="W107">
            <v>28.6</v>
          </cell>
          <cell r="X107">
            <v>0</v>
          </cell>
          <cell r="Y107">
            <v>120.4</v>
          </cell>
          <cell r="Z107">
            <v>0</v>
          </cell>
          <cell r="AA107">
            <v>83.1</v>
          </cell>
        </row>
        <row r="108">
          <cell r="C108">
            <v>149.5</v>
          </cell>
          <cell r="D108">
            <v>192.1</v>
          </cell>
          <cell r="E108">
            <v>11.4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P108">
            <v>238.7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</row>
        <row r="115">
          <cell r="C115">
            <v>229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70000</v>
          </cell>
          <cell r="I115">
            <v>0</v>
          </cell>
          <cell r="J115">
            <v>0</v>
          </cell>
          <cell r="K115">
            <v>30000</v>
          </cell>
          <cell r="L115">
            <v>0</v>
          </cell>
          <cell r="M115">
            <v>0</v>
          </cell>
          <cell r="N115">
            <v>0</v>
          </cell>
          <cell r="P115">
            <v>0</v>
          </cell>
          <cell r="Q115">
            <v>30000</v>
          </cell>
          <cell r="R115">
            <v>10000</v>
          </cell>
          <cell r="S115">
            <v>5000</v>
          </cell>
          <cell r="T115">
            <v>5000</v>
          </cell>
          <cell r="U115">
            <v>20000</v>
          </cell>
          <cell r="V115">
            <v>20000</v>
          </cell>
          <cell r="W115">
            <v>0</v>
          </cell>
          <cell r="X115">
            <v>30159.8</v>
          </cell>
          <cell r="Y115">
            <v>0</v>
          </cell>
          <cell r="Z115">
            <v>0</v>
          </cell>
          <cell r="AA115">
            <v>0</v>
          </cell>
        </row>
        <row r="116">
          <cell r="C116">
            <v>0</v>
          </cell>
          <cell r="D116">
            <v>133989.5</v>
          </cell>
          <cell r="E116">
            <v>164.2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P116">
            <v>0</v>
          </cell>
          <cell r="Q116">
            <v>64384.1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</row>
        <row r="119">
          <cell r="C119">
            <v>17533.7</v>
          </cell>
          <cell r="D119">
            <v>1006.6</v>
          </cell>
          <cell r="E119">
            <v>650.29999999999995</v>
          </cell>
          <cell r="F119">
            <v>107.2</v>
          </cell>
          <cell r="G119">
            <v>174.9</v>
          </cell>
          <cell r="H119">
            <v>12159.4</v>
          </cell>
          <cell r="I119">
            <v>4291.8999999999996</v>
          </cell>
          <cell r="J119">
            <v>184.6</v>
          </cell>
          <cell r="K119">
            <v>1675.1</v>
          </cell>
          <cell r="L119">
            <v>991.6</v>
          </cell>
          <cell r="M119">
            <v>1540.3</v>
          </cell>
          <cell r="N119">
            <v>3401.1</v>
          </cell>
          <cell r="P119">
            <v>48156.7</v>
          </cell>
          <cell r="Q119">
            <v>9023.7999999999993</v>
          </cell>
          <cell r="R119">
            <v>1361.4</v>
          </cell>
          <cell r="S119">
            <v>2618.6</v>
          </cell>
          <cell r="T119">
            <v>898.4</v>
          </cell>
          <cell r="U119">
            <v>992.9</v>
          </cell>
          <cell r="V119">
            <v>383.59999999999997</v>
          </cell>
          <cell r="W119">
            <v>2983.6</v>
          </cell>
          <cell r="X119">
            <v>182.9</v>
          </cell>
          <cell r="Y119">
            <v>2525.9</v>
          </cell>
          <cell r="Z119">
            <v>12328.3</v>
          </cell>
          <cell r="AA119">
            <v>10522</v>
          </cell>
          <cell r="AB119">
            <v>91978.099999999991</v>
          </cell>
        </row>
        <row r="122">
          <cell r="K122">
            <v>572.20000000000005</v>
          </cell>
          <cell r="L122">
            <v>0</v>
          </cell>
          <cell r="M122">
            <v>0</v>
          </cell>
          <cell r="N122">
            <v>0</v>
          </cell>
          <cell r="P122">
            <v>0</v>
          </cell>
          <cell r="Q122">
            <v>2451.4</v>
          </cell>
          <cell r="R122">
            <v>1306.4000000000001</v>
          </cell>
          <cell r="S122">
            <v>816.9</v>
          </cell>
          <cell r="T122">
            <v>1002.9</v>
          </cell>
          <cell r="U122">
            <v>4703.1000000000004</v>
          </cell>
          <cell r="V122">
            <v>5587.6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</row>
        <row r="123"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</row>
        <row r="125">
          <cell r="P125">
            <v>0</v>
          </cell>
          <cell r="Q125">
            <v>0</v>
          </cell>
          <cell r="R125">
            <v>104.5</v>
          </cell>
          <cell r="S125">
            <v>117.6</v>
          </cell>
          <cell r="T125">
            <v>156.80000000000001</v>
          </cell>
          <cell r="U125">
            <v>888.4</v>
          </cell>
          <cell r="V125">
            <v>1119.9000000000001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</row>
        <row r="126"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</row>
        <row r="127">
          <cell r="C127">
            <v>64.599999999999994</v>
          </cell>
          <cell r="D127">
            <v>78.3</v>
          </cell>
          <cell r="E127">
            <v>44.4</v>
          </cell>
          <cell r="F127">
            <v>75</v>
          </cell>
          <cell r="G127">
            <v>40.700000000000003</v>
          </cell>
          <cell r="H127">
            <v>116.4</v>
          </cell>
          <cell r="I127">
            <v>14.3</v>
          </cell>
          <cell r="J127">
            <v>34.6</v>
          </cell>
          <cell r="K127">
            <v>25.7</v>
          </cell>
          <cell r="L127">
            <v>12.9</v>
          </cell>
          <cell r="M127">
            <v>252.2</v>
          </cell>
          <cell r="N127">
            <v>167.7</v>
          </cell>
          <cell r="P127">
            <v>18.7</v>
          </cell>
          <cell r="Q127">
            <v>49.6</v>
          </cell>
          <cell r="R127">
            <v>41.8</v>
          </cell>
          <cell r="S127">
            <v>49.5</v>
          </cell>
          <cell r="T127">
            <v>100</v>
          </cell>
          <cell r="U127">
            <v>367.3</v>
          </cell>
          <cell r="V127">
            <v>220.2</v>
          </cell>
          <cell r="W127">
            <v>59.4</v>
          </cell>
          <cell r="X127">
            <v>163.80000000000001</v>
          </cell>
        </row>
        <row r="129">
          <cell r="O129">
            <v>12961.2</v>
          </cell>
        </row>
        <row r="131">
          <cell r="P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</row>
        <row r="132">
          <cell r="P132">
            <v>63.5</v>
          </cell>
          <cell r="Q132">
            <v>21.2</v>
          </cell>
          <cell r="R132">
            <v>45</v>
          </cell>
          <cell r="S132">
            <v>883.8</v>
          </cell>
          <cell r="T132">
            <v>1053.8</v>
          </cell>
          <cell r="U132">
            <v>66.8</v>
          </cell>
          <cell r="V132">
            <v>128.9</v>
          </cell>
          <cell r="W132">
            <v>25.1</v>
          </cell>
          <cell r="X132">
            <v>22.3</v>
          </cell>
          <cell r="Y132">
            <v>96.6</v>
          </cell>
          <cell r="Z132">
            <v>19.899999999999999</v>
          </cell>
          <cell r="AA132">
            <v>15.9</v>
          </cell>
        </row>
        <row r="133">
          <cell r="C133">
            <v>288.60000000000002</v>
          </cell>
          <cell r="D133">
            <v>302.39999999999998</v>
          </cell>
          <cell r="E133">
            <v>393.2</v>
          </cell>
          <cell r="F133">
            <v>304.2</v>
          </cell>
          <cell r="G133">
            <v>335.9</v>
          </cell>
          <cell r="H133">
            <v>386.8</v>
          </cell>
          <cell r="I133">
            <v>327.5</v>
          </cell>
          <cell r="J133">
            <v>324.39999999999998</v>
          </cell>
          <cell r="K133">
            <v>399.5</v>
          </cell>
          <cell r="L133">
            <v>368.7</v>
          </cell>
          <cell r="M133">
            <v>300.3</v>
          </cell>
          <cell r="N133">
            <v>404.2</v>
          </cell>
          <cell r="P133">
            <v>309.3</v>
          </cell>
          <cell r="Q133">
            <v>320.7</v>
          </cell>
          <cell r="R133">
            <v>406.3</v>
          </cell>
          <cell r="S133">
            <v>317.5</v>
          </cell>
          <cell r="T133">
            <v>345.4</v>
          </cell>
          <cell r="U133">
            <v>377.1</v>
          </cell>
        </row>
        <row r="134">
          <cell r="R134">
            <v>0</v>
          </cell>
          <cell r="S134">
            <v>0.1</v>
          </cell>
        </row>
        <row r="135">
          <cell r="C135">
            <v>82.1</v>
          </cell>
          <cell r="D135">
            <v>87.1</v>
          </cell>
          <cell r="E135">
            <v>130.80000000000001</v>
          </cell>
          <cell r="F135">
            <v>116.1</v>
          </cell>
          <cell r="G135">
            <v>101.2</v>
          </cell>
          <cell r="H135">
            <v>112</v>
          </cell>
          <cell r="I135">
            <v>110</v>
          </cell>
          <cell r="J135">
            <v>122.3</v>
          </cell>
          <cell r="K135">
            <v>76.7</v>
          </cell>
          <cell r="P135">
            <v>105.5</v>
          </cell>
          <cell r="Q135">
            <v>41.7</v>
          </cell>
          <cell r="R135">
            <v>26.2</v>
          </cell>
          <cell r="S135">
            <v>33.5</v>
          </cell>
          <cell r="T135">
            <v>46.6</v>
          </cell>
          <cell r="U135">
            <v>44.3</v>
          </cell>
          <cell r="V135">
            <v>54.5</v>
          </cell>
          <cell r="W135">
            <v>30.9</v>
          </cell>
          <cell r="Y135">
            <v>43.9</v>
          </cell>
          <cell r="Z135">
            <v>48.9</v>
          </cell>
          <cell r="AA135">
            <v>36.700000000000003</v>
          </cell>
        </row>
        <row r="137">
          <cell r="C137">
            <v>1634.2999999999997</v>
          </cell>
          <cell r="D137">
            <v>1914.6</v>
          </cell>
          <cell r="E137">
            <v>1551.3000000000002</v>
          </cell>
          <cell r="F137">
            <v>1339.8999999999999</v>
          </cell>
          <cell r="G137">
            <v>1856.8</v>
          </cell>
          <cell r="H137">
            <v>1694.3</v>
          </cell>
          <cell r="I137">
            <v>1722.8</v>
          </cell>
          <cell r="J137">
            <v>1835.3</v>
          </cell>
          <cell r="K137">
            <v>1387.4</v>
          </cell>
          <cell r="L137">
            <v>1527.6</v>
          </cell>
          <cell r="M137">
            <v>1349.6000000000001</v>
          </cell>
          <cell r="N137">
            <v>2440.1999999999994</v>
          </cell>
          <cell r="P137">
            <v>1907.7</v>
          </cell>
          <cell r="Q137">
            <v>3118.1000000000004</v>
          </cell>
          <cell r="R137">
            <v>2738.9999999999995</v>
          </cell>
          <cell r="S137">
            <v>2158.5</v>
          </cell>
          <cell r="T137">
            <v>2411.1</v>
          </cell>
          <cell r="U137">
            <v>3092.7</v>
          </cell>
          <cell r="V137">
            <v>2941.7000000000003</v>
          </cell>
          <cell r="W137">
            <v>2508.1999999999998</v>
          </cell>
          <cell r="X137">
            <v>2006.4</v>
          </cell>
          <cell r="Y137">
            <v>2137.1000000000004</v>
          </cell>
          <cell r="Z137">
            <v>2347.7000000000003</v>
          </cell>
          <cell r="AA137">
            <v>1563.1999999999998</v>
          </cell>
        </row>
      </sheetData>
      <sheetData sheetId="4">
        <row r="81">
          <cell r="W81">
            <v>4.4978292248239997</v>
          </cell>
          <cell r="X81">
            <v>4.3266701507770646</v>
          </cell>
          <cell r="Y81">
            <v>4.429627579079443</v>
          </cell>
          <cell r="Z81">
            <v>4.5527644700890404</v>
          </cell>
          <cell r="AA81">
            <v>3.7567951915310078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  <sheetName val="Año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2CCFC-FDBF-4131-B44C-EB9438E2F0FE}">
  <dimension ref="A1:FO384"/>
  <sheetViews>
    <sheetView showGridLines="0" topLeftCell="A52" zoomScaleNormal="100" workbookViewId="0">
      <selection activeCell="B86" sqref="B86"/>
    </sheetView>
  </sheetViews>
  <sheetFormatPr baseColWidth="10" defaultColWidth="11.42578125" defaultRowHeight="12.75"/>
  <cols>
    <col min="1" max="1" width="0.85546875" customWidth="1"/>
    <col min="2" max="2" width="75" customWidth="1"/>
    <col min="3" max="8" width="10.7109375" customWidth="1"/>
    <col min="9" max="9" width="11.140625" bestFit="1" customWidth="1"/>
    <col min="10" max="10" width="10.7109375" customWidth="1"/>
    <col min="11" max="11" width="13.42578125" bestFit="1" customWidth="1"/>
    <col min="12" max="13" width="13.42578125" customWidth="1"/>
    <col min="14" max="14" width="13.7109375" customWidth="1"/>
    <col min="15" max="15" width="12.28515625" style="69" customWidth="1"/>
    <col min="16" max="16" width="11.7109375" style="69" customWidth="1"/>
    <col min="17" max="17" width="12.5703125" style="69" customWidth="1"/>
    <col min="18" max="19" width="15" style="69" bestFit="1" customWidth="1"/>
    <col min="20" max="20" width="14.85546875" style="69" bestFit="1" customWidth="1"/>
    <col min="21" max="21" width="14.28515625" style="69" bestFit="1" customWidth="1"/>
    <col min="22" max="22" width="12" style="69" customWidth="1"/>
    <col min="23" max="23" width="12.42578125" style="69" customWidth="1"/>
    <col min="24" max="24" width="13.140625" style="69" customWidth="1"/>
    <col min="25" max="26" width="15.140625" style="69" customWidth="1"/>
    <col min="27" max="27" width="14.28515625" style="69" customWidth="1"/>
    <col min="28" max="28" width="13.28515625" customWidth="1"/>
    <col min="29" max="29" width="12.140625" bestFit="1" customWidth="1"/>
    <col min="30" max="30" width="11.5703125" customWidth="1"/>
    <col min="31" max="31" width="17.5703125" bestFit="1" customWidth="1"/>
  </cols>
  <sheetData>
    <row r="1" spans="2:30" ht="7.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</row>
    <row r="2" spans="2:30" ht="15.7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7"/>
      <c r="AC3" s="7"/>
      <c r="AD3" s="7"/>
    </row>
    <row r="4" spans="2:30" ht="18" customHeight="1">
      <c r="B4" s="8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2:30" ht="15.75" customHeight="1">
      <c r="B5" s="9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2:30" ht="14.25">
      <c r="B6" s="9" t="s">
        <v>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2:30" ht="20.25" customHeight="1">
      <c r="B7" s="10" t="s">
        <v>4</v>
      </c>
      <c r="C7" s="11">
        <v>2022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0">
        <v>2022</v>
      </c>
      <c r="P7" s="11">
        <v>2023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0">
        <v>2023</v>
      </c>
      <c r="AC7" s="13" t="s">
        <v>5</v>
      </c>
      <c r="AD7" s="14"/>
    </row>
    <row r="8" spans="2:30" ht="24" customHeight="1">
      <c r="B8" s="15"/>
      <c r="C8" s="16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16" t="s">
        <v>11</v>
      </c>
      <c r="I8" s="16" t="s">
        <v>12</v>
      </c>
      <c r="J8" s="16" t="s">
        <v>13</v>
      </c>
      <c r="K8" s="16" t="s">
        <v>14</v>
      </c>
      <c r="L8" s="16" t="s">
        <v>15</v>
      </c>
      <c r="M8" s="16" t="s">
        <v>16</v>
      </c>
      <c r="N8" s="16" t="s">
        <v>17</v>
      </c>
      <c r="O8" s="15"/>
      <c r="P8" s="16" t="s">
        <v>6</v>
      </c>
      <c r="Q8" s="16" t="s">
        <v>7</v>
      </c>
      <c r="R8" s="16" t="s">
        <v>8</v>
      </c>
      <c r="S8" s="16" t="s">
        <v>9</v>
      </c>
      <c r="T8" s="16" t="s">
        <v>10</v>
      </c>
      <c r="U8" s="16" t="s">
        <v>11</v>
      </c>
      <c r="V8" s="16" t="s">
        <v>12</v>
      </c>
      <c r="W8" s="16" t="s">
        <v>13</v>
      </c>
      <c r="X8" s="16" t="s">
        <v>14</v>
      </c>
      <c r="Y8" s="16" t="s">
        <v>15</v>
      </c>
      <c r="Z8" s="16" t="s">
        <v>16</v>
      </c>
      <c r="AA8" s="16" t="s">
        <v>17</v>
      </c>
      <c r="AB8" s="15"/>
      <c r="AC8" s="16" t="s">
        <v>18</v>
      </c>
      <c r="AD8" s="17" t="s">
        <v>19</v>
      </c>
    </row>
    <row r="9" spans="2:30" ht="18" customHeight="1">
      <c r="B9" s="18" t="s">
        <v>20</v>
      </c>
      <c r="C9" s="19">
        <f>+C10+C49+C57</f>
        <v>57187.899999999987</v>
      </c>
      <c r="D9" s="19">
        <f t="shared" ref="D9:AB9" si="0">+D10+D49+D57</f>
        <v>45286.1</v>
      </c>
      <c r="E9" s="19">
        <f t="shared" si="0"/>
        <v>49563.899999999994</v>
      </c>
      <c r="F9" s="19">
        <f t="shared" si="0"/>
        <v>68198.900000000009</v>
      </c>
      <c r="G9" s="19">
        <f t="shared" si="0"/>
        <v>62484.1</v>
      </c>
      <c r="H9" s="19">
        <f t="shared" si="0"/>
        <v>52766.7</v>
      </c>
      <c r="I9" s="19">
        <f t="shared" si="0"/>
        <v>54421.4</v>
      </c>
      <c r="J9" s="19">
        <f t="shared" si="0"/>
        <v>49882.7</v>
      </c>
      <c r="K9" s="19">
        <f t="shared" si="0"/>
        <v>54245.999999999993</v>
      </c>
      <c r="L9" s="19">
        <f t="shared" si="0"/>
        <v>54314</v>
      </c>
      <c r="M9" s="19">
        <f t="shared" si="0"/>
        <v>50125.2</v>
      </c>
      <c r="N9" s="19">
        <f t="shared" si="0"/>
        <v>58342.700000000004</v>
      </c>
      <c r="O9" s="19">
        <f t="shared" si="0"/>
        <v>656819.6</v>
      </c>
      <c r="P9" s="19">
        <f t="shared" si="0"/>
        <v>65716.5</v>
      </c>
      <c r="Q9" s="19">
        <f t="shared" si="0"/>
        <v>52816.4</v>
      </c>
      <c r="R9" s="19">
        <f t="shared" si="0"/>
        <v>60596.4</v>
      </c>
      <c r="S9" s="19">
        <f t="shared" si="0"/>
        <v>74290.8</v>
      </c>
      <c r="T9" s="19">
        <f t="shared" si="0"/>
        <v>68628.2</v>
      </c>
      <c r="U9" s="19">
        <f t="shared" si="0"/>
        <v>70971.899999999994</v>
      </c>
      <c r="V9" s="19">
        <f t="shared" si="0"/>
        <v>72338.900000000009</v>
      </c>
      <c r="W9" s="19">
        <f t="shared" si="0"/>
        <v>57335.1</v>
      </c>
      <c r="X9" s="19">
        <f t="shared" si="0"/>
        <v>58946.6</v>
      </c>
      <c r="Y9" s="19">
        <f t="shared" si="0"/>
        <v>59238.499999999993</v>
      </c>
      <c r="Z9" s="19">
        <f t="shared" si="0"/>
        <v>61006.100000000006</v>
      </c>
      <c r="AA9" s="19">
        <f t="shared" si="0"/>
        <v>65022.299999999988</v>
      </c>
      <c r="AB9" s="19">
        <f t="shared" si="0"/>
        <v>766907.70000000007</v>
      </c>
      <c r="AC9" s="19">
        <f t="shared" ref="AC9:AC71" si="1">+AB9-O9</f>
        <v>110088.10000000009</v>
      </c>
      <c r="AD9" s="19">
        <f t="shared" ref="AD9:AD51" si="2">+AC9/O9*100</f>
        <v>16.760781803709893</v>
      </c>
    </row>
    <row r="10" spans="2:30" ht="18" customHeight="1">
      <c r="B10" s="20" t="s">
        <v>21</v>
      </c>
      <c r="C10" s="21">
        <f>+C11+C16+C26+C44+C47+C48</f>
        <v>55946.19999999999</v>
      </c>
      <c r="D10" s="21">
        <f t="shared" ref="D10:AB10" si="3">+D11+D16+D26+D44+D47+D48</f>
        <v>44023.1</v>
      </c>
      <c r="E10" s="21">
        <f t="shared" si="3"/>
        <v>48224.899999999994</v>
      </c>
      <c r="F10" s="21">
        <f t="shared" si="3"/>
        <v>66996.700000000012</v>
      </c>
      <c r="G10" s="21">
        <f t="shared" si="3"/>
        <v>61362.6</v>
      </c>
      <c r="H10" s="21">
        <f t="shared" si="3"/>
        <v>51451.6</v>
      </c>
      <c r="I10" s="21">
        <f t="shared" si="3"/>
        <v>53350</v>
      </c>
      <c r="J10" s="21">
        <f t="shared" si="3"/>
        <v>48792.1</v>
      </c>
      <c r="K10" s="21">
        <f t="shared" si="3"/>
        <v>53045.7</v>
      </c>
      <c r="L10" s="21">
        <f t="shared" si="3"/>
        <v>53151</v>
      </c>
      <c r="M10" s="21">
        <f t="shared" si="3"/>
        <v>49210.6</v>
      </c>
      <c r="N10" s="21">
        <f t="shared" si="3"/>
        <v>57028.100000000006</v>
      </c>
      <c r="O10" s="21">
        <f t="shared" si="3"/>
        <v>642582.6</v>
      </c>
      <c r="P10" s="21">
        <f t="shared" si="3"/>
        <v>64573.3</v>
      </c>
      <c r="Q10" s="21">
        <f t="shared" si="3"/>
        <v>51558.400000000001</v>
      </c>
      <c r="R10" s="21">
        <f t="shared" si="3"/>
        <v>59209.5</v>
      </c>
      <c r="S10" s="21">
        <f t="shared" si="3"/>
        <v>72874.400000000009</v>
      </c>
      <c r="T10" s="21">
        <f t="shared" si="3"/>
        <v>67526.8</v>
      </c>
      <c r="U10" s="21">
        <f t="shared" si="3"/>
        <v>69607.399999999994</v>
      </c>
      <c r="V10" s="21">
        <f t="shared" si="3"/>
        <v>71211</v>
      </c>
      <c r="W10" s="21">
        <f t="shared" si="3"/>
        <v>56001.599999999999</v>
      </c>
      <c r="X10" s="21">
        <f t="shared" si="3"/>
        <v>57756</v>
      </c>
      <c r="Y10" s="21">
        <f t="shared" si="3"/>
        <v>58058.499999999993</v>
      </c>
      <c r="Z10" s="21">
        <f t="shared" si="3"/>
        <v>59357.8</v>
      </c>
      <c r="AA10" s="21">
        <f t="shared" si="3"/>
        <v>60253.399999999987</v>
      </c>
      <c r="AB10" s="21">
        <f t="shared" si="3"/>
        <v>747988.1</v>
      </c>
      <c r="AC10" s="21">
        <f t="shared" si="1"/>
        <v>105405.5</v>
      </c>
      <c r="AD10" s="21">
        <f t="shared" si="2"/>
        <v>16.403416463502126</v>
      </c>
    </row>
    <row r="11" spans="2:30" ht="18" customHeight="1">
      <c r="B11" s="20" t="s">
        <v>22</v>
      </c>
      <c r="C11" s="21">
        <f t="shared" ref="C11:P11" si="4">SUM(C12:C15)</f>
        <v>24882.1</v>
      </c>
      <c r="D11" s="21">
        <f t="shared" si="4"/>
        <v>16246.9</v>
      </c>
      <c r="E11" s="21">
        <f t="shared" si="4"/>
        <v>18065.7</v>
      </c>
      <c r="F11" s="21">
        <f t="shared" si="4"/>
        <v>36171.399999999994</v>
      </c>
      <c r="G11" s="21">
        <f t="shared" si="4"/>
        <v>30998.699999999997</v>
      </c>
      <c r="H11" s="21">
        <f t="shared" si="4"/>
        <v>21322.1</v>
      </c>
      <c r="I11" s="21">
        <f t="shared" si="4"/>
        <v>24440.600000000002</v>
      </c>
      <c r="J11" s="21">
        <f t="shared" ref="J11:M11" si="5">SUM(J12:J15)</f>
        <v>19683.7</v>
      </c>
      <c r="K11" s="21">
        <f t="shared" si="5"/>
        <v>21864.7</v>
      </c>
      <c r="L11" s="21">
        <f t="shared" si="5"/>
        <v>22527</v>
      </c>
      <c r="M11" s="21">
        <f t="shared" si="5"/>
        <v>20210.099999999999</v>
      </c>
      <c r="N11" s="21">
        <f t="shared" si="4"/>
        <v>22089.200000000001</v>
      </c>
      <c r="O11" s="21">
        <f t="shared" si="4"/>
        <v>278502.2</v>
      </c>
      <c r="P11" s="21">
        <f t="shared" si="4"/>
        <v>29225</v>
      </c>
      <c r="Q11" s="21">
        <f t="shared" ref="Q11:AB11" si="6">SUM(Q12:Q15)</f>
        <v>21052.799999999999</v>
      </c>
      <c r="R11" s="21">
        <f t="shared" si="6"/>
        <v>22967.1</v>
      </c>
      <c r="S11" s="21">
        <f t="shared" si="6"/>
        <v>39509.100000000006</v>
      </c>
      <c r="T11" s="21">
        <f t="shared" si="6"/>
        <v>34079.699999999997</v>
      </c>
      <c r="U11" s="21">
        <f t="shared" si="6"/>
        <v>35324.299999999996</v>
      </c>
      <c r="V11" s="21">
        <f t="shared" si="6"/>
        <v>38983.5</v>
      </c>
      <c r="W11" s="21">
        <f t="shared" si="6"/>
        <v>22772.400000000001</v>
      </c>
      <c r="X11" s="21">
        <f t="shared" si="6"/>
        <v>23816</v>
      </c>
      <c r="Y11" s="21">
        <f t="shared" si="6"/>
        <v>24315.3</v>
      </c>
      <c r="Z11" s="21">
        <f t="shared" si="6"/>
        <v>25934.2</v>
      </c>
      <c r="AA11" s="21">
        <f t="shared" si="6"/>
        <v>24254.399999999998</v>
      </c>
      <c r="AB11" s="21">
        <f t="shared" si="6"/>
        <v>342233.8</v>
      </c>
      <c r="AC11" s="21">
        <f t="shared" si="1"/>
        <v>63731.599999999977</v>
      </c>
      <c r="AD11" s="21">
        <f t="shared" si="2"/>
        <v>22.883697148532388</v>
      </c>
    </row>
    <row r="12" spans="2:30" ht="18" customHeight="1">
      <c r="B12" s="22" t="s">
        <v>23</v>
      </c>
      <c r="C12" s="23">
        <f>+[1]PP!C11</f>
        <v>8213.4</v>
      </c>
      <c r="D12" s="23">
        <f>+[1]PP!D11</f>
        <v>6823.7</v>
      </c>
      <c r="E12" s="23">
        <f>+[1]PP!E11</f>
        <v>7665.4</v>
      </c>
      <c r="F12" s="23">
        <f>+[1]PP!F11</f>
        <v>7677.4</v>
      </c>
      <c r="G12" s="23">
        <f>+[1]PP!G11</f>
        <v>8262.4</v>
      </c>
      <c r="H12" s="23">
        <f>+[1]PP!H11</f>
        <v>6881.5</v>
      </c>
      <c r="I12" s="23">
        <f>+[1]PP!I11</f>
        <v>5893.1</v>
      </c>
      <c r="J12" s="23">
        <f>+[1]PP!J11</f>
        <v>6865.2</v>
      </c>
      <c r="K12" s="23">
        <f>+[1]PP!K11</f>
        <v>7789</v>
      </c>
      <c r="L12" s="23">
        <f>+[1]PP!L11</f>
        <v>6428.4</v>
      </c>
      <c r="M12" s="23">
        <f>+[1]PP!M11</f>
        <v>6916.1</v>
      </c>
      <c r="N12" s="23">
        <f>+[1]PP!N11</f>
        <v>7784.1</v>
      </c>
      <c r="O12" s="23">
        <f>SUM(C12:N12)</f>
        <v>87199.700000000012</v>
      </c>
      <c r="P12" s="23">
        <f>+[1]PP!P11</f>
        <v>10101.6</v>
      </c>
      <c r="Q12" s="23">
        <f>+[1]PP!Q11</f>
        <v>8585.1</v>
      </c>
      <c r="R12" s="23">
        <f>+[1]PP!R11</f>
        <v>9046.2000000000007</v>
      </c>
      <c r="S12" s="23">
        <f>+[1]PP!S11</f>
        <v>8895.6</v>
      </c>
      <c r="T12" s="23">
        <f>+[1]PP!T11</f>
        <v>9912.6</v>
      </c>
      <c r="U12" s="23">
        <f>+[1]PP!U11</f>
        <v>7929.1</v>
      </c>
      <c r="V12" s="23">
        <f>+[1]PP!V11</f>
        <v>7446.9</v>
      </c>
      <c r="W12" s="23">
        <f>+[1]PP!W11</f>
        <v>7885.7</v>
      </c>
      <c r="X12" s="23">
        <f>+[1]PP!X11</f>
        <v>7842</v>
      </c>
      <c r="Y12" s="23">
        <f>+[1]PP!Y11</f>
        <v>7744.4</v>
      </c>
      <c r="Z12" s="23">
        <f>+[1]PP!Z11</f>
        <v>8250.6</v>
      </c>
      <c r="AA12" s="23">
        <f>+[1]PP!AA11</f>
        <v>9510.1</v>
      </c>
      <c r="AB12" s="23">
        <f>SUM(P12:AA12)</f>
        <v>103149.90000000001</v>
      </c>
      <c r="AC12" s="23">
        <f t="shared" si="1"/>
        <v>15950.199999999997</v>
      </c>
      <c r="AD12" s="23">
        <f t="shared" si="2"/>
        <v>18.291576691204206</v>
      </c>
    </row>
    <row r="13" spans="2:30" ht="18" customHeight="1">
      <c r="B13" s="22" t="s">
        <v>24</v>
      </c>
      <c r="C13" s="23">
        <f>+[1]PP!C12</f>
        <v>10863.5</v>
      </c>
      <c r="D13" s="23">
        <f>+[1]PP!D12</f>
        <v>6754.3</v>
      </c>
      <c r="E13" s="23">
        <f>+[1]PP!E12</f>
        <v>7280.6</v>
      </c>
      <c r="F13" s="23">
        <f>+[1]PP!F12</f>
        <v>24162.1</v>
      </c>
      <c r="G13" s="23">
        <f>+[1]PP!G12</f>
        <v>18167.7</v>
      </c>
      <c r="H13" s="23">
        <f>+[1]PP!H12</f>
        <v>9882.7000000000007</v>
      </c>
      <c r="I13" s="23">
        <f>+[1]PP!I12</f>
        <v>13510.8</v>
      </c>
      <c r="J13" s="23">
        <f>+[1]PP!J12</f>
        <v>9376.2000000000007</v>
      </c>
      <c r="K13" s="23">
        <f>+[1]PP!K12</f>
        <v>9413.7999999999993</v>
      </c>
      <c r="L13" s="23">
        <f>+[1]PP!L12</f>
        <v>12478</v>
      </c>
      <c r="M13" s="23">
        <f>+[1]PP!M12</f>
        <v>9433.2999999999993</v>
      </c>
      <c r="N13" s="23">
        <f>+[1]PP!N12</f>
        <v>9561.2999999999993</v>
      </c>
      <c r="O13" s="23">
        <f>SUM(C13:N13)</f>
        <v>140884.29999999999</v>
      </c>
      <c r="P13" s="23">
        <f>+[1]PP!P12</f>
        <v>12514</v>
      </c>
      <c r="Q13" s="23">
        <f>+[1]PP!Q12</f>
        <v>9348.4</v>
      </c>
      <c r="R13" s="23">
        <f>+[1]PP!R12</f>
        <v>9907.2000000000007</v>
      </c>
      <c r="S13" s="23">
        <f>+[1]PP!S12</f>
        <v>25353.7</v>
      </c>
      <c r="T13" s="23">
        <f>+[1]PP!T12</f>
        <v>16932.3</v>
      </c>
      <c r="U13" s="23">
        <f>+[1]PP!U12</f>
        <v>22657.599999999999</v>
      </c>
      <c r="V13" s="23">
        <f>+[1]PP!V12</f>
        <v>26942.3</v>
      </c>
      <c r="W13" s="23">
        <f>+[1]PP!W12</f>
        <v>10794.6</v>
      </c>
      <c r="X13" s="23">
        <f>+[1]PP!X12</f>
        <v>11291.5</v>
      </c>
      <c r="Y13" s="23">
        <f>+[1]PP!Y12</f>
        <v>11978.1</v>
      </c>
      <c r="Z13" s="23">
        <f>+[1]PP!Z12</f>
        <v>13055.8</v>
      </c>
      <c r="AA13" s="23">
        <f>+[1]PP!AA12</f>
        <v>9299.9</v>
      </c>
      <c r="AB13" s="23">
        <f>SUM(P13:AA13)</f>
        <v>180075.4</v>
      </c>
      <c r="AC13" s="23">
        <f t="shared" si="1"/>
        <v>39191.100000000006</v>
      </c>
      <c r="AD13" s="23">
        <f t="shared" si="2"/>
        <v>27.817932871157403</v>
      </c>
    </row>
    <row r="14" spans="2:30" ht="18" customHeight="1">
      <c r="B14" s="22" t="s">
        <v>25</v>
      </c>
      <c r="C14" s="23">
        <f>+[1]PP!C13</f>
        <v>5706.1</v>
      </c>
      <c r="D14" s="23">
        <f>+[1]PP!D13</f>
        <v>2498.9</v>
      </c>
      <c r="E14" s="23">
        <f>+[1]PP!E13</f>
        <v>2986.7</v>
      </c>
      <c r="F14" s="23">
        <f>+[1]PP!F13</f>
        <v>4221.2</v>
      </c>
      <c r="G14" s="23">
        <f>+[1]PP!G13</f>
        <v>4423.3</v>
      </c>
      <c r="H14" s="23">
        <f>+[1]PP!H13</f>
        <v>4380.8</v>
      </c>
      <c r="I14" s="23">
        <f>+[1]PP!I13</f>
        <v>4877.7</v>
      </c>
      <c r="J14" s="23">
        <f>+[1]PP!J13</f>
        <v>3242.5</v>
      </c>
      <c r="K14" s="23">
        <f>+[1]PP!K13</f>
        <v>4514</v>
      </c>
      <c r="L14" s="23">
        <f>+[1]PP!L13</f>
        <v>3424.5</v>
      </c>
      <c r="M14" s="23">
        <f>+[1]PP!M13</f>
        <v>3722.4</v>
      </c>
      <c r="N14" s="23">
        <f>+[1]PP!N13</f>
        <v>4382.2</v>
      </c>
      <c r="O14" s="23">
        <f>SUM(C14:N14)</f>
        <v>48380.299999999996</v>
      </c>
      <c r="P14" s="23">
        <f>+[1]PP!P13</f>
        <v>6473.7</v>
      </c>
      <c r="Q14" s="23">
        <f>+[1]PP!Q13</f>
        <v>3005.7</v>
      </c>
      <c r="R14" s="23">
        <f>+[1]PP!R13</f>
        <v>3881.6</v>
      </c>
      <c r="S14" s="23">
        <f>+[1]PP!S13</f>
        <v>5126.3999999999996</v>
      </c>
      <c r="T14" s="23">
        <f>+[1]PP!T13</f>
        <v>7004.1</v>
      </c>
      <c r="U14" s="23">
        <f>+[1]PP!U13</f>
        <v>4567.5</v>
      </c>
      <c r="V14" s="23">
        <f>+[1]PP!V13</f>
        <v>4365.3</v>
      </c>
      <c r="W14" s="23">
        <f>+[1]PP!W13</f>
        <v>3898.9</v>
      </c>
      <c r="X14" s="23">
        <f>+[1]PP!X13</f>
        <v>4504.8</v>
      </c>
      <c r="Y14" s="23">
        <f>+[1]PP!Y13</f>
        <v>4319.8</v>
      </c>
      <c r="Z14" s="23">
        <f>+[1]PP!Z13</f>
        <v>4440.1000000000004</v>
      </c>
      <c r="AA14" s="23">
        <f>+[1]PP!AA13</f>
        <v>5159.8</v>
      </c>
      <c r="AB14" s="23">
        <f>SUM(P14:AA14)</f>
        <v>56747.700000000012</v>
      </c>
      <c r="AC14" s="23">
        <f t="shared" si="1"/>
        <v>8367.400000000016</v>
      </c>
      <c r="AD14" s="23">
        <f t="shared" si="2"/>
        <v>17.29505604553923</v>
      </c>
    </row>
    <row r="15" spans="2:30" ht="18" customHeight="1">
      <c r="B15" s="22" t="s">
        <v>26</v>
      </c>
      <c r="C15" s="23">
        <f>+[1]PP!C14</f>
        <v>99.1</v>
      </c>
      <c r="D15" s="23">
        <f>+[1]PP!D14</f>
        <v>170</v>
      </c>
      <c r="E15" s="23">
        <f>+[1]PP!E14</f>
        <v>133</v>
      </c>
      <c r="F15" s="23">
        <f>+[1]PP!F14</f>
        <v>110.7</v>
      </c>
      <c r="G15" s="23">
        <f>+[1]PP!G14</f>
        <v>145.30000000000001</v>
      </c>
      <c r="H15" s="23">
        <f>+[1]PP!H14</f>
        <v>177.1</v>
      </c>
      <c r="I15" s="23">
        <f>+[1]PP!I14</f>
        <v>159</v>
      </c>
      <c r="J15" s="23">
        <f>+[1]PP!J14</f>
        <v>199.8</v>
      </c>
      <c r="K15" s="23">
        <f>+[1]PP!K14</f>
        <v>147.9</v>
      </c>
      <c r="L15" s="23">
        <f>+[1]PP!L14</f>
        <v>196.1</v>
      </c>
      <c r="M15" s="23">
        <f>+[1]PP!M14</f>
        <v>138.30000000000001</v>
      </c>
      <c r="N15" s="23">
        <f>+[1]PP!N14</f>
        <v>361.6</v>
      </c>
      <c r="O15" s="23">
        <f>SUM(C15:N15)</f>
        <v>2037.9</v>
      </c>
      <c r="P15" s="23">
        <f>+[1]PP!P14</f>
        <v>135.69999999999999</v>
      </c>
      <c r="Q15" s="23">
        <f>+[1]PP!Q14</f>
        <v>113.6</v>
      </c>
      <c r="R15" s="23">
        <f>+[1]PP!R14</f>
        <v>132.1</v>
      </c>
      <c r="S15" s="23">
        <f>+[1]PP!S14</f>
        <v>133.4</v>
      </c>
      <c r="T15" s="23">
        <f>+[1]PP!T14</f>
        <v>230.7</v>
      </c>
      <c r="U15" s="23">
        <f>+[1]PP!U14</f>
        <v>170.1</v>
      </c>
      <c r="V15" s="23">
        <f>+[1]PP!V14</f>
        <v>229</v>
      </c>
      <c r="W15" s="23">
        <f>+[1]PP!W14</f>
        <v>193.2</v>
      </c>
      <c r="X15" s="23">
        <f>+[1]PP!X14</f>
        <v>177.7</v>
      </c>
      <c r="Y15" s="23">
        <f>+[1]PP!Y14</f>
        <v>273</v>
      </c>
      <c r="Z15" s="23">
        <f>+[1]PP!Z14</f>
        <v>187.7</v>
      </c>
      <c r="AA15" s="23">
        <f>+[1]PP!AA14</f>
        <v>284.60000000000002</v>
      </c>
      <c r="AB15" s="23">
        <f>SUM(P15:AA15)</f>
        <v>2260.8000000000002</v>
      </c>
      <c r="AC15" s="23">
        <f t="shared" si="1"/>
        <v>222.90000000000009</v>
      </c>
      <c r="AD15" s="23">
        <f t="shared" si="2"/>
        <v>10.937730016193143</v>
      </c>
    </row>
    <row r="16" spans="2:30" ht="18" customHeight="1">
      <c r="B16" s="20" t="s">
        <v>27</v>
      </c>
      <c r="C16" s="21">
        <f>+C17+C25</f>
        <v>2422.7999999999997</v>
      </c>
      <c r="D16" s="21">
        <f t="shared" ref="D16:AB16" si="7">+D17+D25</f>
        <v>3160.1</v>
      </c>
      <c r="E16" s="21">
        <f t="shared" si="7"/>
        <v>4727</v>
      </c>
      <c r="F16" s="21">
        <f t="shared" si="7"/>
        <v>4715.4000000000005</v>
      </c>
      <c r="G16" s="21">
        <f t="shared" si="7"/>
        <v>4823.7000000000007</v>
      </c>
      <c r="H16" s="21">
        <f t="shared" si="7"/>
        <v>3340.1000000000004</v>
      </c>
      <c r="I16" s="21">
        <f t="shared" si="7"/>
        <v>3396.4999999999995</v>
      </c>
      <c r="J16" s="21">
        <f t="shared" si="7"/>
        <v>3441.1</v>
      </c>
      <c r="K16" s="21">
        <f t="shared" si="7"/>
        <v>4491.8999999999996</v>
      </c>
      <c r="L16" s="21">
        <f t="shared" si="7"/>
        <v>5624.0000000000009</v>
      </c>
      <c r="M16" s="21">
        <f t="shared" si="7"/>
        <v>3201.2</v>
      </c>
      <c r="N16" s="21">
        <f t="shared" si="7"/>
        <v>4018.1</v>
      </c>
      <c r="O16" s="21">
        <f t="shared" si="7"/>
        <v>47361.899999999994</v>
      </c>
      <c r="P16" s="21">
        <f t="shared" si="7"/>
        <v>2893.2000000000003</v>
      </c>
      <c r="Q16" s="21">
        <f t="shared" si="7"/>
        <v>3129.4</v>
      </c>
      <c r="R16" s="21">
        <f t="shared" si="7"/>
        <v>5476.6</v>
      </c>
      <c r="S16" s="21">
        <f t="shared" si="7"/>
        <v>4640.9000000000005</v>
      </c>
      <c r="T16" s="21">
        <f t="shared" si="7"/>
        <v>4964.2999999999993</v>
      </c>
      <c r="U16" s="21">
        <f t="shared" si="7"/>
        <v>4855.0000000000009</v>
      </c>
      <c r="V16" s="21">
        <f t="shared" si="7"/>
        <v>3416.9999999999995</v>
      </c>
      <c r="W16" s="21">
        <f t="shared" si="7"/>
        <v>3131.4</v>
      </c>
      <c r="X16" s="21">
        <f t="shared" si="7"/>
        <v>4666.2</v>
      </c>
      <c r="Y16" s="21">
        <f t="shared" si="7"/>
        <v>6149.7999999999993</v>
      </c>
      <c r="Z16" s="21">
        <f t="shared" si="7"/>
        <v>3378.9000000000005</v>
      </c>
      <c r="AA16" s="21">
        <f t="shared" si="7"/>
        <v>4606.9999999999991</v>
      </c>
      <c r="AB16" s="21">
        <f t="shared" si="7"/>
        <v>51309.700000000004</v>
      </c>
      <c r="AC16" s="21">
        <f t="shared" si="1"/>
        <v>3947.8000000000102</v>
      </c>
      <c r="AD16" s="21">
        <f t="shared" si="2"/>
        <v>8.3353919500695923</v>
      </c>
    </row>
    <row r="17" spans="2:31" ht="18" customHeight="1">
      <c r="B17" s="24" t="s">
        <v>28</v>
      </c>
      <c r="C17" s="21">
        <f>SUM(C18:C24)</f>
        <v>2294.1</v>
      </c>
      <c r="D17" s="21">
        <f t="shared" ref="D17:AB17" si="8">SUM(D18:D24)</f>
        <v>2965.9</v>
      </c>
      <c r="E17" s="21">
        <f t="shared" si="8"/>
        <v>4481</v>
      </c>
      <c r="F17" s="21">
        <f t="shared" si="8"/>
        <v>4530.6000000000004</v>
      </c>
      <c r="G17" s="21">
        <f t="shared" si="8"/>
        <v>4603.1000000000004</v>
      </c>
      <c r="H17" s="21">
        <f t="shared" si="8"/>
        <v>3138.1000000000004</v>
      </c>
      <c r="I17" s="21">
        <f t="shared" si="8"/>
        <v>3202.2999999999997</v>
      </c>
      <c r="J17" s="21">
        <f t="shared" si="8"/>
        <v>3250.4</v>
      </c>
      <c r="K17" s="21">
        <f t="shared" si="8"/>
        <v>4296.7</v>
      </c>
      <c r="L17" s="21">
        <f t="shared" si="8"/>
        <v>5441.4000000000005</v>
      </c>
      <c r="M17" s="21">
        <f t="shared" si="8"/>
        <v>3033.7999999999997</v>
      </c>
      <c r="N17" s="21">
        <f t="shared" si="8"/>
        <v>3823.5</v>
      </c>
      <c r="O17" s="21">
        <f t="shared" si="8"/>
        <v>45060.899999999994</v>
      </c>
      <c r="P17" s="21">
        <f t="shared" si="8"/>
        <v>2753.4</v>
      </c>
      <c r="Q17" s="21">
        <f t="shared" si="8"/>
        <v>2975.2000000000003</v>
      </c>
      <c r="R17" s="21">
        <f t="shared" si="8"/>
        <v>5249.8</v>
      </c>
      <c r="S17" s="21">
        <f t="shared" si="8"/>
        <v>4483.3</v>
      </c>
      <c r="T17" s="21">
        <f t="shared" si="8"/>
        <v>4764.0999999999995</v>
      </c>
      <c r="U17" s="21">
        <f t="shared" si="8"/>
        <v>4655.9000000000005</v>
      </c>
      <c r="V17" s="21">
        <f t="shared" si="8"/>
        <v>3222.2999999999997</v>
      </c>
      <c r="W17" s="21">
        <f t="shared" si="8"/>
        <v>2985.1</v>
      </c>
      <c r="X17" s="21">
        <f t="shared" si="8"/>
        <v>4523.0999999999995</v>
      </c>
      <c r="Y17" s="21">
        <f t="shared" si="8"/>
        <v>5992.7999999999993</v>
      </c>
      <c r="Z17" s="21">
        <f t="shared" si="8"/>
        <v>3217.4000000000005</v>
      </c>
      <c r="AA17" s="21">
        <f t="shared" si="8"/>
        <v>4401.1999999999989</v>
      </c>
      <c r="AB17" s="21">
        <f t="shared" si="8"/>
        <v>49223.600000000006</v>
      </c>
      <c r="AC17" s="21">
        <f t="shared" si="1"/>
        <v>4162.7000000000116</v>
      </c>
      <c r="AD17" s="21">
        <f t="shared" si="2"/>
        <v>9.2379424290238603</v>
      </c>
    </row>
    <row r="18" spans="2:31" ht="18" customHeight="1">
      <c r="B18" s="25" t="s">
        <v>29</v>
      </c>
      <c r="C18" s="23">
        <f>+[1]PP!C17</f>
        <v>95.3</v>
      </c>
      <c r="D18" s="23">
        <f>+[1]PP!D17</f>
        <v>354</v>
      </c>
      <c r="E18" s="23">
        <f>+[1]PP!E17</f>
        <v>1483.4</v>
      </c>
      <c r="F18" s="23">
        <f>+[1]PP!F17</f>
        <v>189.1</v>
      </c>
      <c r="G18" s="23">
        <f>+[1]PP!G17</f>
        <v>168.8</v>
      </c>
      <c r="H18" s="23">
        <f>+[1]PP!H17</f>
        <v>140.1</v>
      </c>
      <c r="I18" s="23">
        <f>+[1]PP!I17</f>
        <v>136.6</v>
      </c>
      <c r="J18" s="23">
        <f>+[1]PP!J17</f>
        <v>334.9</v>
      </c>
      <c r="K18" s="23">
        <f>+[1]PP!K17</f>
        <v>1180.0999999999999</v>
      </c>
      <c r="L18" s="23">
        <f>+[1]PP!L17</f>
        <v>145.1</v>
      </c>
      <c r="M18" s="23">
        <f>+[1]PP!M17</f>
        <v>113.4</v>
      </c>
      <c r="N18" s="23">
        <f>+[1]PP!N17</f>
        <v>96.7</v>
      </c>
      <c r="O18" s="23">
        <f t="shared" ref="O18:O25" si="9">SUM(C18:N18)</f>
        <v>4437.5</v>
      </c>
      <c r="P18" s="23">
        <f>+[1]PP!P17</f>
        <v>103.8</v>
      </c>
      <c r="Q18" s="23">
        <f>+[1]PP!Q17</f>
        <v>380.9</v>
      </c>
      <c r="R18" s="23">
        <f>+[1]PP!R17</f>
        <v>1696.1</v>
      </c>
      <c r="S18" s="23">
        <f>+[1]PP!S17</f>
        <v>178.8</v>
      </c>
      <c r="T18" s="23">
        <f>+[1]PP!T17</f>
        <v>181.5</v>
      </c>
      <c r="U18" s="23">
        <f>+[1]PP!U17</f>
        <v>161.69999999999999</v>
      </c>
      <c r="V18" s="23">
        <f>+[1]PP!V17</f>
        <v>143.30000000000001</v>
      </c>
      <c r="W18" s="23">
        <f>+[1]PP!W17</f>
        <v>273.60000000000002</v>
      </c>
      <c r="X18" s="23">
        <f>+[1]PP!X17</f>
        <v>1345.4</v>
      </c>
      <c r="Y18" s="23">
        <f>+[1]PP!Y17</f>
        <v>202</v>
      </c>
      <c r="Z18" s="23">
        <f>+[1]PP!Z17</f>
        <v>178.8</v>
      </c>
      <c r="AA18" s="23">
        <f>+[1]PP!AA17</f>
        <v>259.3</v>
      </c>
      <c r="AB18" s="23">
        <f t="shared" ref="AB18:AB25" si="10">SUM(P18:AA18)</f>
        <v>5105.2000000000007</v>
      </c>
      <c r="AC18" s="23">
        <f t="shared" si="1"/>
        <v>667.70000000000073</v>
      </c>
      <c r="AD18" s="23">
        <f t="shared" si="2"/>
        <v>15.046760563380298</v>
      </c>
    </row>
    <row r="19" spans="2:31" ht="18" customHeight="1">
      <c r="B19" s="25" t="s">
        <v>30</v>
      </c>
      <c r="C19" s="23">
        <f>+[1]PP!C18</f>
        <v>257.10000000000002</v>
      </c>
      <c r="D19" s="23">
        <f>+[1]PP!D18</f>
        <v>217.9</v>
      </c>
      <c r="E19" s="23">
        <f>+[1]PP!E18</f>
        <v>234.2</v>
      </c>
      <c r="F19" s="23">
        <f>+[1]PP!F18</f>
        <v>1658.7</v>
      </c>
      <c r="G19" s="23">
        <f>+[1]PP!G18</f>
        <v>2019.9</v>
      </c>
      <c r="H19" s="23">
        <f>+[1]PP!H18</f>
        <v>317.10000000000002</v>
      </c>
      <c r="I19" s="23">
        <f>+[1]PP!I18</f>
        <v>349.9</v>
      </c>
      <c r="J19" s="23">
        <f>+[1]PP!J18</f>
        <v>170.8</v>
      </c>
      <c r="K19" s="23">
        <f>+[1]PP!K18</f>
        <v>193.6</v>
      </c>
      <c r="L19" s="23">
        <f>+[1]PP!L18</f>
        <v>2749.6</v>
      </c>
      <c r="M19" s="23">
        <f>+[1]PP!M18</f>
        <v>285.89999999999998</v>
      </c>
      <c r="N19" s="23">
        <f>+[1]PP!N18</f>
        <v>159.80000000000001</v>
      </c>
      <c r="O19" s="23">
        <f t="shared" si="9"/>
        <v>8614.5</v>
      </c>
      <c r="P19" s="23">
        <f>+[1]PP!P18</f>
        <v>246</v>
      </c>
      <c r="Q19" s="23">
        <f>+[1]PP!Q18</f>
        <v>149.4</v>
      </c>
      <c r="R19" s="23">
        <f>+[1]PP!R18</f>
        <v>262</v>
      </c>
      <c r="S19" s="23">
        <f>+[1]PP!S18</f>
        <v>1900.6</v>
      </c>
      <c r="T19" s="23">
        <f>+[1]PP!T18</f>
        <v>2008.7</v>
      </c>
      <c r="U19" s="23">
        <f>+[1]PP!U18</f>
        <v>279.3</v>
      </c>
      <c r="V19" s="23">
        <f>+[1]PP!V18</f>
        <v>348.2</v>
      </c>
      <c r="W19" s="23">
        <f>+[1]PP!W18</f>
        <v>147.19999999999999</v>
      </c>
      <c r="X19" s="23">
        <f>+[1]PP!X18</f>
        <v>235.2</v>
      </c>
      <c r="Y19" s="23">
        <f>+[1]PP!Y18</f>
        <v>3019.3</v>
      </c>
      <c r="Z19" s="23">
        <f>+[1]PP!Z18</f>
        <v>350.2</v>
      </c>
      <c r="AA19" s="23">
        <f>+[1]PP!AA18</f>
        <v>454.9</v>
      </c>
      <c r="AB19" s="23">
        <f t="shared" si="10"/>
        <v>9401</v>
      </c>
      <c r="AC19" s="23">
        <f t="shared" si="1"/>
        <v>786.5</v>
      </c>
      <c r="AD19" s="23">
        <f t="shared" si="2"/>
        <v>9.1299553079110805</v>
      </c>
    </row>
    <row r="20" spans="2:31" ht="18" customHeight="1">
      <c r="B20" s="25" t="s">
        <v>31</v>
      </c>
      <c r="C20" s="23">
        <f>+[1]PP!C19</f>
        <v>810.2</v>
      </c>
      <c r="D20" s="23">
        <f>+[1]PP!D19</f>
        <v>983.3</v>
      </c>
      <c r="E20" s="23">
        <f>+[1]PP!E19</f>
        <v>1189.0999999999999</v>
      </c>
      <c r="F20" s="23">
        <f>+[1]PP!F19</f>
        <v>954.5</v>
      </c>
      <c r="G20" s="23">
        <f>+[1]PP!G19</f>
        <v>1003.2</v>
      </c>
      <c r="H20" s="23">
        <f>+[1]PP!H19</f>
        <v>1151</v>
      </c>
      <c r="I20" s="23">
        <f>+[1]PP!I19</f>
        <v>1047.5</v>
      </c>
      <c r="J20" s="23">
        <f>+[1]PP!J19</f>
        <v>1359.9</v>
      </c>
      <c r="K20" s="23">
        <f>+[1]PP!K19</f>
        <v>1113.8</v>
      </c>
      <c r="L20" s="23">
        <f>+[1]PP!L19</f>
        <v>1011.6</v>
      </c>
      <c r="M20" s="23">
        <f>+[1]PP!M19</f>
        <v>1121.8</v>
      </c>
      <c r="N20" s="23">
        <f>+[1]PP!N19</f>
        <v>1268.8</v>
      </c>
      <c r="O20" s="23">
        <f t="shared" si="9"/>
        <v>13014.699999999999</v>
      </c>
      <c r="P20" s="23">
        <f>+[1]PP!P19</f>
        <v>754.8</v>
      </c>
      <c r="Q20" s="23">
        <f>+[1]PP!Q19</f>
        <v>1023.7</v>
      </c>
      <c r="R20" s="23">
        <f>+[1]PP!R19</f>
        <v>1321.7</v>
      </c>
      <c r="S20" s="23">
        <f>+[1]PP!S19</f>
        <v>978</v>
      </c>
      <c r="T20" s="23">
        <f>+[1]PP!T19</f>
        <v>1028.7</v>
      </c>
      <c r="U20" s="23">
        <f>+[1]PP!U19</f>
        <v>1078.2</v>
      </c>
      <c r="V20" s="23">
        <f>+[1]PP!V19</f>
        <v>1213.0999999999999</v>
      </c>
      <c r="W20" s="23">
        <f>+[1]PP!W19</f>
        <v>1115.3</v>
      </c>
      <c r="X20" s="23">
        <f>+[1]PP!X19</f>
        <v>1083.5999999999999</v>
      </c>
      <c r="Y20" s="23">
        <f>+[1]PP!Y19</f>
        <v>1205</v>
      </c>
      <c r="Z20" s="23">
        <f>+[1]PP!Z19</f>
        <v>1124.2</v>
      </c>
      <c r="AA20" s="23">
        <f>+[1]PP!AA19</f>
        <v>1205.5</v>
      </c>
      <c r="AB20" s="23">
        <f t="shared" si="10"/>
        <v>13131.8</v>
      </c>
      <c r="AC20" s="23">
        <f t="shared" si="1"/>
        <v>117.10000000000036</v>
      </c>
      <c r="AD20" s="23">
        <f t="shared" si="2"/>
        <v>0.89975181909687019</v>
      </c>
    </row>
    <row r="21" spans="2:31" ht="18" customHeight="1">
      <c r="B21" s="25" t="s">
        <v>32</v>
      </c>
      <c r="C21" s="23">
        <f>+[1]PP!C20</f>
        <v>150.19999999999999</v>
      </c>
      <c r="D21" s="23">
        <f>+[1]PP!D20</f>
        <v>186.7</v>
      </c>
      <c r="E21" s="23">
        <f>+[1]PP!E20</f>
        <v>205</v>
      </c>
      <c r="F21" s="23">
        <f>+[1]PP!F20</f>
        <v>156.5</v>
      </c>
      <c r="G21" s="23">
        <f>+[1]PP!G20</f>
        <v>171.8</v>
      </c>
      <c r="H21" s="23">
        <f>+[1]PP!H20</f>
        <v>168.6</v>
      </c>
      <c r="I21" s="23">
        <f>+[1]PP!I20</f>
        <v>165.1</v>
      </c>
      <c r="J21" s="23">
        <f>+[1]PP!J20</f>
        <v>170.4</v>
      </c>
      <c r="K21" s="23">
        <f>+[1]PP!K20</f>
        <v>159.6</v>
      </c>
      <c r="L21" s="23">
        <f>+[1]PP!L20</f>
        <v>158</v>
      </c>
      <c r="M21" s="23">
        <f>+[1]PP!M20</f>
        <v>176.8</v>
      </c>
      <c r="N21" s="23">
        <f>+[1]PP!N20</f>
        <v>179.6</v>
      </c>
      <c r="O21" s="23">
        <f t="shared" si="9"/>
        <v>2048.2999999999997</v>
      </c>
      <c r="P21" s="23">
        <f>+[1]PP!P20</f>
        <v>161</v>
      </c>
      <c r="Q21" s="23">
        <f>+[1]PP!Q20</f>
        <v>167.9</v>
      </c>
      <c r="R21" s="23">
        <f>+[1]PP!R20</f>
        <v>203.4</v>
      </c>
      <c r="S21" s="23">
        <f>+[1]PP!S20</f>
        <v>161.80000000000001</v>
      </c>
      <c r="T21" s="23">
        <f>+[1]PP!T20</f>
        <v>185.3</v>
      </c>
      <c r="U21" s="23">
        <f>+[1]PP!U20</f>
        <v>180</v>
      </c>
      <c r="V21" s="23">
        <f>+[1]PP!V20</f>
        <v>167.9</v>
      </c>
      <c r="W21" s="23">
        <f>+[1]PP!W20</f>
        <v>166.8</v>
      </c>
      <c r="X21" s="23">
        <f>+[1]PP!X20</f>
        <v>175.8</v>
      </c>
      <c r="Y21" s="23">
        <f>+[1]PP!Y20</f>
        <v>181.5</v>
      </c>
      <c r="Z21" s="23">
        <f>+[1]PP!Z20</f>
        <v>171.7</v>
      </c>
      <c r="AA21" s="23">
        <f>+[1]PP!AA20</f>
        <v>175.8</v>
      </c>
      <c r="AB21" s="23">
        <f t="shared" si="10"/>
        <v>2098.9</v>
      </c>
      <c r="AC21" s="23">
        <f t="shared" si="1"/>
        <v>50.600000000000364</v>
      </c>
      <c r="AD21" s="23">
        <f t="shared" si="2"/>
        <v>2.4703412586047144</v>
      </c>
    </row>
    <row r="22" spans="2:31" ht="18" customHeight="1">
      <c r="B22" s="25" t="s">
        <v>33</v>
      </c>
      <c r="C22" s="23">
        <v>79.3</v>
      </c>
      <c r="D22" s="23">
        <v>102.1</v>
      </c>
      <c r="E22" s="23">
        <v>147.30000000000001</v>
      </c>
      <c r="F22" s="23">
        <v>127.4</v>
      </c>
      <c r="G22" s="23">
        <v>101.3</v>
      </c>
      <c r="H22" s="23">
        <v>117</v>
      </c>
      <c r="I22" s="23">
        <v>91.2</v>
      </c>
      <c r="J22" s="23">
        <v>113.1</v>
      </c>
      <c r="K22" s="23">
        <v>221.5</v>
      </c>
      <c r="L22" s="23">
        <v>118.2</v>
      </c>
      <c r="M22" s="23">
        <v>86.9</v>
      </c>
      <c r="N22" s="23">
        <v>83.4</v>
      </c>
      <c r="O22" s="23">
        <f t="shared" si="9"/>
        <v>1388.7000000000003</v>
      </c>
      <c r="P22" s="23">
        <v>82</v>
      </c>
      <c r="Q22" s="23">
        <v>71.400000000000006</v>
      </c>
      <c r="R22" s="23">
        <v>136.6</v>
      </c>
      <c r="S22" s="23">
        <v>76.099999999999994</v>
      </c>
      <c r="T22" s="23">
        <v>72.3</v>
      </c>
      <c r="U22" s="23">
        <v>106.7</v>
      </c>
      <c r="V22" s="23">
        <v>92.6</v>
      </c>
      <c r="W22" s="23">
        <v>100.6</v>
      </c>
      <c r="X22" s="23">
        <v>96.5</v>
      </c>
      <c r="Y22" s="23">
        <v>97.9</v>
      </c>
      <c r="Z22" s="23">
        <v>84.9</v>
      </c>
      <c r="AA22" s="23">
        <v>140.69999999999999</v>
      </c>
      <c r="AB22" s="23">
        <f t="shared" si="10"/>
        <v>1158.3</v>
      </c>
      <c r="AC22" s="23">
        <f t="shared" si="1"/>
        <v>-230.40000000000032</v>
      </c>
      <c r="AD22" s="23">
        <f t="shared" si="2"/>
        <v>-16.591056383668199</v>
      </c>
    </row>
    <row r="23" spans="2:31" ht="18" customHeight="1">
      <c r="B23" s="26" t="s">
        <v>34</v>
      </c>
      <c r="C23" s="23">
        <f>+[1]PP!C21</f>
        <v>833.9</v>
      </c>
      <c r="D23" s="23">
        <f>+[1]PP!D21</f>
        <v>1008.5</v>
      </c>
      <c r="E23" s="23">
        <f>+[1]PP!E21</f>
        <v>1007.9</v>
      </c>
      <c r="F23" s="23">
        <f>+[1]PP!F21</f>
        <v>1287.3</v>
      </c>
      <c r="G23" s="23">
        <f>+[1]PP!G21</f>
        <v>1032.5999999999999</v>
      </c>
      <c r="H23" s="23">
        <f>+[1]PP!H21</f>
        <v>1029.5</v>
      </c>
      <c r="I23" s="23">
        <f>+[1]PP!I21</f>
        <v>1328.1</v>
      </c>
      <c r="J23" s="23">
        <f>+[1]PP!J21</f>
        <v>996.7</v>
      </c>
      <c r="K23" s="23">
        <f>+[1]PP!K21</f>
        <v>1294.5999999999999</v>
      </c>
      <c r="L23" s="23">
        <f>+[1]PP!L21</f>
        <v>1066.3</v>
      </c>
      <c r="M23" s="23">
        <f>+[1]PP!M21</f>
        <v>1041.9000000000001</v>
      </c>
      <c r="N23" s="23">
        <f>+[1]PP!N21</f>
        <v>1620.2</v>
      </c>
      <c r="O23" s="23">
        <f t="shared" si="9"/>
        <v>13547.500000000002</v>
      </c>
      <c r="P23" s="23">
        <f>+[1]PP!P21</f>
        <v>1055.2</v>
      </c>
      <c r="Q23" s="23">
        <f>+[1]PP!Q21</f>
        <v>1123.8</v>
      </c>
      <c r="R23" s="23">
        <f>+[1]PP!R21</f>
        <v>1448.3</v>
      </c>
      <c r="S23" s="23">
        <f>+[1]PP!S21</f>
        <v>1107.2</v>
      </c>
      <c r="T23" s="23">
        <f>+[1]PP!T21</f>
        <v>1172.7</v>
      </c>
      <c r="U23" s="23">
        <f>+[1]PP!U21</f>
        <v>1450.2</v>
      </c>
      <c r="V23" s="23">
        <f>+[1]PP!V21</f>
        <v>1190.5999999999999</v>
      </c>
      <c r="W23" s="23">
        <f>+[1]PP!W21</f>
        <v>1114.3</v>
      </c>
      <c r="X23" s="23">
        <f>+[1]PP!X21</f>
        <v>1548.7</v>
      </c>
      <c r="Y23" s="23">
        <f>+[1]PP!Y21</f>
        <v>1215.2</v>
      </c>
      <c r="Z23" s="23">
        <f>+[1]PP!Z21</f>
        <v>1210.8</v>
      </c>
      <c r="AA23" s="23">
        <f>+[1]PP!AA21</f>
        <v>1869.1</v>
      </c>
      <c r="AB23" s="23">
        <f t="shared" si="10"/>
        <v>15506.1</v>
      </c>
      <c r="AC23" s="23">
        <f t="shared" si="1"/>
        <v>1958.5999999999985</v>
      </c>
      <c r="AD23" s="23">
        <f t="shared" si="2"/>
        <v>14.457279940948503</v>
      </c>
      <c r="AE23" s="27"/>
    </row>
    <row r="24" spans="2:31" ht="18" customHeight="1">
      <c r="B24" s="26" t="s">
        <v>35</v>
      </c>
      <c r="C24" s="23">
        <v>68.099999999999994</v>
      </c>
      <c r="D24" s="23">
        <v>113.4</v>
      </c>
      <c r="E24" s="23">
        <v>214.1</v>
      </c>
      <c r="F24" s="23">
        <v>157.1</v>
      </c>
      <c r="G24" s="23">
        <v>105.5</v>
      </c>
      <c r="H24" s="23">
        <v>214.8</v>
      </c>
      <c r="I24" s="23">
        <v>83.9</v>
      </c>
      <c r="J24" s="23">
        <v>104.6</v>
      </c>
      <c r="K24" s="23">
        <v>133.5</v>
      </c>
      <c r="L24" s="23">
        <v>192.6</v>
      </c>
      <c r="M24" s="23">
        <v>207.1</v>
      </c>
      <c r="N24" s="23">
        <v>415</v>
      </c>
      <c r="O24" s="23">
        <f t="shared" si="9"/>
        <v>2009.6999999999998</v>
      </c>
      <c r="P24" s="23">
        <v>350.6</v>
      </c>
      <c r="Q24" s="23">
        <v>58.1</v>
      </c>
      <c r="R24" s="23">
        <v>181.7</v>
      </c>
      <c r="S24" s="23">
        <v>80.8</v>
      </c>
      <c r="T24" s="23">
        <v>114.9</v>
      </c>
      <c r="U24" s="23">
        <v>1399.8</v>
      </c>
      <c r="V24" s="23">
        <v>66.599999999999994</v>
      </c>
      <c r="W24" s="23">
        <v>67.3</v>
      </c>
      <c r="X24" s="23">
        <v>37.9</v>
      </c>
      <c r="Y24" s="23">
        <v>71.900000000000006</v>
      </c>
      <c r="Z24" s="23">
        <v>96.8</v>
      </c>
      <c r="AA24" s="23">
        <v>295.89999999999998</v>
      </c>
      <c r="AB24" s="23">
        <f t="shared" si="10"/>
        <v>2822.3000000000006</v>
      </c>
      <c r="AC24" s="23">
        <f t="shared" si="1"/>
        <v>812.60000000000082</v>
      </c>
      <c r="AD24" s="23">
        <f t="shared" si="2"/>
        <v>40.433895606309441</v>
      </c>
    </row>
    <row r="25" spans="2:31" ht="18" customHeight="1">
      <c r="B25" s="24" t="s">
        <v>36</v>
      </c>
      <c r="C25" s="21">
        <f>+[1]PP!C23</f>
        <v>128.69999999999999</v>
      </c>
      <c r="D25" s="21">
        <f>+[1]PP!D23</f>
        <v>194.2</v>
      </c>
      <c r="E25" s="21">
        <f>+[1]PP!E23</f>
        <v>246</v>
      </c>
      <c r="F25" s="21">
        <f>+[1]PP!F23</f>
        <v>184.8</v>
      </c>
      <c r="G25" s="21">
        <f>+[1]PP!G23</f>
        <v>220.6</v>
      </c>
      <c r="H25" s="21">
        <f>+[1]PP!H23</f>
        <v>202</v>
      </c>
      <c r="I25" s="21">
        <f>+[1]PP!I23</f>
        <v>194.2</v>
      </c>
      <c r="J25" s="21">
        <f>+[1]PP!J23</f>
        <v>190.7</v>
      </c>
      <c r="K25" s="21">
        <f>+[1]PP!K23</f>
        <v>195.2</v>
      </c>
      <c r="L25" s="21">
        <f>+[1]PP!L23</f>
        <v>182.6</v>
      </c>
      <c r="M25" s="21">
        <f>+[1]PP!M23</f>
        <v>167.4</v>
      </c>
      <c r="N25" s="21">
        <f>+[1]PP!N23</f>
        <v>194.6</v>
      </c>
      <c r="O25" s="21">
        <f t="shared" si="9"/>
        <v>2301</v>
      </c>
      <c r="P25" s="21">
        <f>+[1]PP!P23</f>
        <v>139.80000000000001</v>
      </c>
      <c r="Q25" s="21">
        <f>+[1]PP!Q23</f>
        <v>154.19999999999999</v>
      </c>
      <c r="R25" s="21">
        <f>+[1]PP!R23</f>
        <v>226.8</v>
      </c>
      <c r="S25" s="21">
        <f>+[1]PP!S23</f>
        <v>157.6</v>
      </c>
      <c r="T25" s="21">
        <f>+[1]PP!T23</f>
        <v>200.2</v>
      </c>
      <c r="U25" s="21">
        <f>+[1]PP!U23</f>
        <v>199.1</v>
      </c>
      <c r="V25" s="21">
        <f>+[1]PP!V23</f>
        <v>194.7</v>
      </c>
      <c r="W25" s="21">
        <f>+[1]PP!W23</f>
        <v>146.30000000000001</v>
      </c>
      <c r="X25" s="21">
        <f>+[1]PP!X23</f>
        <v>143.1</v>
      </c>
      <c r="Y25" s="21">
        <f>+[1]PP!Y23</f>
        <v>157</v>
      </c>
      <c r="Z25" s="21">
        <f>+[1]PP!Z23</f>
        <v>161.5</v>
      </c>
      <c r="AA25" s="21">
        <f>+[1]PP!AA23</f>
        <v>205.8</v>
      </c>
      <c r="AB25" s="21">
        <f t="shared" si="10"/>
        <v>2086.1</v>
      </c>
      <c r="AC25" s="21">
        <f t="shared" si="1"/>
        <v>-214.90000000000009</v>
      </c>
      <c r="AD25" s="21">
        <f t="shared" si="2"/>
        <v>-9.3394176445023938</v>
      </c>
      <c r="AE25" s="28"/>
    </row>
    <row r="26" spans="2:31" ht="18" customHeight="1">
      <c r="B26" s="20" t="s">
        <v>37</v>
      </c>
      <c r="C26" s="21">
        <f>+C27+C29+C38+C43</f>
        <v>27800.799999999999</v>
      </c>
      <c r="D26" s="21">
        <f t="shared" ref="D26:AB26" si="11">+D27+D29+D38+D43</f>
        <v>23784.5</v>
      </c>
      <c r="E26" s="21">
        <f t="shared" si="11"/>
        <v>24638.5</v>
      </c>
      <c r="F26" s="21">
        <f t="shared" si="11"/>
        <v>25268.699999999997</v>
      </c>
      <c r="G26" s="21">
        <f t="shared" si="11"/>
        <v>24716.3</v>
      </c>
      <c r="H26" s="21">
        <f t="shared" si="11"/>
        <v>25990</v>
      </c>
      <c r="I26" s="21">
        <f t="shared" si="11"/>
        <v>24693.899999999994</v>
      </c>
      <c r="J26" s="21">
        <f t="shared" si="11"/>
        <v>24779.9</v>
      </c>
      <c r="K26" s="21">
        <f t="shared" si="11"/>
        <v>25862.7</v>
      </c>
      <c r="L26" s="21">
        <f t="shared" si="11"/>
        <v>24367.399999999998</v>
      </c>
      <c r="M26" s="21">
        <f t="shared" si="11"/>
        <v>25035.1</v>
      </c>
      <c r="N26" s="21">
        <f t="shared" si="11"/>
        <v>30138.5</v>
      </c>
      <c r="O26" s="21">
        <f t="shared" si="11"/>
        <v>307076.30000000005</v>
      </c>
      <c r="P26" s="21">
        <f t="shared" si="11"/>
        <v>31494.600000000002</v>
      </c>
      <c r="Q26" s="21">
        <f t="shared" si="11"/>
        <v>26439.200000000001</v>
      </c>
      <c r="R26" s="21">
        <f t="shared" si="11"/>
        <v>29822.5</v>
      </c>
      <c r="S26" s="21">
        <f t="shared" si="11"/>
        <v>27758.799999999999</v>
      </c>
      <c r="T26" s="21">
        <f t="shared" si="11"/>
        <v>27569.8</v>
      </c>
      <c r="U26" s="21">
        <f t="shared" si="11"/>
        <v>28539.499999999996</v>
      </c>
      <c r="V26" s="21">
        <f t="shared" si="11"/>
        <v>27834.799999999999</v>
      </c>
      <c r="W26" s="21">
        <f t="shared" si="11"/>
        <v>29024.800000000003</v>
      </c>
      <c r="X26" s="21">
        <f t="shared" si="11"/>
        <v>28311.899999999998</v>
      </c>
      <c r="Y26" s="21">
        <f t="shared" si="11"/>
        <v>26812.699999999997</v>
      </c>
      <c r="Z26" s="21">
        <f t="shared" si="11"/>
        <v>29222.300000000003</v>
      </c>
      <c r="AA26" s="21">
        <f t="shared" si="11"/>
        <v>30524.999999999996</v>
      </c>
      <c r="AB26" s="21">
        <f t="shared" si="11"/>
        <v>343355.89999999997</v>
      </c>
      <c r="AC26" s="21">
        <f t="shared" si="1"/>
        <v>36279.599999999919</v>
      </c>
      <c r="AD26" s="21">
        <f t="shared" si="2"/>
        <v>11.814522970349687</v>
      </c>
    </row>
    <row r="27" spans="2:31" ht="18" customHeight="1">
      <c r="B27" s="24" t="s">
        <v>38</v>
      </c>
      <c r="C27" s="21">
        <f t="shared" ref="C27:AB27" si="12">+C28</f>
        <v>15662.9</v>
      </c>
      <c r="D27" s="21">
        <f t="shared" si="12"/>
        <v>11723.7</v>
      </c>
      <c r="E27" s="21">
        <f t="shared" si="12"/>
        <v>11686.7</v>
      </c>
      <c r="F27" s="21">
        <f t="shared" si="12"/>
        <v>13848.8</v>
      </c>
      <c r="G27" s="21">
        <f t="shared" si="12"/>
        <v>12830.5</v>
      </c>
      <c r="H27" s="21">
        <f t="shared" si="12"/>
        <v>13337.9</v>
      </c>
      <c r="I27" s="21">
        <f t="shared" si="12"/>
        <v>12961.8</v>
      </c>
      <c r="J27" s="21">
        <f t="shared" si="12"/>
        <v>13257.7</v>
      </c>
      <c r="K27" s="21">
        <f t="shared" si="12"/>
        <v>13104.2</v>
      </c>
      <c r="L27" s="21">
        <f t="shared" si="12"/>
        <v>12059.5</v>
      </c>
      <c r="M27" s="21">
        <f t="shared" si="12"/>
        <v>13623.9</v>
      </c>
      <c r="N27" s="21">
        <f t="shared" si="12"/>
        <v>15111</v>
      </c>
      <c r="O27" s="21">
        <f t="shared" si="12"/>
        <v>159208.6</v>
      </c>
      <c r="P27" s="21">
        <f t="shared" si="12"/>
        <v>18118.900000000001</v>
      </c>
      <c r="Q27" s="21">
        <f t="shared" si="12"/>
        <v>14379</v>
      </c>
      <c r="R27" s="21">
        <f t="shared" si="12"/>
        <v>16312.1</v>
      </c>
      <c r="S27" s="21">
        <f t="shared" si="12"/>
        <v>15940.7</v>
      </c>
      <c r="T27" s="21">
        <f t="shared" si="12"/>
        <v>14605</v>
      </c>
      <c r="U27" s="21">
        <f t="shared" si="12"/>
        <v>15586.4</v>
      </c>
      <c r="V27" s="21">
        <f t="shared" si="12"/>
        <v>15449.8</v>
      </c>
      <c r="W27" s="21">
        <f t="shared" si="12"/>
        <v>15381.7</v>
      </c>
      <c r="X27" s="21">
        <f t="shared" si="12"/>
        <v>15633.3</v>
      </c>
      <c r="Y27" s="21">
        <f t="shared" si="12"/>
        <v>14571.9</v>
      </c>
      <c r="Z27" s="21">
        <f t="shared" si="12"/>
        <v>15237.7</v>
      </c>
      <c r="AA27" s="21">
        <f t="shared" si="12"/>
        <v>17371.099999999999</v>
      </c>
      <c r="AB27" s="21">
        <f t="shared" si="12"/>
        <v>188587.6</v>
      </c>
      <c r="AC27" s="21">
        <f t="shared" si="1"/>
        <v>29379</v>
      </c>
      <c r="AD27" s="21">
        <f t="shared" si="2"/>
        <v>18.453148887685714</v>
      </c>
    </row>
    <row r="28" spans="2:31" ht="18" customHeight="1">
      <c r="B28" s="29" t="s">
        <v>39</v>
      </c>
      <c r="C28" s="23">
        <f>+[1]PP!C26</f>
        <v>15662.9</v>
      </c>
      <c r="D28" s="23">
        <f>+[1]PP!D26</f>
        <v>11723.7</v>
      </c>
      <c r="E28" s="23">
        <f>+[1]PP!E26</f>
        <v>11686.7</v>
      </c>
      <c r="F28" s="23">
        <f>+[1]PP!F26</f>
        <v>13848.8</v>
      </c>
      <c r="G28" s="23">
        <f>+[1]PP!G26</f>
        <v>12830.5</v>
      </c>
      <c r="H28" s="23">
        <f>+[1]PP!H26</f>
        <v>13337.9</v>
      </c>
      <c r="I28" s="23">
        <f>+[1]PP!I26</f>
        <v>12961.8</v>
      </c>
      <c r="J28" s="23">
        <f>+[1]PP!J26</f>
        <v>13257.7</v>
      </c>
      <c r="K28" s="23">
        <f>+[1]PP!K26</f>
        <v>13104.2</v>
      </c>
      <c r="L28" s="23">
        <f>+[1]PP!L26</f>
        <v>12059.5</v>
      </c>
      <c r="M28" s="23">
        <f>+[1]PP!M26</f>
        <v>13623.9</v>
      </c>
      <c r="N28" s="23">
        <f>+[1]PP!N26</f>
        <v>15111</v>
      </c>
      <c r="O28" s="23">
        <f>SUM(C28:N28)</f>
        <v>159208.6</v>
      </c>
      <c r="P28" s="23">
        <f>+[1]PP!P26</f>
        <v>18118.900000000001</v>
      </c>
      <c r="Q28" s="23">
        <f>+[1]PP!Q26</f>
        <v>14379</v>
      </c>
      <c r="R28" s="23">
        <f>+[1]PP!R26</f>
        <v>16312.1</v>
      </c>
      <c r="S28" s="23">
        <f>+[1]PP!S26</f>
        <v>15940.7</v>
      </c>
      <c r="T28" s="23">
        <f>+[1]PP!T26</f>
        <v>14605</v>
      </c>
      <c r="U28" s="23">
        <f>+[1]PP!U26</f>
        <v>15586.4</v>
      </c>
      <c r="V28" s="23">
        <f>+[1]PP!V26</f>
        <v>15449.8</v>
      </c>
      <c r="W28" s="23">
        <f>+[1]PP!W26</f>
        <v>15381.7</v>
      </c>
      <c r="X28" s="23">
        <f>+[1]PP!X26</f>
        <v>15633.3</v>
      </c>
      <c r="Y28" s="23">
        <f>+[1]PP!Y26</f>
        <v>14571.9</v>
      </c>
      <c r="Z28" s="23">
        <f>+[1]PP!Z26</f>
        <v>15237.7</v>
      </c>
      <c r="AA28" s="23">
        <f>+[1]PP!AA26</f>
        <v>17371.099999999999</v>
      </c>
      <c r="AB28" s="23">
        <f>SUM(P28:AA28)</f>
        <v>188587.6</v>
      </c>
      <c r="AC28" s="23">
        <f t="shared" si="1"/>
        <v>29379</v>
      </c>
      <c r="AD28" s="23">
        <f t="shared" si="2"/>
        <v>18.453148887685714</v>
      </c>
    </row>
    <row r="29" spans="2:31" ht="18" customHeight="1">
      <c r="B29" s="30" t="s">
        <v>40</v>
      </c>
      <c r="C29" s="21">
        <f>SUM(C30:C37)</f>
        <v>10048.000000000002</v>
      </c>
      <c r="D29" s="21">
        <f t="shared" ref="D29:AB29" si="13">SUM(D30:D37)</f>
        <v>9575.7999999999993</v>
      </c>
      <c r="E29" s="21">
        <f t="shared" si="13"/>
        <v>10954.5</v>
      </c>
      <c r="F29" s="21">
        <f t="shared" si="13"/>
        <v>9963.2999999999993</v>
      </c>
      <c r="G29" s="21">
        <f t="shared" si="13"/>
        <v>10207.900000000001</v>
      </c>
      <c r="H29" s="21">
        <f t="shared" si="13"/>
        <v>10981.699999999997</v>
      </c>
      <c r="I29" s="21">
        <f t="shared" si="13"/>
        <v>10133.9</v>
      </c>
      <c r="J29" s="21">
        <f t="shared" si="13"/>
        <v>9881.7999999999993</v>
      </c>
      <c r="K29" s="21">
        <f t="shared" si="13"/>
        <v>11251.7</v>
      </c>
      <c r="L29" s="21">
        <f t="shared" si="13"/>
        <v>10740.1</v>
      </c>
      <c r="M29" s="21">
        <f t="shared" si="13"/>
        <v>9196.1999999999989</v>
      </c>
      <c r="N29" s="21">
        <f t="shared" si="13"/>
        <v>11500.9</v>
      </c>
      <c r="O29" s="21">
        <f t="shared" si="13"/>
        <v>124435.79999999999</v>
      </c>
      <c r="P29" s="21">
        <f t="shared" si="13"/>
        <v>10918.7</v>
      </c>
      <c r="Q29" s="21">
        <f t="shared" si="13"/>
        <v>9734.6</v>
      </c>
      <c r="R29" s="21">
        <f t="shared" si="13"/>
        <v>11363.199999999999</v>
      </c>
      <c r="S29" s="21">
        <f t="shared" si="13"/>
        <v>10120.299999999999</v>
      </c>
      <c r="T29" s="21">
        <f t="shared" si="13"/>
        <v>10892</v>
      </c>
      <c r="U29" s="21">
        <f t="shared" si="13"/>
        <v>11136.199999999999</v>
      </c>
      <c r="V29" s="21">
        <f t="shared" si="13"/>
        <v>10506</v>
      </c>
      <c r="W29" s="21">
        <f t="shared" si="13"/>
        <v>11755.6</v>
      </c>
      <c r="X29" s="21">
        <f t="shared" si="13"/>
        <v>10577.300000000001</v>
      </c>
      <c r="Y29" s="21">
        <f t="shared" si="13"/>
        <v>10168.4</v>
      </c>
      <c r="Z29" s="21">
        <f t="shared" si="13"/>
        <v>11732.6</v>
      </c>
      <c r="AA29" s="21">
        <f t="shared" si="13"/>
        <v>10407.799999999999</v>
      </c>
      <c r="AB29" s="21">
        <f t="shared" si="13"/>
        <v>129312.7</v>
      </c>
      <c r="AC29" s="21">
        <f t="shared" si="1"/>
        <v>4876.9000000000087</v>
      </c>
      <c r="AD29" s="21">
        <f t="shared" si="2"/>
        <v>3.9192097451055155</v>
      </c>
      <c r="AE29" s="27"/>
    </row>
    <row r="30" spans="2:31" ht="18" customHeight="1">
      <c r="B30" s="29" t="s">
        <v>41</v>
      </c>
      <c r="C30" s="23">
        <f>+[1]PP!C29</f>
        <v>3331.9</v>
      </c>
      <c r="D30" s="23">
        <f>+[1]PP!D29</f>
        <v>3380.1</v>
      </c>
      <c r="E30" s="23">
        <f>+[1]PP!E29</f>
        <v>4348.7</v>
      </c>
      <c r="F30" s="23">
        <f>+[1]PP!F29</f>
        <v>3361</v>
      </c>
      <c r="G30" s="23">
        <f>+[1]PP!G29</f>
        <v>3609.5</v>
      </c>
      <c r="H30" s="23">
        <f>+[1]PP!H29</f>
        <v>4276.2</v>
      </c>
      <c r="I30" s="23">
        <f>+[1]PP!I29</f>
        <v>3528.5</v>
      </c>
      <c r="J30" s="23">
        <f>+[1]PP!J29</f>
        <v>3615.1</v>
      </c>
      <c r="K30" s="23">
        <f>+[1]PP!K29</f>
        <v>4322.6000000000004</v>
      </c>
      <c r="L30" s="23">
        <f>+[1]PP!L29</f>
        <v>4113.8</v>
      </c>
      <c r="M30" s="23">
        <f>+[1]PP!M29</f>
        <v>3276.4</v>
      </c>
      <c r="N30" s="23">
        <f>+[1]PP!N29</f>
        <v>4514.5</v>
      </c>
      <c r="O30" s="23">
        <f t="shared" ref="O30:O37" si="14">SUM(C30:N30)</f>
        <v>45678.3</v>
      </c>
      <c r="P30" s="23">
        <f>+[1]PP!P29</f>
        <v>3466.6</v>
      </c>
      <c r="Q30" s="23">
        <f>+[1]PP!Q29</f>
        <v>3527.9</v>
      </c>
      <c r="R30" s="23">
        <f>+[1]PP!R29</f>
        <v>4490.5</v>
      </c>
      <c r="S30" s="23">
        <f>+[1]PP!S29</f>
        <v>3583.4</v>
      </c>
      <c r="T30" s="23">
        <f>+[1]PP!T29</f>
        <v>3922.8</v>
      </c>
      <c r="U30" s="23">
        <f>+[1]PP!U29</f>
        <v>4263</v>
      </c>
      <c r="V30" s="23">
        <f>+[1]PP!V29</f>
        <v>3776.1</v>
      </c>
      <c r="W30" s="23">
        <f>+[1]PP!W29</f>
        <v>4543.5</v>
      </c>
      <c r="X30" s="23">
        <f>+[1]PP!X29</f>
        <v>3762.2</v>
      </c>
      <c r="Y30" s="23">
        <f>+[1]PP!Y29</f>
        <v>3643.9</v>
      </c>
      <c r="Z30" s="23">
        <f>+[1]PP!Z29</f>
        <v>4783.8</v>
      </c>
      <c r="AA30" s="23">
        <f>+[1]PP!AA29</f>
        <v>3425</v>
      </c>
      <c r="AB30" s="23">
        <f t="shared" ref="AB30:AB37" si="15">SUM(P30:AA30)</f>
        <v>47188.700000000004</v>
      </c>
      <c r="AC30" s="23">
        <f t="shared" si="1"/>
        <v>1510.4000000000015</v>
      </c>
      <c r="AD30" s="23">
        <f t="shared" si="2"/>
        <v>3.3066029164833219</v>
      </c>
      <c r="AE30" s="31"/>
    </row>
    <row r="31" spans="2:31" ht="18" customHeight="1">
      <c r="B31" s="29" t="s">
        <v>42</v>
      </c>
      <c r="C31" s="23">
        <f>+[1]PP!C30</f>
        <v>2150.6999999999998</v>
      </c>
      <c r="D31" s="23">
        <f>+[1]PP!D30</f>
        <v>2365.4</v>
      </c>
      <c r="E31" s="23">
        <f>+[1]PP!E30</f>
        <v>3121.7</v>
      </c>
      <c r="F31" s="23">
        <f>+[1]PP!F30</f>
        <v>2418.1</v>
      </c>
      <c r="G31" s="23">
        <f>+[1]PP!G30</f>
        <v>2772.3</v>
      </c>
      <c r="H31" s="23">
        <f>+[1]PP!H30</f>
        <v>3073.6</v>
      </c>
      <c r="I31" s="23">
        <f>+[1]PP!I30</f>
        <v>2693.2</v>
      </c>
      <c r="J31" s="23">
        <f>+[1]PP!J30</f>
        <v>2548.8000000000002</v>
      </c>
      <c r="K31" s="23">
        <f>+[1]PP!K30</f>
        <v>3267.4</v>
      </c>
      <c r="L31" s="23">
        <f>+[1]PP!L30</f>
        <v>2891.7</v>
      </c>
      <c r="M31" s="23">
        <f>+[1]PP!M30</f>
        <v>2428.6</v>
      </c>
      <c r="N31" s="23">
        <f>+[1]PP!N30</f>
        <v>3165.1</v>
      </c>
      <c r="O31" s="23">
        <f t="shared" si="14"/>
        <v>32896.6</v>
      </c>
      <c r="P31" s="23">
        <f>+[1]PP!P30</f>
        <v>2410</v>
      </c>
      <c r="Q31" s="23">
        <f>+[1]PP!Q30</f>
        <v>2566</v>
      </c>
      <c r="R31" s="23">
        <f>+[1]PP!R30</f>
        <v>3229.2</v>
      </c>
      <c r="S31" s="23">
        <f>+[1]PP!S30</f>
        <v>2452.1</v>
      </c>
      <c r="T31" s="23">
        <f>+[1]PP!T30</f>
        <v>2639.3</v>
      </c>
      <c r="U31" s="23">
        <f>+[1]PP!U30</f>
        <v>2901.4</v>
      </c>
      <c r="V31" s="23">
        <f>+[1]PP!V30</f>
        <v>2524.6</v>
      </c>
      <c r="W31" s="23">
        <f>+[1]PP!W30</f>
        <v>3040.9</v>
      </c>
      <c r="X31" s="23">
        <f>+[1]PP!X30</f>
        <v>2502.6</v>
      </c>
      <c r="Y31" s="23">
        <f>+[1]PP!Y30</f>
        <v>2489.9</v>
      </c>
      <c r="Z31" s="23">
        <f>+[1]PP!Z30</f>
        <v>2953.1</v>
      </c>
      <c r="AA31" s="23">
        <f>+[1]PP!AA30</f>
        <v>2516</v>
      </c>
      <c r="AB31" s="23">
        <f t="shared" si="15"/>
        <v>32225.100000000002</v>
      </c>
      <c r="AC31" s="23">
        <f t="shared" si="1"/>
        <v>-671.49999999999636</v>
      </c>
      <c r="AD31" s="23">
        <f t="shared" si="2"/>
        <v>-2.0412443839180838</v>
      </c>
      <c r="AE31" s="27"/>
    </row>
    <row r="32" spans="2:31" ht="18" customHeight="1">
      <c r="B32" s="29" t="s">
        <v>43</v>
      </c>
      <c r="C32" s="23">
        <v>1295.8</v>
      </c>
      <c r="D32" s="23">
        <v>1135.9000000000001</v>
      </c>
      <c r="E32" s="23">
        <v>721.7</v>
      </c>
      <c r="F32" s="23">
        <v>937</v>
      </c>
      <c r="G32" s="23">
        <v>866.1</v>
      </c>
      <c r="H32" s="23">
        <v>627.1</v>
      </c>
      <c r="I32" s="23">
        <v>659.7</v>
      </c>
      <c r="J32" s="23">
        <v>776</v>
      </c>
      <c r="K32" s="23">
        <v>696</v>
      </c>
      <c r="L32" s="23">
        <v>814.8</v>
      </c>
      <c r="M32" s="23">
        <v>595.79999999999995</v>
      </c>
      <c r="N32" s="23">
        <v>865.8</v>
      </c>
      <c r="O32" s="23">
        <f t="shared" si="14"/>
        <v>9991.6999999999989</v>
      </c>
      <c r="P32" s="23">
        <v>1429.6</v>
      </c>
      <c r="Q32" s="23">
        <v>624.29999999999995</v>
      </c>
      <c r="R32" s="23">
        <v>724.7</v>
      </c>
      <c r="S32" s="23">
        <v>904.1</v>
      </c>
      <c r="T32" s="23">
        <v>956.1</v>
      </c>
      <c r="U32" s="23">
        <v>600.6</v>
      </c>
      <c r="V32" s="23">
        <v>672.2</v>
      </c>
      <c r="W32" s="23">
        <v>624.5</v>
      </c>
      <c r="X32" s="23">
        <v>712.6</v>
      </c>
      <c r="Y32" s="23">
        <v>708.7</v>
      </c>
      <c r="Z32" s="23">
        <v>595.1</v>
      </c>
      <c r="AA32" s="23">
        <v>1001.2</v>
      </c>
      <c r="AB32" s="23">
        <f t="shared" si="15"/>
        <v>9553.7000000000007</v>
      </c>
      <c r="AC32" s="23">
        <f t="shared" si="1"/>
        <v>-437.99999999999818</v>
      </c>
      <c r="AD32" s="23">
        <f t="shared" si="2"/>
        <v>-4.3836384198884897</v>
      </c>
    </row>
    <row r="33" spans="1:31" ht="18" customHeight="1">
      <c r="B33" s="29" t="s">
        <v>44</v>
      </c>
      <c r="C33" s="23">
        <v>1603.5</v>
      </c>
      <c r="D33" s="23">
        <v>1327.9</v>
      </c>
      <c r="E33" s="23">
        <v>1265.8</v>
      </c>
      <c r="F33" s="23">
        <v>1323</v>
      </c>
      <c r="G33" s="23">
        <v>1385.3</v>
      </c>
      <c r="H33" s="23">
        <v>1532.8</v>
      </c>
      <c r="I33" s="23">
        <v>1640.2</v>
      </c>
      <c r="J33" s="23">
        <v>1309.4000000000001</v>
      </c>
      <c r="K33" s="23">
        <v>1412.2</v>
      </c>
      <c r="L33" s="23">
        <v>1389.8</v>
      </c>
      <c r="M33" s="23">
        <v>1416.7</v>
      </c>
      <c r="N33" s="23">
        <v>1422.4</v>
      </c>
      <c r="O33" s="23">
        <f t="shared" si="14"/>
        <v>17029</v>
      </c>
      <c r="P33" s="23">
        <v>1903</v>
      </c>
      <c r="Q33" s="23">
        <v>1480</v>
      </c>
      <c r="R33" s="23">
        <v>1284.8</v>
      </c>
      <c r="S33" s="23">
        <v>1431.5</v>
      </c>
      <c r="T33" s="23">
        <v>1474.8</v>
      </c>
      <c r="U33" s="23">
        <v>1632.1</v>
      </c>
      <c r="V33" s="23">
        <v>1660.3</v>
      </c>
      <c r="W33" s="23">
        <v>1722.7</v>
      </c>
      <c r="X33" s="23">
        <v>1710.1</v>
      </c>
      <c r="Y33" s="23">
        <v>1591.4</v>
      </c>
      <c r="Z33" s="23">
        <v>1694.6</v>
      </c>
      <c r="AA33" s="23">
        <v>1707.4</v>
      </c>
      <c r="AB33" s="23">
        <f t="shared" si="15"/>
        <v>19292.7</v>
      </c>
      <c r="AC33" s="23">
        <f t="shared" si="1"/>
        <v>2263.7000000000007</v>
      </c>
      <c r="AD33" s="23">
        <f t="shared" si="2"/>
        <v>13.293205707910042</v>
      </c>
    </row>
    <row r="34" spans="1:31" ht="18" customHeight="1">
      <c r="B34" s="29" t="s">
        <v>45</v>
      </c>
      <c r="C34" s="23">
        <v>45.9</v>
      </c>
      <c r="D34" s="23">
        <v>42.2</v>
      </c>
      <c r="E34" s="23">
        <v>43.9</v>
      </c>
      <c r="F34" s="23">
        <v>44.7</v>
      </c>
      <c r="G34" s="23">
        <v>56.2</v>
      </c>
      <c r="H34" s="23">
        <v>32.5</v>
      </c>
      <c r="I34" s="23">
        <v>37.6</v>
      </c>
      <c r="J34" s="23">
        <v>37.5</v>
      </c>
      <c r="K34" s="23">
        <v>42.9</v>
      </c>
      <c r="L34" s="23">
        <v>43</v>
      </c>
      <c r="M34" s="23">
        <v>49.8</v>
      </c>
      <c r="N34" s="23">
        <v>53.1</v>
      </c>
      <c r="O34" s="23">
        <f t="shared" si="14"/>
        <v>529.29999999999995</v>
      </c>
      <c r="P34" s="23">
        <v>50.1</v>
      </c>
      <c r="Q34" s="23">
        <v>55.3</v>
      </c>
      <c r="R34" s="23">
        <v>26.1</v>
      </c>
      <c r="S34" s="23">
        <v>40.6</v>
      </c>
      <c r="T34" s="23">
        <v>37.799999999999997</v>
      </c>
      <c r="U34" s="23">
        <v>41.3</v>
      </c>
      <c r="V34" s="23">
        <v>6</v>
      </c>
      <c r="W34" s="23">
        <v>28.8</v>
      </c>
      <c r="X34" s="23">
        <v>77.599999999999994</v>
      </c>
      <c r="Y34" s="23">
        <v>33.200000000000003</v>
      </c>
      <c r="Z34" s="23">
        <v>44</v>
      </c>
      <c r="AA34" s="23">
        <v>52.4</v>
      </c>
      <c r="AB34" s="23">
        <f t="shared" si="15"/>
        <v>493.2</v>
      </c>
      <c r="AC34" s="23">
        <f t="shared" si="1"/>
        <v>-36.099999999999966</v>
      </c>
      <c r="AD34" s="23">
        <f t="shared" si="2"/>
        <v>-6.8203287360664975</v>
      </c>
    </row>
    <row r="35" spans="1:31" ht="18" customHeight="1">
      <c r="B35" s="29" t="s">
        <v>46</v>
      </c>
      <c r="C35" s="23">
        <f>+[1]PP!C33</f>
        <v>746</v>
      </c>
      <c r="D35" s="23">
        <f>+[1]PP!D33</f>
        <v>692.8</v>
      </c>
      <c r="E35" s="23">
        <f>+[1]PP!E33</f>
        <v>704</v>
      </c>
      <c r="F35" s="23">
        <f>+[1]PP!F33</f>
        <v>726.7</v>
      </c>
      <c r="G35" s="23">
        <f>+[1]PP!G33</f>
        <v>718.1</v>
      </c>
      <c r="H35" s="23">
        <f>+[1]PP!H33</f>
        <v>727.8</v>
      </c>
      <c r="I35" s="23">
        <f>+[1]PP!I33</f>
        <v>722.4</v>
      </c>
      <c r="J35" s="23">
        <f>+[1]PP!J33</f>
        <v>738.1</v>
      </c>
      <c r="K35" s="23">
        <f>+[1]PP!K33</f>
        <v>728.5</v>
      </c>
      <c r="L35" s="23">
        <f>+[1]PP!L33</f>
        <v>736.9</v>
      </c>
      <c r="M35" s="23">
        <f>+[1]PP!M33</f>
        <v>739.2</v>
      </c>
      <c r="N35" s="23">
        <f>+[1]PP!N33</f>
        <v>735.2</v>
      </c>
      <c r="O35" s="23">
        <f t="shared" si="14"/>
        <v>8715.6999999999989</v>
      </c>
      <c r="P35" s="23">
        <f>+[1]PP!P33</f>
        <v>759</v>
      </c>
      <c r="Q35" s="23">
        <v>751</v>
      </c>
      <c r="R35" s="23">
        <f>+[1]PP!R33</f>
        <v>728.5</v>
      </c>
      <c r="S35" s="23">
        <f>+[1]PP!S33</f>
        <v>741.8</v>
      </c>
      <c r="T35" s="23">
        <f>+[1]PP!T33</f>
        <v>745.5</v>
      </c>
      <c r="U35" s="23">
        <f>+[1]PP!U33</f>
        <v>753.8</v>
      </c>
      <c r="V35" s="23">
        <f>+[1]PP!V33</f>
        <v>752</v>
      </c>
      <c r="W35" s="23">
        <f>+[1]PP!W33</f>
        <v>756.7</v>
      </c>
      <c r="X35" s="23">
        <f>+[1]PP!X33</f>
        <v>758.1</v>
      </c>
      <c r="Y35" s="23">
        <f>+[1]PP!Y33</f>
        <v>761.5</v>
      </c>
      <c r="Z35" s="23">
        <f>+[1]PP!Z33</f>
        <v>770.6</v>
      </c>
      <c r="AA35" s="23">
        <f>+[1]PP!AA33</f>
        <v>757</v>
      </c>
      <c r="AB35" s="23">
        <f t="shared" si="15"/>
        <v>9035.5</v>
      </c>
      <c r="AC35" s="23">
        <f t="shared" si="1"/>
        <v>319.80000000000109</v>
      </c>
      <c r="AD35" s="23">
        <f t="shared" si="2"/>
        <v>3.6692405658753877</v>
      </c>
    </row>
    <row r="36" spans="1:31" ht="18" customHeight="1">
      <c r="B36" s="29" t="s">
        <v>47</v>
      </c>
      <c r="C36" s="23">
        <f>+[1]PP!C34</f>
        <v>873.5</v>
      </c>
      <c r="D36" s="23">
        <f>+[1]PP!D34</f>
        <v>631.5</v>
      </c>
      <c r="E36" s="23">
        <f>+[1]PP!E34</f>
        <v>748.5</v>
      </c>
      <c r="F36" s="23">
        <f>+[1]PP!F34</f>
        <v>1152.8</v>
      </c>
      <c r="G36" s="23">
        <f>+[1]PP!G34</f>
        <v>793.5</v>
      </c>
      <c r="H36" s="23">
        <f>+[1]PP!H34</f>
        <v>708.3</v>
      </c>
      <c r="I36" s="23">
        <f>+[1]PP!I34</f>
        <v>848.9</v>
      </c>
      <c r="J36" s="23">
        <f>+[1]PP!J34</f>
        <v>853.5</v>
      </c>
      <c r="K36" s="23">
        <f>+[1]PP!K34</f>
        <v>778.7</v>
      </c>
      <c r="L36" s="23">
        <f>+[1]PP!L34</f>
        <v>750.1</v>
      </c>
      <c r="M36" s="23">
        <f>+[1]PP!M34</f>
        <v>682.9</v>
      </c>
      <c r="N36" s="23">
        <f>+[1]PP!N34</f>
        <v>744.8</v>
      </c>
      <c r="O36" s="23">
        <f t="shared" si="14"/>
        <v>9567</v>
      </c>
      <c r="P36" s="23">
        <f>+[1]PP!P34</f>
        <v>897</v>
      </c>
      <c r="Q36" s="23">
        <f>+[1]PP!Q34</f>
        <v>726.7</v>
      </c>
      <c r="R36" s="23">
        <f>+[1]PP!R34</f>
        <v>872.6</v>
      </c>
      <c r="S36" s="23">
        <f>+[1]PP!S34</f>
        <v>966.8</v>
      </c>
      <c r="T36" s="23">
        <f>+[1]PP!T34</f>
        <v>1111.5</v>
      </c>
      <c r="U36" s="23">
        <f>+[1]PP!U34</f>
        <v>940.6</v>
      </c>
      <c r="V36" s="23">
        <f>+[1]PP!V34</f>
        <v>1114.5999999999999</v>
      </c>
      <c r="W36" s="23">
        <f>+[1]PP!W34</f>
        <v>1031.4000000000001</v>
      </c>
      <c r="X36" s="23">
        <f>+[1]PP!X34</f>
        <v>1053.5</v>
      </c>
      <c r="Y36" s="23">
        <f>+[1]PP!Y34</f>
        <v>936.4</v>
      </c>
      <c r="Z36" s="23">
        <f>+[1]PP!Z34</f>
        <v>891.4</v>
      </c>
      <c r="AA36" s="23">
        <f>+[1]PP!AA34</f>
        <v>948.8</v>
      </c>
      <c r="AB36" s="23">
        <f t="shared" si="15"/>
        <v>11491.3</v>
      </c>
      <c r="AC36" s="23">
        <f t="shared" si="1"/>
        <v>1924.2999999999993</v>
      </c>
      <c r="AD36" s="23">
        <f t="shared" si="2"/>
        <v>20.113933312428131</v>
      </c>
    </row>
    <row r="37" spans="1:31" ht="18" customHeight="1">
      <c r="B37" s="29" t="s">
        <v>35</v>
      </c>
      <c r="C37" s="23">
        <v>0.7</v>
      </c>
      <c r="D37" s="23">
        <v>0</v>
      </c>
      <c r="E37" s="23">
        <v>0.2</v>
      </c>
      <c r="F37" s="23">
        <v>0</v>
      </c>
      <c r="G37" s="23">
        <v>6.9</v>
      </c>
      <c r="H37" s="23">
        <v>3.4</v>
      </c>
      <c r="I37" s="23">
        <v>3.4</v>
      </c>
      <c r="J37" s="23">
        <v>3.4</v>
      </c>
      <c r="K37" s="23">
        <v>3.4</v>
      </c>
      <c r="L37" s="23">
        <v>0</v>
      </c>
      <c r="M37" s="23">
        <v>6.8</v>
      </c>
      <c r="N37" s="23">
        <v>0</v>
      </c>
      <c r="O37" s="23">
        <f t="shared" si="14"/>
        <v>28.2</v>
      </c>
      <c r="P37" s="23">
        <v>3.4</v>
      </c>
      <c r="Q37" s="23">
        <v>3.4</v>
      </c>
      <c r="R37" s="23">
        <v>6.8</v>
      </c>
      <c r="S37" s="23">
        <v>0</v>
      </c>
      <c r="T37" s="23">
        <v>4.2</v>
      </c>
      <c r="U37" s="23">
        <v>3.4</v>
      </c>
      <c r="V37" s="23">
        <v>0.2</v>
      </c>
      <c r="W37" s="23">
        <v>7.1</v>
      </c>
      <c r="X37" s="23">
        <v>0.6</v>
      </c>
      <c r="Y37" s="23">
        <v>3.4</v>
      </c>
      <c r="Z37" s="23">
        <v>0</v>
      </c>
      <c r="AA37" s="23">
        <v>0</v>
      </c>
      <c r="AB37" s="23">
        <f t="shared" si="15"/>
        <v>32.5</v>
      </c>
      <c r="AC37" s="23">
        <f t="shared" si="1"/>
        <v>4.3000000000000007</v>
      </c>
      <c r="AD37" s="23">
        <f t="shared" si="2"/>
        <v>15.248226950354612</v>
      </c>
      <c r="AE37" s="27"/>
    </row>
    <row r="38" spans="1:31" ht="18" customHeight="1">
      <c r="B38" s="30" t="s">
        <v>48</v>
      </c>
      <c r="C38" s="21">
        <f>SUM(C39:C42)</f>
        <v>2038.6000000000001</v>
      </c>
      <c r="D38" s="21">
        <f t="shared" ref="D38:AB38" si="16">SUM(D39:D42)</f>
        <v>2292.1999999999998</v>
      </c>
      <c r="E38" s="21">
        <f t="shared" si="16"/>
        <v>1926</v>
      </c>
      <c r="F38" s="21">
        <f t="shared" si="16"/>
        <v>1396.5</v>
      </c>
      <c r="G38" s="21">
        <f t="shared" si="16"/>
        <v>1610.8000000000002</v>
      </c>
      <c r="H38" s="21">
        <f t="shared" si="16"/>
        <v>1603.4</v>
      </c>
      <c r="I38" s="21">
        <f t="shared" si="16"/>
        <v>1533.1</v>
      </c>
      <c r="J38" s="21">
        <f t="shared" si="16"/>
        <v>1540.4999999999998</v>
      </c>
      <c r="K38" s="21">
        <f t="shared" si="16"/>
        <v>1441.4999999999998</v>
      </c>
      <c r="L38" s="21">
        <f t="shared" si="16"/>
        <v>1507</v>
      </c>
      <c r="M38" s="21">
        <f t="shared" si="16"/>
        <v>2096.1999999999998</v>
      </c>
      <c r="N38" s="21">
        <f t="shared" si="16"/>
        <v>2522.6</v>
      </c>
      <c r="O38" s="21">
        <f t="shared" si="16"/>
        <v>21508.399999999998</v>
      </c>
      <c r="P38" s="21">
        <f t="shared" si="16"/>
        <v>2289.2999999999997</v>
      </c>
      <c r="Q38" s="21">
        <f t="shared" si="16"/>
        <v>2241.1999999999998</v>
      </c>
      <c r="R38" s="21">
        <f t="shared" si="16"/>
        <v>2053.9</v>
      </c>
      <c r="S38" s="21">
        <f t="shared" si="16"/>
        <v>1612.6</v>
      </c>
      <c r="T38" s="21">
        <f t="shared" si="16"/>
        <v>1967.1</v>
      </c>
      <c r="U38" s="21">
        <f t="shared" si="16"/>
        <v>1726.1</v>
      </c>
      <c r="V38" s="21">
        <f t="shared" si="16"/>
        <v>1739.6000000000001</v>
      </c>
      <c r="W38" s="21">
        <f t="shared" si="16"/>
        <v>1748.5000000000002</v>
      </c>
      <c r="X38" s="21">
        <f t="shared" si="16"/>
        <v>1976.6999999999998</v>
      </c>
      <c r="Y38" s="21">
        <f t="shared" si="16"/>
        <v>1897.8000000000002</v>
      </c>
      <c r="Z38" s="21">
        <f t="shared" si="16"/>
        <v>2078.1</v>
      </c>
      <c r="AA38" s="21">
        <f t="shared" si="16"/>
        <v>2373.1</v>
      </c>
      <c r="AB38" s="21">
        <f t="shared" si="16"/>
        <v>23704</v>
      </c>
      <c r="AC38" s="21">
        <f t="shared" si="1"/>
        <v>2195.6000000000022</v>
      </c>
      <c r="AD38" s="21">
        <f t="shared" si="2"/>
        <v>10.2081047404735</v>
      </c>
      <c r="AE38" s="27"/>
    </row>
    <row r="39" spans="1:31" ht="18" customHeight="1">
      <c r="B39" s="32" t="s">
        <v>49</v>
      </c>
      <c r="C39" s="23">
        <f>+[1]PP!C37</f>
        <v>1169.5</v>
      </c>
      <c r="D39" s="23">
        <f>+[1]PP!D37</f>
        <v>1542.1</v>
      </c>
      <c r="E39" s="23">
        <f>+[1]PP!E37</f>
        <v>1576.3</v>
      </c>
      <c r="F39" s="23">
        <f>+[1]PP!F37</f>
        <v>1231.0999999999999</v>
      </c>
      <c r="G39" s="23">
        <f>+[1]PP!G37</f>
        <v>1448.9</v>
      </c>
      <c r="H39" s="23">
        <f>+[1]PP!H37</f>
        <v>1428.9</v>
      </c>
      <c r="I39" s="23">
        <f>+[1]PP!I37</f>
        <v>1373.3</v>
      </c>
      <c r="J39" s="23">
        <f>+[1]PP!J37</f>
        <v>1383.1</v>
      </c>
      <c r="K39" s="23">
        <f>+[1]PP!K37</f>
        <v>1285.0999999999999</v>
      </c>
      <c r="L39" s="23">
        <f>+[1]PP!L37</f>
        <v>1295</v>
      </c>
      <c r="M39" s="23">
        <f>+[1]PP!M37</f>
        <v>1630.4</v>
      </c>
      <c r="N39" s="23">
        <f>+[1]PP!N37</f>
        <v>1695.4</v>
      </c>
      <c r="O39" s="23">
        <f>SUM(C39:N39)</f>
        <v>17059.099999999999</v>
      </c>
      <c r="P39" s="23">
        <f>+[1]PP!P37</f>
        <v>1303.4000000000001</v>
      </c>
      <c r="Q39" s="23">
        <f>+[1]PP!Q37</f>
        <v>1503.3</v>
      </c>
      <c r="R39" s="23">
        <f>+[1]PP!R37</f>
        <v>1846</v>
      </c>
      <c r="S39" s="23">
        <f>+[1]PP!S37</f>
        <v>1442.8</v>
      </c>
      <c r="T39" s="23">
        <f>+[1]PP!T37</f>
        <v>1791.6</v>
      </c>
      <c r="U39" s="23">
        <f>+[1]PP!U37</f>
        <v>1555.1</v>
      </c>
      <c r="V39" s="23">
        <f>+[1]PP!V37</f>
        <v>1569.5</v>
      </c>
      <c r="W39" s="23">
        <f>+[1]PP!W37</f>
        <v>1580.2</v>
      </c>
      <c r="X39" s="23">
        <f>+[1]PP!X37</f>
        <v>1802.6</v>
      </c>
      <c r="Y39" s="23">
        <f>+[1]PP!Y37</f>
        <v>1666.4</v>
      </c>
      <c r="Z39" s="23">
        <f>+[1]PP!Z37</f>
        <v>1631.2</v>
      </c>
      <c r="AA39" s="23">
        <f>+[1]PP!AA37</f>
        <v>1637.1</v>
      </c>
      <c r="AB39" s="23">
        <f>SUM(P39:AA39)</f>
        <v>19329.2</v>
      </c>
      <c r="AC39" s="23">
        <f t="shared" si="1"/>
        <v>2270.1000000000022</v>
      </c>
      <c r="AD39" s="23">
        <f t="shared" si="2"/>
        <v>13.307267089119604</v>
      </c>
      <c r="AE39" s="33"/>
    </row>
    <row r="40" spans="1:31" ht="18" customHeight="1">
      <c r="B40" s="32" t="s">
        <v>50</v>
      </c>
      <c r="C40" s="23">
        <f>+[1]PP!C38</f>
        <v>759.7</v>
      </c>
      <c r="D40" s="23">
        <f>+[1]PP!D38</f>
        <v>640.1</v>
      </c>
      <c r="E40" s="23">
        <f>+[1]PP!E38</f>
        <v>229.9</v>
      </c>
      <c r="F40" s="23">
        <f>+[1]PP!F38</f>
        <v>44.1</v>
      </c>
      <c r="G40" s="23">
        <f>+[1]PP!G38</f>
        <v>42.6</v>
      </c>
      <c r="H40" s="23">
        <f>+[1]PP!H38</f>
        <v>51.1</v>
      </c>
      <c r="I40" s="23">
        <f>+[1]PP!I38</f>
        <v>38.200000000000003</v>
      </c>
      <c r="J40" s="23">
        <f>+[1]PP!J38</f>
        <v>38.299999999999997</v>
      </c>
      <c r="K40" s="23">
        <f>+[1]PP!K38</f>
        <v>35</v>
      </c>
      <c r="L40" s="23">
        <f>+[1]PP!L38</f>
        <v>91.4</v>
      </c>
      <c r="M40" s="23">
        <f>+[1]PP!M38</f>
        <v>344.9</v>
      </c>
      <c r="N40" s="23">
        <f>+[1]PP!N38</f>
        <v>707.3</v>
      </c>
      <c r="O40" s="23">
        <f>SUM(C40:N40)</f>
        <v>3022.6000000000004</v>
      </c>
      <c r="P40" s="23">
        <f>+[1]PP!P38</f>
        <v>867.8</v>
      </c>
      <c r="Q40" s="23">
        <f>+[1]PP!Q38</f>
        <v>619.79999999999995</v>
      </c>
      <c r="R40" s="23">
        <f>+[1]PP!R38</f>
        <v>79.900000000000006</v>
      </c>
      <c r="S40" s="23">
        <f>+[1]PP!S38</f>
        <v>42</v>
      </c>
      <c r="T40" s="23">
        <f>+[1]PP!T38</f>
        <v>47.2</v>
      </c>
      <c r="U40" s="23">
        <f>+[1]PP!U38</f>
        <v>41.5</v>
      </c>
      <c r="V40" s="23">
        <f>+[1]PP!V38</f>
        <v>41.9</v>
      </c>
      <c r="W40" s="23">
        <f>+[1]PP!W38</f>
        <v>39.5</v>
      </c>
      <c r="X40" s="23">
        <f>+[1]PP!X38</f>
        <v>40.5</v>
      </c>
      <c r="Y40" s="23">
        <f>+[1]PP!Y38</f>
        <v>87.8</v>
      </c>
      <c r="Z40" s="23">
        <f>+[1]PP!Z38</f>
        <v>312.39999999999998</v>
      </c>
      <c r="AA40" s="23">
        <f>+[1]PP!AA38</f>
        <v>545.20000000000005</v>
      </c>
      <c r="AB40" s="23">
        <f>SUM(P40:AA40)</f>
        <v>2765.5</v>
      </c>
      <c r="AC40" s="23">
        <f t="shared" si="1"/>
        <v>-257.10000000000036</v>
      </c>
      <c r="AD40" s="23">
        <f t="shared" si="2"/>
        <v>-8.5059220538609264</v>
      </c>
    </row>
    <row r="41" spans="1:31" ht="18" customHeight="1">
      <c r="B41" s="29" t="s">
        <v>51</v>
      </c>
      <c r="C41" s="23">
        <f>+[1]PP!C42</f>
        <v>83.2</v>
      </c>
      <c r="D41" s="23">
        <f>+[1]PP!D42</f>
        <v>83.2</v>
      </c>
      <c r="E41" s="23">
        <f>+[1]PP!E42</f>
        <v>89.2</v>
      </c>
      <c r="F41" s="23">
        <f>+[1]PP!F42</f>
        <v>90.9</v>
      </c>
      <c r="G41" s="23">
        <f>+[1]PP!G42</f>
        <v>90.9</v>
      </c>
      <c r="H41" s="23">
        <f>+[1]PP!H42</f>
        <v>94.7</v>
      </c>
      <c r="I41" s="23">
        <f>+[1]PP!I42</f>
        <v>93.3</v>
      </c>
      <c r="J41" s="23">
        <f>+[1]PP!J42</f>
        <v>91</v>
      </c>
      <c r="K41" s="23">
        <f>+[1]PP!K42</f>
        <v>92.6</v>
      </c>
      <c r="L41" s="23">
        <f>+[1]PP!L42</f>
        <v>91.1</v>
      </c>
      <c r="M41" s="23">
        <f>+[1]PP!M42</f>
        <v>92.7</v>
      </c>
      <c r="N41" s="23">
        <f>+[1]PP!N42</f>
        <v>91.6</v>
      </c>
      <c r="O41" s="23">
        <f>SUM(C41:N41)</f>
        <v>1084.4000000000001</v>
      </c>
      <c r="P41" s="23">
        <f>+[1]PP!P42</f>
        <v>90.2</v>
      </c>
      <c r="Q41" s="23">
        <f>+[1]PP!Q42</f>
        <v>90.1</v>
      </c>
      <c r="R41" s="23">
        <f>+[1]PP!R42</f>
        <v>98</v>
      </c>
      <c r="S41" s="23">
        <f>+[1]PP!S42</f>
        <v>97.7</v>
      </c>
      <c r="T41" s="23">
        <f>+[1]PP!T42</f>
        <v>98.1</v>
      </c>
      <c r="U41" s="23">
        <f>+[1]PP!U42</f>
        <v>99</v>
      </c>
      <c r="V41" s="23">
        <f>+[1]PP!V42</f>
        <v>97.9</v>
      </c>
      <c r="W41" s="23">
        <f>+[1]PP!W42</f>
        <v>98.4</v>
      </c>
      <c r="X41" s="23">
        <f>+[1]PP!X42</f>
        <v>102.6</v>
      </c>
      <c r="Y41" s="23">
        <f>+[1]PP!Y42</f>
        <v>101.9</v>
      </c>
      <c r="Z41" s="23">
        <f>+[1]PP!Z42</f>
        <v>101.7</v>
      </c>
      <c r="AA41" s="23">
        <f>+[1]PP!AA42</f>
        <v>141.6</v>
      </c>
      <c r="AB41" s="23">
        <f>SUM(P41:AA41)</f>
        <v>1217.1999999999998</v>
      </c>
      <c r="AC41" s="23">
        <f t="shared" si="1"/>
        <v>132.79999999999973</v>
      </c>
      <c r="AD41" s="23">
        <f t="shared" si="2"/>
        <v>12.246403541128709</v>
      </c>
    </row>
    <row r="42" spans="1:31" ht="18" customHeight="1">
      <c r="B42" s="29" t="s">
        <v>52</v>
      </c>
      <c r="C42" s="23">
        <f>+[1]PP!C43</f>
        <v>26.2</v>
      </c>
      <c r="D42" s="23">
        <v>26.8</v>
      </c>
      <c r="E42" s="23">
        <v>30.6</v>
      </c>
      <c r="F42" s="23">
        <v>30.4</v>
      </c>
      <c r="G42" s="23">
        <v>28.4</v>
      </c>
      <c r="H42" s="23">
        <v>28.7</v>
      </c>
      <c r="I42" s="23">
        <v>28.3</v>
      </c>
      <c r="J42" s="23">
        <v>28.1</v>
      </c>
      <c r="K42" s="23">
        <v>28.8</v>
      </c>
      <c r="L42" s="23">
        <v>29.5</v>
      </c>
      <c r="M42" s="23">
        <v>28.2</v>
      </c>
      <c r="N42" s="23">
        <v>28.3</v>
      </c>
      <c r="O42" s="23">
        <f>SUM(C42:N42)</f>
        <v>342.3</v>
      </c>
      <c r="P42" s="23">
        <f>+[1]PP!P43</f>
        <v>27.9</v>
      </c>
      <c r="Q42" s="23">
        <f>+[1]PP!Q43</f>
        <v>28</v>
      </c>
      <c r="R42" s="23">
        <f>+[1]PP!R43</f>
        <v>30</v>
      </c>
      <c r="S42" s="23">
        <f>+[1]PP!S43</f>
        <v>30.1</v>
      </c>
      <c r="T42" s="23">
        <f>+[1]PP!T43</f>
        <v>30.2</v>
      </c>
      <c r="U42" s="23">
        <f>+[1]PP!U43</f>
        <v>30.5</v>
      </c>
      <c r="V42" s="23">
        <f>+[1]PP!V43</f>
        <v>30.3</v>
      </c>
      <c r="W42" s="23">
        <f>+[1]PP!W43</f>
        <v>30.4</v>
      </c>
      <c r="X42" s="23">
        <f>+[1]PP!X43</f>
        <v>31</v>
      </c>
      <c r="Y42" s="23">
        <f>+[1]PP!Y43</f>
        <v>41.7</v>
      </c>
      <c r="Z42" s="23">
        <f>+[1]PP!Z43</f>
        <v>32.799999999999997</v>
      </c>
      <c r="AA42" s="23">
        <f>+[1]PP!AA43</f>
        <v>49.2</v>
      </c>
      <c r="AB42" s="23">
        <f>SUM(P42:AA42)</f>
        <v>392.09999999999997</v>
      </c>
      <c r="AC42" s="23">
        <f t="shared" si="1"/>
        <v>49.799999999999955</v>
      </c>
      <c r="AD42" s="23">
        <f t="shared" si="2"/>
        <v>14.54864154250656</v>
      </c>
    </row>
    <row r="43" spans="1:31" ht="18" customHeight="1">
      <c r="B43" s="24" t="s">
        <v>53</v>
      </c>
      <c r="C43" s="21">
        <v>51.3</v>
      </c>
      <c r="D43" s="21">
        <v>192.8</v>
      </c>
      <c r="E43" s="21">
        <v>71.3</v>
      </c>
      <c r="F43" s="21">
        <v>60.1</v>
      </c>
      <c r="G43" s="21">
        <v>67.099999999999994</v>
      </c>
      <c r="H43" s="21">
        <v>67</v>
      </c>
      <c r="I43" s="21">
        <v>65.099999999999994</v>
      </c>
      <c r="J43" s="21">
        <v>99.9</v>
      </c>
      <c r="K43" s="21">
        <v>65.3</v>
      </c>
      <c r="L43" s="21">
        <v>60.8</v>
      </c>
      <c r="M43" s="21">
        <v>118.8</v>
      </c>
      <c r="N43" s="21">
        <v>1004</v>
      </c>
      <c r="O43" s="21">
        <f>SUM(C43:N43)</f>
        <v>1923.5</v>
      </c>
      <c r="P43" s="21">
        <v>167.7</v>
      </c>
      <c r="Q43" s="21">
        <v>84.4</v>
      </c>
      <c r="R43" s="21">
        <v>93.3</v>
      </c>
      <c r="S43" s="21">
        <v>85.2</v>
      </c>
      <c r="T43" s="21">
        <v>105.7</v>
      </c>
      <c r="U43" s="21">
        <v>90.8</v>
      </c>
      <c r="V43" s="21">
        <v>139.4</v>
      </c>
      <c r="W43" s="21">
        <v>139</v>
      </c>
      <c r="X43" s="21">
        <v>124.6</v>
      </c>
      <c r="Y43" s="21">
        <v>174.6</v>
      </c>
      <c r="Z43" s="21">
        <v>173.9</v>
      </c>
      <c r="AA43" s="21">
        <v>373</v>
      </c>
      <c r="AB43" s="21">
        <f>SUM(P43:AA43)</f>
        <v>1751.6</v>
      </c>
      <c r="AC43" s="21">
        <f t="shared" si="1"/>
        <v>-171.90000000000009</v>
      </c>
      <c r="AD43" s="21">
        <f t="shared" si="2"/>
        <v>-8.9368338965427654</v>
      </c>
    </row>
    <row r="44" spans="1:31" ht="18" customHeight="1">
      <c r="B44" s="34" t="s">
        <v>54</v>
      </c>
      <c r="C44" s="21">
        <f>SUM(C45:C46)</f>
        <v>757.6</v>
      </c>
      <c r="D44" s="21">
        <f t="shared" ref="D44:AB44" si="17">SUM(D45:D46)</f>
        <v>724.9</v>
      </c>
      <c r="E44" s="21">
        <f t="shared" si="17"/>
        <v>684.7</v>
      </c>
      <c r="F44" s="21">
        <f t="shared" si="17"/>
        <v>754.30000000000007</v>
      </c>
      <c r="G44" s="21">
        <f t="shared" si="17"/>
        <v>721.1</v>
      </c>
      <c r="H44" s="21">
        <f t="shared" si="17"/>
        <v>694.9</v>
      </c>
      <c r="I44" s="21">
        <f t="shared" si="17"/>
        <v>719.9</v>
      </c>
      <c r="J44" s="21">
        <f t="shared" si="17"/>
        <v>794.30000000000007</v>
      </c>
      <c r="K44" s="21">
        <f t="shared" si="17"/>
        <v>733.1</v>
      </c>
      <c r="L44" s="21">
        <f t="shared" si="17"/>
        <v>537.9</v>
      </c>
      <c r="M44" s="21">
        <f t="shared" si="17"/>
        <v>646.6</v>
      </c>
      <c r="N44" s="21">
        <f t="shared" si="17"/>
        <v>660.90000000000009</v>
      </c>
      <c r="O44" s="21">
        <f t="shared" si="17"/>
        <v>8430.2000000000007</v>
      </c>
      <c r="P44" s="21">
        <f t="shared" si="17"/>
        <v>870</v>
      </c>
      <c r="Q44" s="21">
        <f t="shared" si="17"/>
        <v>830.8</v>
      </c>
      <c r="R44" s="21">
        <f t="shared" si="17"/>
        <v>812.8</v>
      </c>
      <c r="S44" s="21">
        <f t="shared" si="17"/>
        <v>864.6</v>
      </c>
      <c r="T44" s="21">
        <f t="shared" si="17"/>
        <v>779.4</v>
      </c>
      <c r="U44" s="21">
        <f t="shared" si="17"/>
        <v>775.6</v>
      </c>
      <c r="V44" s="21">
        <f t="shared" si="17"/>
        <v>854.7</v>
      </c>
      <c r="W44" s="21">
        <f t="shared" si="17"/>
        <v>958.2</v>
      </c>
      <c r="X44" s="21">
        <f t="shared" si="17"/>
        <v>837.3</v>
      </c>
      <c r="Y44" s="21">
        <f t="shared" si="17"/>
        <v>651.20000000000005</v>
      </c>
      <c r="Z44" s="21">
        <f t="shared" si="17"/>
        <v>700.7</v>
      </c>
      <c r="AA44" s="21">
        <f t="shared" si="17"/>
        <v>749.2</v>
      </c>
      <c r="AB44" s="21">
        <f t="shared" si="17"/>
        <v>9684.5000000000018</v>
      </c>
      <c r="AC44" s="21">
        <f t="shared" si="1"/>
        <v>1254.3000000000011</v>
      </c>
      <c r="AD44" s="21">
        <f t="shared" si="2"/>
        <v>14.878650565822888</v>
      </c>
    </row>
    <row r="45" spans="1:31" ht="18" customHeight="1">
      <c r="B45" s="29" t="s">
        <v>55</v>
      </c>
      <c r="C45" s="23">
        <f>+[1]PP!C49</f>
        <v>757.5</v>
      </c>
      <c r="D45" s="23">
        <f>+[1]PP!D49</f>
        <v>724.9</v>
      </c>
      <c r="E45" s="23">
        <f>+[1]PP!E49</f>
        <v>684.6</v>
      </c>
      <c r="F45" s="23">
        <f>+[1]PP!F49</f>
        <v>753.7</v>
      </c>
      <c r="G45" s="23">
        <f>+[1]PP!G49</f>
        <v>721.1</v>
      </c>
      <c r="H45" s="23">
        <f>+[1]PP!H49</f>
        <v>694.5</v>
      </c>
      <c r="I45" s="23">
        <f>+[1]PP!I49</f>
        <v>719.8</v>
      </c>
      <c r="J45" s="23">
        <f>+[1]PP!J49</f>
        <v>794.2</v>
      </c>
      <c r="K45" s="23">
        <f>+[1]PP!K49</f>
        <v>732.6</v>
      </c>
      <c r="L45" s="23">
        <f>+[1]PP!L49</f>
        <v>537.79999999999995</v>
      </c>
      <c r="M45" s="23">
        <f>+[1]PP!M49</f>
        <v>646.20000000000005</v>
      </c>
      <c r="N45" s="23">
        <f>+[1]PP!N49</f>
        <v>660.7</v>
      </c>
      <c r="O45" s="23">
        <f>SUM(C45:N45)</f>
        <v>8427.6</v>
      </c>
      <c r="P45" s="23">
        <f>+[1]PP!P49</f>
        <v>870</v>
      </c>
      <c r="Q45" s="23">
        <f>+[1]PP!Q49</f>
        <v>830.8</v>
      </c>
      <c r="R45" s="23">
        <f>+[1]PP!R49</f>
        <v>812.8</v>
      </c>
      <c r="S45" s="23">
        <f>+[1]PP!S49</f>
        <v>864.6</v>
      </c>
      <c r="T45" s="23">
        <f>+[1]PP!T49</f>
        <v>779.4</v>
      </c>
      <c r="U45" s="23">
        <f>+[1]PP!U49</f>
        <v>775.6</v>
      </c>
      <c r="V45" s="23">
        <f>+[1]PP!V49</f>
        <v>854.7</v>
      </c>
      <c r="W45" s="23">
        <f>+[1]PP!W49</f>
        <v>958.2</v>
      </c>
      <c r="X45" s="23">
        <f>+[1]PP!X49</f>
        <v>837.3</v>
      </c>
      <c r="Y45" s="23">
        <f>+[1]PP!Y49</f>
        <v>651.20000000000005</v>
      </c>
      <c r="Z45" s="23">
        <f>+[1]PP!Z49</f>
        <v>700.7</v>
      </c>
      <c r="AA45" s="23">
        <f>+[1]PP!AA49</f>
        <v>749.2</v>
      </c>
      <c r="AB45" s="23">
        <f>SUM(P45:AA45)</f>
        <v>9684.5000000000018</v>
      </c>
      <c r="AC45" s="23">
        <f t="shared" si="1"/>
        <v>1256.9000000000015</v>
      </c>
      <c r="AD45" s="23">
        <f t="shared" si="2"/>
        <v>14.914091793630469</v>
      </c>
    </row>
    <row r="46" spans="1:31" ht="18" customHeight="1">
      <c r="B46" s="29" t="s">
        <v>35</v>
      </c>
      <c r="C46" s="23">
        <v>0.1</v>
      </c>
      <c r="D46" s="23">
        <v>0</v>
      </c>
      <c r="E46" s="23">
        <v>0.1</v>
      </c>
      <c r="F46" s="23">
        <v>0.6</v>
      </c>
      <c r="G46" s="23">
        <v>0</v>
      </c>
      <c r="H46" s="23">
        <v>0.4</v>
      </c>
      <c r="I46" s="23">
        <v>0.1</v>
      </c>
      <c r="J46" s="23">
        <v>0.1</v>
      </c>
      <c r="K46" s="23">
        <v>0.5</v>
      </c>
      <c r="L46" s="23">
        <v>0.1</v>
      </c>
      <c r="M46" s="23">
        <v>0.4</v>
      </c>
      <c r="N46" s="23">
        <v>0.2</v>
      </c>
      <c r="O46" s="23">
        <f>SUM(C46:N46)</f>
        <v>2.6000000000000005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f>SUM(P46:AA46)</f>
        <v>0</v>
      </c>
      <c r="AC46" s="23">
        <f t="shared" si="1"/>
        <v>-2.6000000000000005</v>
      </c>
      <c r="AD46" s="23">
        <f t="shared" si="2"/>
        <v>-100</v>
      </c>
    </row>
    <row r="47" spans="1:31" ht="18" customHeight="1">
      <c r="B47" s="34" t="s">
        <v>56</v>
      </c>
      <c r="C47" s="21">
        <f>+[1]PP!C52</f>
        <v>82.7</v>
      </c>
      <c r="D47" s="21">
        <f>+[1]PP!D52</f>
        <v>106.1</v>
      </c>
      <c r="E47" s="21">
        <f>+[1]PP!E52</f>
        <v>108.8</v>
      </c>
      <c r="F47" s="21">
        <f>+[1]PP!F52</f>
        <v>86.8</v>
      </c>
      <c r="G47" s="21">
        <f>+[1]PP!G52</f>
        <v>102.5</v>
      </c>
      <c r="H47" s="21">
        <f>+[1]PP!H52</f>
        <v>104.3</v>
      </c>
      <c r="I47" s="21">
        <f>+[1]PP!I52</f>
        <v>98.9</v>
      </c>
      <c r="J47" s="21">
        <f>+[1]PP!J52</f>
        <v>92.9</v>
      </c>
      <c r="K47" s="21">
        <f>+[1]PP!K52</f>
        <v>93.2</v>
      </c>
      <c r="L47" s="21">
        <f>+[1]PP!L52</f>
        <v>94.4</v>
      </c>
      <c r="M47" s="21">
        <f>+[1]PP!M52</f>
        <v>117.3</v>
      </c>
      <c r="N47" s="21">
        <f>+[1]PP!N52</f>
        <v>121.1</v>
      </c>
      <c r="O47" s="21">
        <f>SUM(C47:N47)</f>
        <v>1209</v>
      </c>
      <c r="P47" s="21">
        <f>+[1]PP!P52</f>
        <v>90.4</v>
      </c>
      <c r="Q47" s="21">
        <f>+[1]PP!Q52</f>
        <v>106.1</v>
      </c>
      <c r="R47" s="21">
        <f>+[1]PP!R52</f>
        <v>130</v>
      </c>
      <c r="S47" s="21">
        <f>+[1]PP!S52</f>
        <v>100.9</v>
      </c>
      <c r="T47" s="21">
        <f>+[1]PP!T52</f>
        <v>133</v>
      </c>
      <c r="U47" s="21">
        <f>+[1]PP!U52</f>
        <v>112.8</v>
      </c>
      <c r="V47" s="21">
        <f>+[1]PP!V52</f>
        <v>120.7</v>
      </c>
      <c r="W47" s="21">
        <f>+[1]PP!W52</f>
        <v>114.6</v>
      </c>
      <c r="X47" s="21">
        <f>+[1]PP!X52</f>
        <v>124.4</v>
      </c>
      <c r="Y47" s="21">
        <f>+[1]PP!Y52</f>
        <v>129.1</v>
      </c>
      <c r="Z47" s="21">
        <f>+[1]PP!Z52</f>
        <v>121.6</v>
      </c>
      <c r="AA47" s="21">
        <f>+[1]PP!AA52</f>
        <v>117.7</v>
      </c>
      <c r="AB47" s="21">
        <f>SUM(P47:AA47)</f>
        <v>1401.3</v>
      </c>
      <c r="AC47" s="21">
        <f t="shared" si="1"/>
        <v>192.29999999999995</v>
      </c>
      <c r="AD47" s="21">
        <f t="shared" si="2"/>
        <v>15.905707196029773</v>
      </c>
    </row>
    <row r="48" spans="1:31" ht="18" customHeight="1">
      <c r="A48" s="35"/>
      <c r="B48" s="34" t="s">
        <v>57</v>
      </c>
      <c r="C48" s="21">
        <v>0.2</v>
      </c>
      <c r="D48" s="21">
        <f>+[1]PP!D53</f>
        <v>0.6</v>
      </c>
      <c r="E48" s="21">
        <f>+[1]PP!E53</f>
        <v>0.2</v>
      </c>
      <c r="F48" s="21">
        <f>+[1]PP!F53</f>
        <v>0.1</v>
      </c>
      <c r="G48" s="21">
        <f>+[1]PP!G53</f>
        <v>0.3</v>
      </c>
      <c r="H48" s="21">
        <f>+[1]PP!H53</f>
        <v>0.2</v>
      </c>
      <c r="I48" s="21">
        <f>+[1]PP!I53</f>
        <v>0.2</v>
      </c>
      <c r="J48" s="21">
        <f>+[1]PP!J53</f>
        <v>0.2</v>
      </c>
      <c r="K48" s="21">
        <f>+[1]PP!K53</f>
        <v>0.1</v>
      </c>
      <c r="L48" s="21">
        <f>+[1]PP!L53</f>
        <v>0.3</v>
      </c>
      <c r="M48" s="21">
        <f>+[1]PP!M53</f>
        <v>0.3</v>
      </c>
      <c r="N48" s="21">
        <f>+[1]PP!N53</f>
        <v>0.3</v>
      </c>
      <c r="O48" s="21">
        <f>SUM(C48:N48)</f>
        <v>2.9999999999999996</v>
      </c>
      <c r="P48" s="21">
        <f>+[1]PP!P53</f>
        <v>0.1</v>
      </c>
      <c r="Q48" s="21">
        <f>+[1]PP!Q53</f>
        <v>0.1</v>
      </c>
      <c r="R48" s="21">
        <f>+[1]PP!R53</f>
        <v>0.5</v>
      </c>
      <c r="S48" s="21">
        <f>+[1]PP!S53</f>
        <v>0.1</v>
      </c>
      <c r="T48" s="21">
        <f>+[1]PP!T53</f>
        <v>0.6</v>
      </c>
      <c r="U48" s="21">
        <f>+[1]PP!U53</f>
        <v>0.2</v>
      </c>
      <c r="V48" s="21">
        <f>+[1]PP!V53</f>
        <v>0.3</v>
      </c>
      <c r="W48" s="21">
        <f>+[1]PP!W53</f>
        <v>0.2</v>
      </c>
      <c r="X48" s="21">
        <f>+[1]PP!X53</f>
        <v>0.2</v>
      </c>
      <c r="Y48" s="21">
        <f>+[1]PP!Y53</f>
        <v>0.4</v>
      </c>
      <c r="Z48" s="21">
        <f>+[1]PP!Z53</f>
        <v>0.1</v>
      </c>
      <c r="AA48" s="21">
        <f>+[1]PP!AA53</f>
        <v>0.1</v>
      </c>
      <c r="AB48" s="21">
        <f>SUM(P48:AA48)</f>
        <v>2.9000000000000004</v>
      </c>
      <c r="AC48" s="21">
        <f t="shared" si="1"/>
        <v>-9.9999999999999201E-2</v>
      </c>
      <c r="AD48" s="21">
        <f t="shared" si="2"/>
        <v>-3.3333333333333068</v>
      </c>
    </row>
    <row r="49" spans="1:171" ht="18" customHeight="1">
      <c r="B49" s="20" t="s">
        <v>58</v>
      </c>
      <c r="C49" s="21">
        <f>+C50+C53+C56</f>
        <v>323.5</v>
      </c>
      <c r="D49" s="21">
        <f t="shared" ref="D49:N49" si="18">+D50+D53+D56</f>
        <v>394.3</v>
      </c>
      <c r="E49" s="21">
        <f t="shared" si="18"/>
        <v>400.80000000000007</v>
      </c>
      <c r="F49" s="21">
        <f t="shared" si="18"/>
        <v>462.9</v>
      </c>
      <c r="G49" s="21">
        <f>+G50+G53+G56</f>
        <v>391.8</v>
      </c>
      <c r="H49" s="21">
        <f>+H50+H53+H56</f>
        <v>372.9</v>
      </c>
      <c r="I49" s="21">
        <f>+I50+I53+I56</f>
        <v>355.8</v>
      </c>
      <c r="J49" s="21">
        <f t="shared" ref="J49:M49" si="19">+J50+J53+J56</f>
        <v>347.7</v>
      </c>
      <c r="K49" s="21">
        <f t="shared" si="19"/>
        <v>350.1</v>
      </c>
      <c r="L49" s="21">
        <f t="shared" si="19"/>
        <v>311.90000000000003</v>
      </c>
      <c r="M49" s="21">
        <f t="shared" si="19"/>
        <v>350.9</v>
      </c>
      <c r="N49" s="21">
        <f t="shared" si="18"/>
        <v>377.2</v>
      </c>
      <c r="O49" s="21">
        <f>+O50+O53+O56</f>
        <v>4439.8</v>
      </c>
      <c r="P49" s="21">
        <f>+P50+P53+P56</f>
        <v>385.70000000000005</v>
      </c>
      <c r="Q49" s="21">
        <f t="shared" ref="Q49:AB49" si="20">+Q50+Q53+Q56</f>
        <v>506.20000000000005</v>
      </c>
      <c r="R49" s="21">
        <f t="shared" si="20"/>
        <v>443.9</v>
      </c>
      <c r="S49" s="21">
        <f t="shared" si="20"/>
        <v>494.90000000000003</v>
      </c>
      <c r="T49" s="21">
        <f t="shared" si="20"/>
        <v>410.90000000000003</v>
      </c>
      <c r="U49" s="21">
        <f t="shared" si="20"/>
        <v>397.09999999999997</v>
      </c>
      <c r="V49" s="21">
        <f t="shared" si="20"/>
        <v>411.6</v>
      </c>
      <c r="W49" s="21">
        <f t="shared" si="20"/>
        <v>406.4</v>
      </c>
      <c r="X49" s="21">
        <f t="shared" si="20"/>
        <v>390.00000000000006</v>
      </c>
      <c r="Y49" s="21">
        <f t="shared" si="20"/>
        <v>368.90000000000003</v>
      </c>
      <c r="Z49" s="21">
        <f t="shared" si="20"/>
        <v>388.29999999999995</v>
      </c>
      <c r="AA49" s="21">
        <f t="shared" si="20"/>
        <v>440.40000000000003</v>
      </c>
      <c r="AB49" s="21">
        <f t="shared" si="20"/>
        <v>5044.3</v>
      </c>
      <c r="AC49" s="21">
        <f t="shared" si="1"/>
        <v>604.5</v>
      </c>
      <c r="AD49" s="21">
        <f t="shared" si="2"/>
        <v>13.615478174692552</v>
      </c>
    </row>
    <row r="50" spans="1:171" ht="18" customHeight="1">
      <c r="B50" s="36" t="s">
        <v>59</v>
      </c>
      <c r="C50" s="21">
        <f>+C51+C52</f>
        <v>0</v>
      </c>
      <c r="D50" s="21">
        <f t="shared" ref="D50:AB50" si="21">+D51+D52</f>
        <v>0.1</v>
      </c>
      <c r="E50" s="21">
        <f t="shared" si="21"/>
        <v>0.1</v>
      </c>
      <c r="F50" s="21">
        <f t="shared" si="21"/>
        <v>0.2</v>
      </c>
      <c r="G50" s="21">
        <f t="shared" si="21"/>
        <v>1.6</v>
      </c>
      <c r="H50" s="21">
        <f t="shared" si="21"/>
        <v>0.1</v>
      </c>
      <c r="I50" s="21">
        <f t="shared" si="21"/>
        <v>0.1</v>
      </c>
      <c r="J50" s="21">
        <f t="shared" si="21"/>
        <v>0.1</v>
      </c>
      <c r="K50" s="21">
        <f t="shared" si="21"/>
        <v>0.1</v>
      </c>
      <c r="L50" s="21">
        <f t="shared" si="21"/>
        <v>0</v>
      </c>
      <c r="M50" s="21">
        <f t="shared" si="21"/>
        <v>0.8</v>
      </c>
      <c r="N50" s="21">
        <f t="shared" si="21"/>
        <v>0.1</v>
      </c>
      <c r="O50" s="21">
        <f t="shared" si="21"/>
        <v>3.3000000000000003</v>
      </c>
      <c r="P50" s="21">
        <f t="shared" si="21"/>
        <v>0.1</v>
      </c>
      <c r="Q50" s="21">
        <f t="shared" si="21"/>
        <v>0.1</v>
      </c>
      <c r="R50" s="21">
        <f t="shared" si="21"/>
        <v>0.2</v>
      </c>
      <c r="S50" s="21">
        <f t="shared" si="21"/>
        <v>1.6</v>
      </c>
      <c r="T50" s="21">
        <f t="shared" si="21"/>
        <v>0.1</v>
      </c>
      <c r="U50" s="21">
        <f t="shared" si="21"/>
        <v>0.2</v>
      </c>
      <c r="V50" s="21">
        <f t="shared" si="21"/>
        <v>0.1</v>
      </c>
      <c r="W50" s="21">
        <f t="shared" si="21"/>
        <v>0</v>
      </c>
      <c r="X50" s="21">
        <f t="shared" si="21"/>
        <v>1.6</v>
      </c>
      <c r="Y50" s="21">
        <f t="shared" si="21"/>
        <v>0.1</v>
      </c>
      <c r="Z50" s="21">
        <f t="shared" si="21"/>
        <v>0.2</v>
      </c>
      <c r="AA50" s="21">
        <f t="shared" si="21"/>
        <v>0</v>
      </c>
      <c r="AB50" s="21">
        <f t="shared" si="21"/>
        <v>4.3</v>
      </c>
      <c r="AC50" s="21">
        <f t="shared" si="1"/>
        <v>0.99999999999999956</v>
      </c>
      <c r="AD50" s="21">
        <f t="shared" si="2"/>
        <v>30.303030303030287</v>
      </c>
    </row>
    <row r="51" spans="1:171" ht="18" customHeight="1">
      <c r="B51" s="32" t="s">
        <v>60</v>
      </c>
      <c r="C51" s="23">
        <v>0</v>
      </c>
      <c r="D51" s="23">
        <v>0.1</v>
      </c>
      <c r="E51" s="23">
        <v>0.1</v>
      </c>
      <c r="F51" s="23">
        <v>0.2</v>
      </c>
      <c r="G51" s="23">
        <v>1.6</v>
      </c>
      <c r="H51" s="23">
        <v>0.1</v>
      </c>
      <c r="I51" s="23">
        <v>0.1</v>
      </c>
      <c r="J51" s="23">
        <v>0.1</v>
      </c>
      <c r="K51" s="23">
        <v>0.1</v>
      </c>
      <c r="L51" s="23">
        <v>0</v>
      </c>
      <c r="M51" s="23">
        <v>0.8</v>
      </c>
      <c r="N51" s="23">
        <v>0.1</v>
      </c>
      <c r="O51" s="23">
        <f>SUM(C51:N51)</f>
        <v>3.3000000000000003</v>
      </c>
      <c r="P51" s="23">
        <v>0.1</v>
      </c>
      <c r="Q51" s="23">
        <v>0.1</v>
      </c>
      <c r="R51" s="23">
        <v>0.2</v>
      </c>
      <c r="S51" s="23">
        <v>1.6</v>
      </c>
      <c r="T51" s="23">
        <v>0.1</v>
      </c>
      <c r="U51" s="23">
        <v>0.2</v>
      </c>
      <c r="V51" s="23">
        <v>0.1</v>
      </c>
      <c r="W51" s="23">
        <v>0</v>
      </c>
      <c r="X51" s="23">
        <v>1.6</v>
      </c>
      <c r="Y51" s="23">
        <v>0.1</v>
      </c>
      <c r="Z51" s="23">
        <v>0.2</v>
      </c>
      <c r="AA51" s="23">
        <v>0</v>
      </c>
      <c r="AB51" s="23">
        <f>SUM(P51:AA51)</f>
        <v>4.3</v>
      </c>
      <c r="AC51" s="23">
        <f t="shared" si="1"/>
        <v>0.99999999999999956</v>
      </c>
      <c r="AD51" s="23">
        <f t="shared" si="2"/>
        <v>30.303030303030287</v>
      </c>
    </row>
    <row r="52" spans="1:171" ht="18" customHeight="1">
      <c r="B52" s="32" t="s">
        <v>61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f>SUM(C52:N52)</f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f>SUM(P52:AA52)</f>
        <v>0</v>
      </c>
      <c r="AC52" s="23">
        <f t="shared" si="1"/>
        <v>0</v>
      </c>
      <c r="AD52" s="37">
        <v>0</v>
      </c>
    </row>
    <row r="53" spans="1:171" ht="18" customHeight="1">
      <c r="B53" s="36" t="s">
        <v>62</v>
      </c>
      <c r="C53" s="21">
        <f>+C54+C55</f>
        <v>320.2</v>
      </c>
      <c r="D53" s="21">
        <f t="shared" ref="D53:AB53" si="22">+D54+D55</f>
        <v>390.4</v>
      </c>
      <c r="E53" s="21">
        <f t="shared" si="22"/>
        <v>395.1</v>
      </c>
      <c r="F53" s="21">
        <f t="shared" si="22"/>
        <v>459.09999999999997</v>
      </c>
      <c r="G53" s="21">
        <f t="shared" si="22"/>
        <v>385</v>
      </c>
      <c r="H53" s="21">
        <f t="shared" si="22"/>
        <v>367.9</v>
      </c>
      <c r="I53" s="21">
        <f t="shared" si="22"/>
        <v>351.2</v>
      </c>
      <c r="J53" s="21">
        <f t="shared" si="22"/>
        <v>343.4</v>
      </c>
      <c r="K53" s="21">
        <f t="shared" si="22"/>
        <v>345.4</v>
      </c>
      <c r="L53" s="21">
        <f t="shared" si="22"/>
        <v>307.10000000000002</v>
      </c>
      <c r="M53" s="21">
        <f t="shared" si="22"/>
        <v>345.29999999999995</v>
      </c>
      <c r="N53" s="21">
        <f t="shared" si="22"/>
        <v>373.2</v>
      </c>
      <c r="O53" s="21">
        <f t="shared" si="22"/>
        <v>4383.3</v>
      </c>
      <c r="P53" s="21">
        <f t="shared" si="22"/>
        <v>381.8</v>
      </c>
      <c r="Q53" s="21">
        <f t="shared" si="22"/>
        <v>502.1</v>
      </c>
      <c r="R53" s="21">
        <f t="shared" si="22"/>
        <v>438.8</v>
      </c>
      <c r="S53" s="21">
        <f t="shared" si="22"/>
        <v>490.1</v>
      </c>
      <c r="T53" s="21">
        <f t="shared" si="22"/>
        <v>406</v>
      </c>
      <c r="U53" s="21">
        <f t="shared" si="22"/>
        <v>393.2</v>
      </c>
      <c r="V53" s="21">
        <f t="shared" si="22"/>
        <v>407.2</v>
      </c>
      <c r="W53" s="21">
        <f t="shared" si="22"/>
        <v>402.5</v>
      </c>
      <c r="X53" s="21">
        <f t="shared" si="22"/>
        <v>384.8</v>
      </c>
      <c r="Y53" s="21">
        <f t="shared" si="22"/>
        <v>364.3</v>
      </c>
      <c r="Z53" s="21">
        <f t="shared" si="22"/>
        <v>384.7</v>
      </c>
      <c r="AA53" s="21">
        <f t="shared" si="22"/>
        <v>437.1</v>
      </c>
      <c r="AB53" s="21">
        <f t="shared" si="22"/>
        <v>4992.6000000000004</v>
      </c>
      <c r="AC53" s="21">
        <f t="shared" si="1"/>
        <v>609.30000000000018</v>
      </c>
      <c r="AD53" s="21">
        <f t="shared" ref="AD53:AD68" si="23">+AC53/O53*100</f>
        <v>13.900485935254265</v>
      </c>
    </row>
    <row r="54" spans="1:171" ht="18" customHeight="1">
      <c r="A54" s="38"/>
      <c r="B54" s="29" t="s">
        <v>63</v>
      </c>
      <c r="C54" s="23">
        <f>+[1]PP!C76</f>
        <v>318</v>
      </c>
      <c r="D54" s="23">
        <f>+[1]PP!D76</f>
        <v>387.7</v>
      </c>
      <c r="E54" s="23">
        <f>+[1]PP!E76</f>
        <v>391.8</v>
      </c>
      <c r="F54" s="23">
        <f>+[1]PP!F76</f>
        <v>456.7</v>
      </c>
      <c r="G54" s="23">
        <f>+[1]PP!G76</f>
        <v>382.1</v>
      </c>
      <c r="H54" s="23">
        <f>+[1]PP!H76</f>
        <v>365</v>
      </c>
      <c r="I54" s="23">
        <f>+[1]PP!I76</f>
        <v>348.2</v>
      </c>
      <c r="J54" s="23">
        <f>+[1]PP!J76</f>
        <v>340.4</v>
      </c>
      <c r="K54" s="23">
        <f>+[1]PP!K76</f>
        <v>342.5</v>
      </c>
      <c r="L54" s="23">
        <f>+[1]PP!L76</f>
        <v>304.3</v>
      </c>
      <c r="M54" s="23">
        <f>+[1]PP!M76</f>
        <v>342.4</v>
      </c>
      <c r="N54" s="23">
        <f>+[1]PP!N76</f>
        <v>370.8</v>
      </c>
      <c r="O54" s="23">
        <f>SUM(C54:N54)</f>
        <v>4349.9000000000005</v>
      </c>
      <c r="P54" s="23">
        <f>+[1]PP!P76</f>
        <v>379.2</v>
      </c>
      <c r="Q54" s="23">
        <f>+[1]PP!Q76</f>
        <v>499.6</v>
      </c>
      <c r="R54" s="23">
        <f>+[1]PP!R76</f>
        <v>435.7</v>
      </c>
      <c r="S54" s="23">
        <f>+[1]PP!S76</f>
        <v>487.8</v>
      </c>
      <c r="T54" s="23">
        <f>+[1]PP!T76</f>
        <v>403.4</v>
      </c>
      <c r="U54" s="23">
        <f>+[1]PP!U76</f>
        <v>390.7</v>
      </c>
      <c r="V54" s="23">
        <f>+[1]PP!V76</f>
        <v>404.7</v>
      </c>
      <c r="W54" s="23">
        <f>+[1]PP!W76</f>
        <v>400.1</v>
      </c>
      <c r="X54" s="23">
        <f>+[1]PP!X76</f>
        <v>382.3</v>
      </c>
      <c r="Y54" s="23">
        <f>+[1]PP!Y76</f>
        <v>361.7</v>
      </c>
      <c r="Z54" s="23">
        <f>+[1]PP!Z76</f>
        <v>382.3</v>
      </c>
      <c r="AA54" s="23">
        <f>+[1]PP!AA76</f>
        <v>435.1</v>
      </c>
      <c r="AB54" s="23">
        <f>SUM(P54:AA54)</f>
        <v>4962.6000000000004</v>
      </c>
      <c r="AC54" s="23">
        <f t="shared" si="1"/>
        <v>612.69999999999982</v>
      </c>
      <c r="AD54" s="23">
        <f t="shared" si="23"/>
        <v>14.085381273132711</v>
      </c>
    </row>
    <row r="55" spans="1:171" ht="18" customHeight="1">
      <c r="B55" s="29" t="s">
        <v>35</v>
      </c>
      <c r="C55" s="23">
        <f>+[1]PP!C78</f>
        <v>2.2000000000000002</v>
      </c>
      <c r="D55" s="23">
        <f>+[1]PP!D78</f>
        <v>2.7</v>
      </c>
      <c r="E55" s="23">
        <f>+[1]PP!E78</f>
        <v>3.3</v>
      </c>
      <c r="F55" s="23">
        <f>+[1]PP!F78</f>
        <v>2.4</v>
      </c>
      <c r="G55" s="23">
        <f>+[1]PP!G78</f>
        <v>2.9</v>
      </c>
      <c r="H55" s="23">
        <f>+[1]PP!H78</f>
        <v>2.9</v>
      </c>
      <c r="I55" s="23">
        <f>+[1]PP!I78</f>
        <v>3</v>
      </c>
      <c r="J55" s="23">
        <f>+[1]PP!J78</f>
        <v>3</v>
      </c>
      <c r="K55" s="23">
        <f>+[1]PP!K78</f>
        <v>2.9</v>
      </c>
      <c r="L55" s="23">
        <f>+[1]PP!L78</f>
        <v>2.8</v>
      </c>
      <c r="M55" s="23">
        <f>+[1]PP!M78</f>
        <v>2.9</v>
      </c>
      <c r="N55" s="23">
        <f>+[1]PP!N78</f>
        <v>2.4</v>
      </c>
      <c r="O55" s="23">
        <f>SUM(C55:N55)</f>
        <v>33.4</v>
      </c>
      <c r="P55" s="23">
        <f>+[1]PP!P78</f>
        <v>2.6</v>
      </c>
      <c r="Q55" s="23">
        <f>+[1]PP!Q78</f>
        <v>2.5</v>
      </c>
      <c r="R55" s="23">
        <f>+[1]PP!R78</f>
        <v>3.1</v>
      </c>
      <c r="S55" s="23">
        <f>+[1]PP!S78</f>
        <v>2.2999999999999998</v>
      </c>
      <c r="T55" s="23">
        <f>+[1]PP!T78</f>
        <v>2.6</v>
      </c>
      <c r="U55" s="23">
        <f>+[1]PP!U78</f>
        <v>2.5</v>
      </c>
      <c r="V55" s="23">
        <f>+[1]PP!V78</f>
        <v>2.5</v>
      </c>
      <c r="W55" s="23">
        <f>+[1]PP!W78</f>
        <v>2.4</v>
      </c>
      <c r="X55" s="23">
        <f>+[1]PP!X78</f>
        <v>2.5</v>
      </c>
      <c r="Y55" s="23">
        <f>+[1]PP!Y78</f>
        <v>2.6</v>
      </c>
      <c r="Z55" s="23">
        <f>+[1]PP!Z78</f>
        <v>2.4</v>
      </c>
      <c r="AA55" s="23">
        <f>+[1]PP!AA78</f>
        <v>2</v>
      </c>
      <c r="AB55" s="23">
        <f>SUM(P55:AA55)</f>
        <v>30</v>
      </c>
      <c r="AC55" s="23">
        <f t="shared" si="1"/>
        <v>-3.3999999999999986</v>
      </c>
      <c r="AD55" s="23">
        <f t="shared" si="23"/>
        <v>-10.179640718562871</v>
      </c>
    </row>
    <row r="56" spans="1:171" ht="18" customHeight="1">
      <c r="B56" s="36" t="s">
        <v>64</v>
      </c>
      <c r="C56" s="39">
        <v>3.3</v>
      </c>
      <c r="D56" s="39">
        <f>+[1]PP!D82</f>
        <v>3.8</v>
      </c>
      <c r="E56" s="39">
        <f>+[1]PP!E82</f>
        <v>5.6</v>
      </c>
      <c r="F56" s="39">
        <f>+[1]PP!F82</f>
        <v>3.6</v>
      </c>
      <c r="G56" s="39">
        <v>5.2</v>
      </c>
      <c r="H56" s="39">
        <v>4.9000000000000004</v>
      </c>
      <c r="I56" s="39">
        <v>4.5</v>
      </c>
      <c r="J56" s="39">
        <v>4.2</v>
      </c>
      <c r="K56" s="39">
        <v>4.5999999999999996</v>
      </c>
      <c r="L56" s="39">
        <v>4.8</v>
      </c>
      <c r="M56" s="39">
        <v>4.8</v>
      </c>
      <c r="N56" s="39">
        <v>3.9</v>
      </c>
      <c r="O56" s="39">
        <f>SUM(C56:N56)</f>
        <v>53.199999999999996</v>
      </c>
      <c r="P56" s="39">
        <v>3.8</v>
      </c>
      <c r="Q56" s="39">
        <v>4</v>
      </c>
      <c r="R56" s="39">
        <v>4.9000000000000004</v>
      </c>
      <c r="S56" s="39">
        <v>3.2</v>
      </c>
      <c r="T56" s="39">
        <v>4.8</v>
      </c>
      <c r="U56" s="39">
        <f>+[1]PP!U82</f>
        <v>3.7</v>
      </c>
      <c r="V56" s="39">
        <f>+[1]PP!V82</f>
        <v>4.3</v>
      </c>
      <c r="W56" s="39">
        <f>+[1]PP!W82</f>
        <v>3.9</v>
      </c>
      <c r="X56" s="39">
        <f>+[1]PP!X82</f>
        <v>3.6</v>
      </c>
      <c r="Y56" s="39">
        <f>+[1]PP!Y82</f>
        <v>4.5</v>
      </c>
      <c r="Z56" s="39">
        <f>+[1]PP!Z82</f>
        <v>3.4</v>
      </c>
      <c r="AA56" s="39">
        <v>3.3</v>
      </c>
      <c r="AB56" s="39">
        <f>SUM(P56:AA56)</f>
        <v>47.4</v>
      </c>
      <c r="AC56" s="39">
        <f t="shared" si="1"/>
        <v>-5.7999999999999972</v>
      </c>
      <c r="AD56" s="39">
        <f t="shared" si="23"/>
        <v>-10.90225563909774</v>
      </c>
    </row>
    <row r="57" spans="1:171" ht="18" customHeight="1">
      <c r="B57" s="40" t="s">
        <v>65</v>
      </c>
      <c r="C57" s="21">
        <f t="shared" ref="C57:AB57" si="24">+C58+C62+C63</f>
        <v>918.2</v>
      </c>
      <c r="D57" s="21">
        <f t="shared" si="24"/>
        <v>868.69999999999993</v>
      </c>
      <c r="E57" s="21">
        <f t="shared" si="24"/>
        <v>938.2</v>
      </c>
      <c r="F57" s="21">
        <f t="shared" si="24"/>
        <v>739.30000000000007</v>
      </c>
      <c r="G57" s="21">
        <f t="shared" si="24"/>
        <v>729.69999999999993</v>
      </c>
      <c r="H57" s="21">
        <f t="shared" si="24"/>
        <v>942.2</v>
      </c>
      <c r="I57" s="21">
        <f t="shared" si="24"/>
        <v>715.59999999999991</v>
      </c>
      <c r="J57" s="21">
        <f t="shared" si="24"/>
        <v>742.90000000000009</v>
      </c>
      <c r="K57" s="21">
        <f t="shared" si="24"/>
        <v>850.19999999999993</v>
      </c>
      <c r="L57" s="21">
        <f t="shared" si="24"/>
        <v>851.1</v>
      </c>
      <c r="M57" s="21">
        <f t="shared" si="24"/>
        <v>563.69999999999993</v>
      </c>
      <c r="N57" s="21">
        <f t="shared" si="24"/>
        <v>937.4</v>
      </c>
      <c r="O57" s="21">
        <f t="shared" si="24"/>
        <v>9797.1999999999989</v>
      </c>
      <c r="P57" s="21">
        <f t="shared" si="24"/>
        <v>757.5</v>
      </c>
      <c r="Q57" s="21">
        <f t="shared" si="24"/>
        <v>751.80000000000007</v>
      </c>
      <c r="R57" s="21">
        <f t="shared" si="24"/>
        <v>943.00000000000011</v>
      </c>
      <c r="S57" s="21">
        <f t="shared" si="24"/>
        <v>921.5</v>
      </c>
      <c r="T57" s="21">
        <f t="shared" si="24"/>
        <v>690.5</v>
      </c>
      <c r="U57" s="21">
        <f t="shared" si="24"/>
        <v>967.4</v>
      </c>
      <c r="V57" s="21">
        <f t="shared" si="24"/>
        <v>716.30000000000007</v>
      </c>
      <c r="W57" s="21">
        <f t="shared" si="24"/>
        <v>927.1</v>
      </c>
      <c r="X57" s="21">
        <f t="shared" si="24"/>
        <v>800.6</v>
      </c>
      <c r="Y57" s="21">
        <f t="shared" si="24"/>
        <v>811.1</v>
      </c>
      <c r="Z57" s="21">
        <f t="shared" si="24"/>
        <v>1260</v>
      </c>
      <c r="AA57" s="21">
        <f t="shared" si="24"/>
        <v>4328.5</v>
      </c>
      <c r="AB57" s="21">
        <f t="shared" si="24"/>
        <v>13875.3</v>
      </c>
      <c r="AC57" s="21">
        <f t="shared" si="1"/>
        <v>4078.1000000000004</v>
      </c>
      <c r="AD57" s="21">
        <f t="shared" si="23"/>
        <v>41.625158208467731</v>
      </c>
    </row>
    <row r="58" spans="1:171" s="41" customFormat="1" ht="18" customHeight="1">
      <c r="B58" s="40" t="s">
        <v>66</v>
      </c>
      <c r="C58" s="21">
        <f t="shared" ref="C58:AB58" si="25">+C59</f>
        <v>207.2</v>
      </c>
      <c r="D58" s="21">
        <f t="shared" si="25"/>
        <v>0</v>
      </c>
      <c r="E58" s="21">
        <f t="shared" si="25"/>
        <v>0</v>
      </c>
      <c r="F58" s="21">
        <f t="shared" si="25"/>
        <v>0</v>
      </c>
      <c r="G58" s="21">
        <f t="shared" si="25"/>
        <v>0</v>
      </c>
      <c r="H58" s="21">
        <f t="shared" si="25"/>
        <v>0</v>
      </c>
      <c r="I58" s="21">
        <f t="shared" si="25"/>
        <v>0</v>
      </c>
      <c r="J58" s="21">
        <f t="shared" si="25"/>
        <v>0</v>
      </c>
      <c r="K58" s="21">
        <f t="shared" si="25"/>
        <v>0</v>
      </c>
      <c r="L58" s="21">
        <f t="shared" si="25"/>
        <v>0</v>
      </c>
      <c r="M58" s="21">
        <f t="shared" si="25"/>
        <v>0</v>
      </c>
      <c r="N58" s="21">
        <f t="shared" si="25"/>
        <v>0</v>
      </c>
      <c r="O58" s="21">
        <f t="shared" si="25"/>
        <v>207.2</v>
      </c>
      <c r="P58" s="21">
        <f t="shared" si="25"/>
        <v>0</v>
      </c>
      <c r="Q58" s="21">
        <f t="shared" si="25"/>
        <v>0.1</v>
      </c>
      <c r="R58" s="21">
        <f t="shared" si="25"/>
        <v>0</v>
      </c>
      <c r="S58" s="21">
        <f t="shared" si="25"/>
        <v>0</v>
      </c>
      <c r="T58" s="21">
        <f t="shared" si="25"/>
        <v>0.7</v>
      </c>
      <c r="U58" s="21">
        <f t="shared" si="25"/>
        <v>0</v>
      </c>
      <c r="V58" s="21">
        <f t="shared" si="25"/>
        <v>0</v>
      </c>
      <c r="W58" s="21">
        <f t="shared" si="25"/>
        <v>0</v>
      </c>
      <c r="X58" s="21">
        <f t="shared" si="25"/>
        <v>0</v>
      </c>
      <c r="Y58" s="21">
        <f t="shared" si="25"/>
        <v>0</v>
      </c>
      <c r="Z58" s="21">
        <f t="shared" si="25"/>
        <v>0</v>
      </c>
      <c r="AA58" s="21">
        <f t="shared" si="25"/>
        <v>0</v>
      </c>
      <c r="AB58" s="21">
        <f t="shared" si="25"/>
        <v>0.8</v>
      </c>
      <c r="AC58" s="21">
        <f t="shared" si="1"/>
        <v>-206.39999999999998</v>
      </c>
      <c r="AD58" s="21">
        <f t="shared" si="23"/>
        <v>-99.613899613899605</v>
      </c>
    </row>
    <row r="59" spans="1:171" ht="18" customHeight="1">
      <c r="B59" s="36" t="s">
        <v>67</v>
      </c>
      <c r="C59" s="21">
        <f>+C60+C61</f>
        <v>207.2</v>
      </c>
      <c r="D59" s="21">
        <f t="shared" ref="D59:AB59" si="26">+D60+D61</f>
        <v>0</v>
      </c>
      <c r="E59" s="21">
        <f t="shared" si="26"/>
        <v>0</v>
      </c>
      <c r="F59" s="21">
        <f t="shared" si="26"/>
        <v>0</v>
      </c>
      <c r="G59" s="21">
        <f t="shared" si="26"/>
        <v>0</v>
      </c>
      <c r="H59" s="21">
        <f t="shared" si="26"/>
        <v>0</v>
      </c>
      <c r="I59" s="21">
        <f t="shared" si="26"/>
        <v>0</v>
      </c>
      <c r="J59" s="21">
        <f t="shared" si="26"/>
        <v>0</v>
      </c>
      <c r="K59" s="21">
        <f t="shared" si="26"/>
        <v>0</v>
      </c>
      <c r="L59" s="21">
        <f t="shared" si="26"/>
        <v>0</v>
      </c>
      <c r="M59" s="21">
        <f t="shared" si="26"/>
        <v>0</v>
      </c>
      <c r="N59" s="21">
        <f t="shared" si="26"/>
        <v>0</v>
      </c>
      <c r="O59" s="21">
        <f t="shared" si="26"/>
        <v>207.2</v>
      </c>
      <c r="P59" s="21">
        <f t="shared" si="26"/>
        <v>0</v>
      </c>
      <c r="Q59" s="21">
        <f t="shared" si="26"/>
        <v>0.1</v>
      </c>
      <c r="R59" s="21">
        <f t="shared" si="26"/>
        <v>0</v>
      </c>
      <c r="S59" s="21">
        <f t="shared" si="26"/>
        <v>0</v>
      </c>
      <c r="T59" s="21">
        <f t="shared" si="26"/>
        <v>0.7</v>
      </c>
      <c r="U59" s="21">
        <f t="shared" si="26"/>
        <v>0</v>
      </c>
      <c r="V59" s="21">
        <f t="shared" si="26"/>
        <v>0</v>
      </c>
      <c r="W59" s="21">
        <f t="shared" si="26"/>
        <v>0</v>
      </c>
      <c r="X59" s="21">
        <f t="shared" si="26"/>
        <v>0</v>
      </c>
      <c r="Y59" s="21">
        <f t="shared" si="26"/>
        <v>0</v>
      </c>
      <c r="Z59" s="21">
        <f t="shared" si="26"/>
        <v>0</v>
      </c>
      <c r="AA59" s="21">
        <f t="shared" si="26"/>
        <v>0</v>
      </c>
      <c r="AB59" s="21">
        <f t="shared" si="26"/>
        <v>0.8</v>
      </c>
      <c r="AC59" s="21">
        <f t="shared" si="1"/>
        <v>-206.39999999999998</v>
      </c>
      <c r="AD59" s="21">
        <f t="shared" si="23"/>
        <v>-99.613899613899605</v>
      </c>
    </row>
    <row r="60" spans="1:171" s="42" customFormat="1" ht="18" customHeight="1">
      <c r="B60" s="29" t="s">
        <v>68</v>
      </c>
      <c r="C60" s="23">
        <v>207.1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f>SUM(C60:N60)</f>
        <v>207.1</v>
      </c>
      <c r="P60" s="23">
        <v>0</v>
      </c>
      <c r="Q60" s="23">
        <v>0</v>
      </c>
      <c r="R60" s="23">
        <v>0</v>
      </c>
      <c r="S60" s="23">
        <v>0</v>
      </c>
      <c r="T60" s="23">
        <v>0.4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23">
        <f>SUM(P60:AA60)</f>
        <v>0.4</v>
      </c>
      <c r="AC60" s="23">
        <f t="shared" si="1"/>
        <v>-206.7</v>
      </c>
      <c r="AD60" s="23">
        <f t="shared" si="23"/>
        <v>-99.806856591018828</v>
      </c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</row>
    <row r="61" spans="1:171" ht="18" customHeight="1">
      <c r="B61" s="29" t="s">
        <v>35</v>
      </c>
      <c r="C61" s="23">
        <v>0.1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f>SUM(C61:N61)</f>
        <v>0.1</v>
      </c>
      <c r="P61" s="23">
        <v>0</v>
      </c>
      <c r="Q61" s="23">
        <v>0.1</v>
      </c>
      <c r="R61" s="23">
        <v>0</v>
      </c>
      <c r="S61" s="23">
        <v>0</v>
      </c>
      <c r="T61" s="23">
        <v>0.3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  <c r="AB61" s="23">
        <f>SUM(P61:AA61)</f>
        <v>0.4</v>
      </c>
      <c r="AC61" s="23">
        <f t="shared" si="1"/>
        <v>0.30000000000000004</v>
      </c>
      <c r="AD61" s="23">
        <f t="shared" si="23"/>
        <v>300.00000000000006</v>
      </c>
    </row>
    <row r="62" spans="1:171" ht="18" customHeight="1">
      <c r="B62" s="36" t="s">
        <v>69</v>
      </c>
      <c r="C62" s="21">
        <v>14.9</v>
      </c>
      <c r="D62" s="21">
        <v>70.8</v>
      </c>
      <c r="E62" s="21">
        <v>25</v>
      </c>
      <c r="F62" s="21">
        <v>26.1</v>
      </c>
      <c r="G62" s="21">
        <v>20.5</v>
      </c>
      <c r="H62" s="21">
        <v>25.7</v>
      </c>
      <c r="I62" s="21">
        <v>13.8</v>
      </c>
      <c r="J62" s="21">
        <v>18.2</v>
      </c>
      <c r="K62" s="21">
        <v>13.5</v>
      </c>
      <c r="L62" s="21">
        <v>17.3</v>
      </c>
      <c r="M62" s="21">
        <v>10.8</v>
      </c>
      <c r="N62" s="21">
        <v>16.5</v>
      </c>
      <c r="O62" s="21">
        <f>SUM(C62:N62)</f>
        <v>273.10000000000002</v>
      </c>
      <c r="P62" s="21">
        <v>7.1</v>
      </c>
      <c r="Q62" s="21">
        <v>9.6</v>
      </c>
      <c r="R62" s="21">
        <v>24.2</v>
      </c>
      <c r="S62" s="21">
        <v>24</v>
      </c>
      <c r="T62" s="21">
        <v>20.9</v>
      </c>
      <c r="U62" s="21">
        <v>16.100000000000001</v>
      </c>
      <c r="V62" s="21">
        <v>20.6</v>
      </c>
      <c r="W62" s="21">
        <v>41.3</v>
      </c>
      <c r="X62" s="21">
        <v>35.9</v>
      </c>
      <c r="Y62" s="21">
        <v>54.7</v>
      </c>
      <c r="Z62" s="21">
        <v>65.7</v>
      </c>
      <c r="AA62" s="21">
        <v>161.9</v>
      </c>
      <c r="AB62" s="21">
        <f>SUM(P62:AA62)</f>
        <v>482</v>
      </c>
      <c r="AC62" s="21">
        <f t="shared" si="1"/>
        <v>208.89999999999998</v>
      </c>
      <c r="AD62" s="21">
        <f t="shared" si="23"/>
        <v>76.492127425851322</v>
      </c>
    </row>
    <row r="63" spans="1:171" ht="18" customHeight="1">
      <c r="B63" s="36" t="s">
        <v>70</v>
      </c>
      <c r="C63" s="21">
        <v>696.1</v>
      </c>
      <c r="D63" s="21">
        <f>+[1]PP!D92</f>
        <v>797.9</v>
      </c>
      <c r="E63" s="21">
        <f>+[1]PP!E92</f>
        <v>913.2</v>
      </c>
      <c r="F63" s="21">
        <f>+[1]PP!F92</f>
        <v>713.2</v>
      </c>
      <c r="G63" s="21">
        <f>+[1]PP!G92</f>
        <v>709.19999999999993</v>
      </c>
      <c r="H63" s="21">
        <v>916.5</v>
      </c>
      <c r="I63" s="21">
        <v>701.8</v>
      </c>
      <c r="J63" s="21">
        <v>724.7</v>
      </c>
      <c r="K63" s="21">
        <v>836.69999999999993</v>
      </c>
      <c r="L63" s="21">
        <v>833.80000000000007</v>
      </c>
      <c r="M63" s="21">
        <v>552.9</v>
      </c>
      <c r="N63" s="21">
        <v>920.9</v>
      </c>
      <c r="O63" s="21">
        <f>SUM(C63:N63)</f>
        <v>9316.9</v>
      </c>
      <c r="P63" s="21">
        <f>+[1]PP!P92</f>
        <v>750.4</v>
      </c>
      <c r="Q63" s="21">
        <f>+[1]PP!Q92-[1]PP!Q94</f>
        <v>742.1</v>
      </c>
      <c r="R63" s="21">
        <f>+[1]PP!R92</f>
        <v>918.80000000000007</v>
      </c>
      <c r="S63" s="21">
        <f>+[1]PP!S92</f>
        <v>897.5</v>
      </c>
      <c r="T63" s="21">
        <f>+[1]PP!T92</f>
        <v>668.9</v>
      </c>
      <c r="U63" s="21">
        <f>+[1]PP!U92</f>
        <v>951.3</v>
      </c>
      <c r="V63" s="21">
        <f>+[1]PP!V92</f>
        <v>695.7</v>
      </c>
      <c r="W63" s="21">
        <f>+[1]PP!W92</f>
        <v>885.80000000000007</v>
      </c>
      <c r="X63" s="21">
        <f>+[1]PP!X92</f>
        <v>764.7</v>
      </c>
      <c r="Y63" s="21">
        <f>+[1]PP!Y92</f>
        <v>756.4</v>
      </c>
      <c r="Z63" s="21">
        <f>+[1]PP!Z92</f>
        <v>1194.3</v>
      </c>
      <c r="AA63" s="21">
        <f>+[1]PP!AA92</f>
        <v>4166.6000000000004</v>
      </c>
      <c r="AB63" s="21">
        <f>SUM(P63:AA63)</f>
        <v>13392.5</v>
      </c>
      <c r="AC63" s="21">
        <f t="shared" si="1"/>
        <v>4075.6000000000004</v>
      </c>
      <c r="AD63" s="21">
        <f t="shared" si="23"/>
        <v>43.744163831317287</v>
      </c>
    </row>
    <row r="64" spans="1:171" ht="18" customHeight="1">
      <c r="B64" s="32" t="s">
        <v>71</v>
      </c>
      <c r="C64" s="23">
        <v>693.1</v>
      </c>
      <c r="D64" s="23">
        <f>+[1]PP!D93</f>
        <v>785.9</v>
      </c>
      <c r="E64" s="23">
        <f>+[1]PP!E93</f>
        <v>908.1</v>
      </c>
      <c r="F64" s="23">
        <f>+[1]PP!F93</f>
        <v>705.1</v>
      </c>
      <c r="G64" s="23">
        <f>+[1]PP!G93</f>
        <v>701.8</v>
      </c>
      <c r="H64" s="23">
        <f>+[1]PP!H93</f>
        <v>912.2</v>
      </c>
      <c r="I64" s="23">
        <f>+[1]PP!I93</f>
        <v>695.3</v>
      </c>
      <c r="J64" s="23">
        <f>+[1]PP!J93</f>
        <v>712.9</v>
      </c>
      <c r="K64" s="23">
        <f>+[1]PP!K93</f>
        <v>832.9</v>
      </c>
      <c r="L64" s="23">
        <f>+[1]PP!L93</f>
        <v>828.2</v>
      </c>
      <c r="M64" s="23">
        <f>+[1]PP!M93</f>
        <v>548.79999999999995</v>
      </c>
      <c r="N64" s="23">
        <f>+[1]PP!N93</f>
        <v>914.9</v>
      </c>
      <c r="O64" s="23">
        <f>SUM(C64:N64)</f>
        <v>9239.1999999999989</v>
      </c>
      <c r="P64" s="23">
        <f>+[1]PP!P93</f>
        <v>745.1</v>
      </c>
      <c r="Q64" s="23">
        <f>+[1]PP!Q93</f>
        <v>737.5</v>
      </c>
      <c r="R64" s="23">
        <f>+[1]PP!R93</f>
        <v>913.2</v>
      </c>
      <c r="S64" s="23">
        <f>+[1]PP!S93</f>
        <v>726.3</v>
      </c>
      <c r="T64" s="23">
        <f>+[1]PP!T93</f>
        <v>661.8</v>
      </c>
      <c r="U64" s="23">
        <f>+[1]PP!U93</f>
        <v>946.5</v>
      </c>
      <c r="V64" s="23">
        <f>+[1]PP!V93</f>
        <v>691.5</v>
      </c>
      <c r="W64" s="23">
        <f>+[1]PP!W93</f>
        <v>881.6</v>
      </c>
      <c r="X64" s="23">
        <f>+[1]PP!X93</f>
        <v>760.5</v>
      </c>
      <c r="Y64" s="23">
        <f>+[1]PP!Y93</f>
        <v>753.8</v>
      </c>
      <c r="Z64" s="23">
        <f>+[1]PP!Z93</f>
        <v>879.9</v>
      </c>
      <c r="AA64" s="23">
        <f>+[1]PP!AA93</f>
        <v>829.7</v>
      </c>
      <c r="AB64" s="23">
        <f>SUM(P64:AA64)</f>
        <v>9527.4000000000015</v>
      </c>
      <c r="AC64" s="23">
        <f t="shared" si="1"/>
        <v>288.20000000000255</v>
      </c>
      <c r="AD64" s="23">
        <f t="shared" si="23"/>
        <v>3.1193176898433044</v>
      </c>
    </row>
    <row r="65" spans="2:32" ht="18" customHeight="1" thickBot="1">
      <c r="B65" s="44" t="s">
        <v>72</v>
      </c>
      <c r="C65" s="45">
        <f>+C9</f>
        <v>57187.899999999987</v>
      </c>
      <c r="D65" s="45">
        <f t="shared" ref="D65:AB65" si="27">+D9</f>
        <v>45286.1</v>
      </c>
      <c r="E65" s="45">
        <f t="shared" si="27"/>
        <v>49563.899999999994</v>
      </c>
      <c r="F65" s="45">
        <f t="shared" si="27"/>
        <v>68198.900000000009</v>
      </c>
      <c r="G65" s="45">
        <f t="shared" si="27"/>
        <v>62484.1</v>
      </c>
      <c r="H65" s="45">
        <f t="shared" si="27"/>
        <v>52766.7</v>
      </c>
      <c r="I65" s="45">
        <f t="shared" si="27"/>
        <v>54421.4</v>
      </c>
      <c r="J65" s="45">
        <f t="shared" si="27"/>
        <v>49882.7</v>
      </c>
      <c r="K65" s="45">
        <f t="shared" si="27"/>
        <v>54245.999999999993</v>
      </c>
      <c r="L65" s="45">
        <f t="shared" si="27"/>
        <v>54314</v>
      </c>
      <c r="M65" s="45">
        <f t="shared" si="27"/>
        <v>50125.2</v>
      </c>
      <c r="N65" s="45">
        <f t="shared" si="27"/>
        <v>58342.700000000004</v>
      </c>
      <c r="O65" s="45">
        <f t="shared" si="27"/>
        <v>656819.6</v>
      </c>
      <c r="P65" s="45">
        <f t="shared" si="27"/>
        <v>65716.5</v>
      </c>
      <c r="Q65" s="45">
        <f t="shared" si="27"/>
        <v>52816.4</v>
      </c>
      <c r="R65" s="45">
        <f t="shared" si="27"/>
        <v>60596.4</v>
      </c>
      <c r="S65" s="45">
        <f t="shared" si="27"/>
        <v>74290.8</v>
      </c>
      <c r="T65" s="45">
        <f t="shared" si="27"/>
        <v>68628.2</v>
      </c>
      <c r="U65" s="45">
        <f t="shared" si="27"/>
        <v>70971.899999999994</v>
      </c>
      <c r="V65" s="45">
        <f t="shared" si="27"/>
        <v>72338.900000000009</v>
      </c>
      <c r="W65" s="45">
        <f t="shared" si="27"/>
        <v>57335.1</v>
      </c>
      <c r="X65" s="45">
        <f t="shared" si="27"/>
        <v>58946.6</v>
      </c>
      <c r="Y65" s="45">
        <f t="shared" si="27"/>
        <v>59238.499999999993</v>
      </c>
      <c r="Z65" s="45">
        <f t="shared" si="27"/>
        <v>61006.100000000006</v>
      </c>
      <c r="AA65" s="45">
        <f t="shared" si="27"/>
        <v>65022.299999999988</v>
      </c>
      <c r="AB65" s="45">
        <f t="shared" si="27"/>
        <v>766907.70000000007</v>
      </c>
      <c r="AC65" s="45">
        <f t="shared" si="1"/>
        <v>110088.10000000009</v>
      </c>
      <c r="AD65" s="45">
        <f t="shared" si="23"/>
        <v>16.760781803709893</v>
      </c>
    </row>
    <row r="66" spans="2:32" ht="18" customHeight="1" thickTop="1">
      <c r="B66" s="46" t="s">
        <v>73</v>
      </c>
      <c r="C66" s="47">
        <f>SUM(C67:C70)</f>
        <v>360.3</v>
      </c>
      <c r="D66" s="47">
        <f t="shared" ref="D66:AB66" si="28">SUM(D67:D70)</f>
        <v>328.49999999999994</v>
      </c>
      <c r="E66" s="47">
        <f t="shared" si="28"/>
        <v>449.79999999999995</v>
      </c>
      <c r="F66" s="47">
        <f t="shared" si="28"/>
        <v>940.90000000000009</v>
      </c>
      <c r="G66" s="47">
        <f t="shared" si="28"/>
        <v>1327.1999999999998</v>
      </c>
      <c r="H66" s="47">
        <f t="shared" si="28"/>
        <v>497.3</v>
      </c>
      <c r="I66" s="47">
        <f t="shared" si="28"/>
        <v>482.8</v>
      </c>
      <c r="J66" s="47">
        <f t="shared" si="28"/>
        <v>379.29999999999995</v>
      </c>
      <c r="K66" s="47">
        <f t="shared" si="28"/>
        <v>434</v>
      </c>
      <c r="L66" s="47">
        <f t="shared" si="28"/>
        <v>483.2</v>
      </c>
      <c r="M66" s="47">
        <f t="shared" si="28"/>
        <v>346.40000000000003</v>
      </c>
      <c r="N66" s="47">
        <f t="shared" si="28"/>
        <v>445.49999999999994</v>
      </c>
      <c r="O66" s="47">
        <f t="shared" si="28"/>
        <v>6475.2000000000007</v>
      </c>
      <c r="P66" s="47">
        <f t="shared" si="28"/>
        <v>381.4</v>
      </c>
      <c r="Q66" s="47">
        <f t="shared" si="28"/>
        <v>349.5</v>
      </c>
      <c r="R66" s="47">
        <f t="shared" si="28"/>
        <v>460.1</v>
      </c>
      <c r="S66" s="47">
        <f t="shared" si="28"/>
        <v>1209.2999999999997</v>
      </c>
      <c r="T66" s="47">
        <f t="shared" si="28"/>
        <v>1462</v>
      </c>
      <c r="U66" s="47">
        <f t="shared" si="28"/>
        <v>466.20000000000005</v>
      </c>
      <c r="V66" s="47">
        <f t="shared" si="28"/>
        <v>490.30000000000007</v>
      </c>
      <c r="W66" s="47">
        <f t="shared" si="28"/>
        <v>444.2</v>
      </c>
      <c r="X66" s="47">
        <f t="shared" si="28"/>
        <v>364.3</v>
      </c>
      <c r="Y66" s="47">
        <f t="shared" si="28"/>
        <v>453.40000000000003</v>
      </c>
      <c r="Z66" s="47">
        <f t="shared" si="28"/>
        <v>107.3</v>
      </c>
      <c r="AA66" s="47">
        <f t="shared" si="28"/>
        <v>26.9</v>
      </c>
      <c r="AB66" s="47">
        <f t="shared" si="28"/>
        <v>6214.9000000000005</v>
      </c>
      <c r="AC66" s="47">
        <f t="shared" si="1"/>
        <v>-260.30000000000018</v>
      </c>
      <c r="AD66" s="47">
        <f t="shared" si="23"/>
        <v>-4.0199530516431947</v>
      </c>
    </row>
    <row r="67" spans="2:32" ht="18" customHeight="1">
      <c r="B67" s="48" t="s">
        <v>74</v>
      </c>
      <c r="C67" s="49">
        <v>22.7</v>
      </c>
      <c r="D67" s="49">
        <v>11.1</v>
      </c>
      <c r="E67" s="49">
        <v>14.7</v>
      </c>
      <c r="F67" s="49">
        <v>9.1999999999999993</v>
      </c>
      <c r="G67" s="49">
        <v>27.3</v>
      </c>
      <c r="H67" s="49">
        <v>22.1</v>
      </c>
      <c r="I67" s="49">
        <v>26.1</v>
      </c>
      <c r="J67" s="49">
        <v>22.3</v>
      </c>
      <c r="K67" s="49">
        <v>14.6</v>
      </c>
      <c r="L67" s="49">
        <v>25.5</v>
      </c>
      <c r="M67" s="49">
        <v>29.6</v>
      </c>
      <c r="N67" s="49">
        <v>28.9</v>
      </c>
      <c r="O67" s="49">
        <f>SUM(C67:N67)</f>
        <v>254.1</v>
      </c>
      <c r="P67" s="49">
        <v>8.6</v>
      </c>
      <c r="Q67" s="49">
        <v>7.6</v>
      </c>
      <c r="R67" s="49">
        <v>8.8000000000000007</v>
      </c>
      <c r="S67" s="49">
        <v>7.9</v>
      </c>
      <c r="T67" s="49">
        <v>62.8</v>
      </c>
      <c r="U67" s="49">
        <v>22.3</v>
      </c>
      <c r="V67" s="49">
        <v>29.8</v>
      </c>
      <c r="W67" s="49">
        <v>19.7</v>
      </c>
      <c r="X67" s="49">
        <v>12.3</v>
      </c>
      <c r="Y67" s="49">
        <v>33.9</v>
      </c>
      <c r="Z67" s="49">
        <v>9.1999999999999993</v>
      </c>
      <c r="AA67" s="49">
        <v>11.1</v>
      </c>
      <c r="AB67" s="49">
        <f>SUM(P67:AA67)</f>
        <v>233.99999999999997</v>
      </c>
      <c r="AC67" s="49">
        <f t="shared" si="1"/>
        <v>-20.100000000000023</v>
      </c>
      <c r="AD67" s="49">
        <f t="shared" si="23"/>
        <v>-7.9102715466351921</v>
      </c>
    </row>
    <row r="68" spans="2:32" ht="18" customHeight="1">
      <c r="B68" s="48" t="s">
        <v>75</v>
      </c>
      <c r="C68" s="49">
        <v>49</v>
      </c>
      <c r="D68" s="49">
        <v>14.6</v>
      </c>
      <c r="E68" s="49">
        <v>41.9</v>
      </c>
      <c r="F68" s="49">
        <v>627.5</v>
      </c>
      <c r="G68" s="49">
        <v>964</v>
      </c>
      <c r="H68" s="49">
        <v>88.4</v>
      </c>
      <c r="I68" s="49">
        <v>129.1</v>
      </c>
      <c r="J68" s="49">
        <v>32.6</v>
      </c>
      <c r="K68" s="49">
        <v>19.899999999999999</v>
      </c>
      <c r="L68" s="49">
        <v>89</v>
      </c>
      <c r="M68" s="49">
        <v>16.399999999999999</v>
      </c>
      <c r="N68" s="49">
        <v>12.5</v>
      </c>
      <c r="O68" s="49">
        <f>SUM(C68:N68)</f>
        <v>2084.9</v>
      </c>
      <c r="P68" s="49">
        <f>+[1]PP!P132</f>
        <v>63.5</v>
      </c>
      <c r="Q68" s="49">
        <f>+[1]PP!Q132</f>
        <v>21.2</v>
      </c>
      <c r="R68" s="49">
        <f>+[1]PP!R132</f>
        <v>45</v>
      </c>
      <c r="S68" s="49">
        <f>+[1]PP!S132</f>
        <v>883.8</v>
      </c>
      <c r="T68" s="49">
        <f>+[1]PP!T132</f>
        <v>1053.8</v>
      </c>
      <c r="U68" s="49">
        <f>+[1]PP!U132</f>
        <v>66.8</v>
      </c>
      <c r="V68" s="49">
        <f>+[1]PP!V132</f>
        <v>128.9</v>
      </c>
      <c r="W68" s="49">
        <f>+[1]PP!W132</f>
        <v>25.1</v>
      </c>
      <c r="X68" s="49">
        <f>+[1]PP!X132</f>
        <v>22.3</v>
      </c>
      <c r="Y68" s="49">
        <f>+[1]PP!Y132</f>
        <v>96.6</v>
      </c>
      <c r="Z68" s="49">
        <f>+[1]PP!Z132</f>
        <v>19.899999999999999</v>
      </c>
      <c r="AA68" s="49">
        <f>+[1]PP!AA132</f>
        <v>15.9</v>
      </c>
      <c r="AB68" s="49">
        <f>SUM(P68:AA68)</f>
        <v>2442.8000000000006</v>
      </c>
      <c r="AC68" s="49">
        <f t="shared" si="1"/>
        <v>357.90000000000055</v>
      </c>
      <c r="AD68" s="49">
        <f t="shared" si="23"/>
        <v>17.166290949206221</v>
      </c>
    </row>
    <row r="69" spans="2:32" ht="15.75" customHeight="1">
      <c r="B69" s="48" t="s">
        <v>76</v>
      </c>
      <c r="C69" s="50">
        <f>+[1]PP!C133</f>
        <v>288.60000000000002</v>
      </c>
      <c r="D69" s="50">
        <f>+[1]PP!D133</f>
        <v>302.39999999999998</v>
      </c>
      <c r="E69" s="50">
        <f>+[1]PP!E133</f>
        <v>393.2</v>
      </c>
      <c r="F69" s="50">
        <f>+[1]PP!F133</f>
        <v>304.2</v>
      </c>
      <c r="G69" s="50">
        <f>+[1]PP!G133</f>
        <v>335.9</v>
      </c>
      <c r="H69" s="50">
        <f>+[1]PP!H133</f>
        <v>386.8</v>
      </c>
      <c r="I69" s="50">
        <f>+[1]PP!I133</f>
        <v>327.5</v>
      </c>
      <c r="J69" s="50">
        <f>+[1]PP!J133</f>
        <v>324.39999999999998</v>
      </c>
      <c r="K69" s="50">
        <f>+[1]PP!K133</f>
        <v>399.5</v>
      </c>
      <c r="L69" s="50">
        <f>+[1]PP!L133</f>
        <v>368.7</v>
      </c>
      <c r="M69" s="50">
        <f>+[1]PP!M133</f>
        <v>300.3</v>
      </c>
      <c r="N69" s="50">
        <f>+[1]PP!N133</f>
        <v>404.2</v>
      </c>
      <c r="O69" s="50">
        <f>SUM(C69:N69)</f>
        <v>4135.7000000000007</v>
      </c>
      <c r="P69" s="50">
        <f>+[1]PP!P133</f>
        <v>309.3</v>
      </c>
      <c r="Q69" s="50">
        <f>+[1]PP!Q133</f>
        <v>320.7</v>
      </c>
      <c r="R69" s="50">
        <f>+[1]PP!R133</f>
        <v>406.3</v>
      </c>
      <c r="S69" s="50">
        <f>+[1]PP!S133</f>
        <v>317.5</v>
      </c>
      <c r="T69" s="50">
        <f>+[1]PP!T133</f>
        <v>345.4</v>
      </c>
      <c r="U69" s="50">
        <f>+[1]PP!U133</f>
        <v>377.1</v>
      </c>
      <c r="V69" s="50">
        <v>331.6</v>
      </c>
      <c r="W69" s="50">
        <v>399.4</v>
      </c>
      <c r="X69" s="50">
        <v>329.7</v>
      </c>
      <c r="Y69" s="50">
        <v>322.8</v>
      </c>
      <c r="Z69" s="50">
        <v>78.2</v>
      </c>
      <c r="AA69" s="50">
        <v>0</v>
      </c>
      <c r="AB69" s="51">
        <f>SUM(P69:AA69)</f>
        <v>3537.9999999999995</v>
      </c>
      <c r="AC69" s="50">
        <f t="shared" si="1"/>
        <v>-597.70000000000118</v>
      </c>
      <c r="AD69" s="50">
        <f>+AC69/O69*100</f>
        <v>-14.452208815919942</v>
      </c>
    </row>
    <row r="70" spans="2:32" ht="18.75" customHeight="1" thickBot="1">
      <c r="B70" s="52" t="s">
        <v>77</v>
      </c>
      <c r="C70" s="49">
        <v>0</v>
      </c>
      <c r="D70" s="49">
        <v>0.4</v>
      </c>
      <c r="E70" s="49">
        <v>0</v>
      </c>
      <c r="F70" s="49">
        <v>0</v>
      </c>
      <c r="G70" s="49">
        <v>0</v>
      </c>
      <c r="H70" s="49">
        <v>0</v>
      </c>
      <c r="I70" s="49">
        <v>0.1</v>
      </c>
      <c r="J70" s="49">
        <v>0</v>
      </c>
      <c r="K70" s="49">
        <v>0</v>
      </c>
      <c r="L70" s="49">
        <v>0</v>
      </c>
      <c r="M70" s="49">
        <v>0.1</v>
      </c>
      <c r="N70" s="49">
        <v>-0.1</v>
      </c>
      <c r="O70" s="49">
        <f>SUM(C70:N70)</f>
        <v>0.5</v>
      </c>
      <c r="P70" s="49">
        <v>0</v>
      </c>
      <c r="Q70" s="49">
        <v>0</v>
      </c>
      <c r="R70" s="49">
        <f>+[1]PP!R134</f>
        <v>0</v>
      </c>
      <c r="S70" s="49">
        <f>+[1]PP!S134</f>
        <v>0.1</v>
      </c>
      <c r="T70" s="49">
        <v>0</v>
      </c>
      <c r="U70" s="49">
        <v>0</v>
      </c>
      <c r="V70" s="49">
        <v>0</v>
      </c>
      <c r="W70" s="49">
        <v>0</v>
      </c>
      <c r="X70" s="49">
        <v>0</v>
      </c>
      <c r="Y70" s="49">
        <v>0.1</v>
      </c>
      <c r="Z70" s="49">
        <v>0</v>
      </c>
      <c r="AA70" s="49">
        <v>-0.1</v>
      </c>
      <c r="AB70" s="49">
        <f>SUM(P70:AA70)</f>
        <v>0.1</v>
      </c>
      <c r="AC70" s="49">
        <f t="shared" si="1"/>
        <v>-0.4</v>
      </c>
      <c r="AD70" s="50">
        <f>+AC70/O70*100</f>
        <v>-80</v>
      </c>
    </row>
    <row r="71" spans="2:32" ht="26.25" customHeight="1" thickTop="1">
      <c r="B71" s="53" t="s">
        <v>78</v>
      </c>
      <c r="C71" s="54">
        <f>+C66+C65</f>
        <v>57548.19999999999</v>
      </c>
      <c r="D71" s="54">
        <f t="shared" ref="D71:V71" si="29">+D66+D65</f>
        <v>45614.6</v>
      </c>
      <c r="E71" s="54">
        <f t="shared" si="29"/>
        <v>50013.7</v>
      </c>
      <c r="F71" s="54">
        <f t="shared" si="29"/>
        <v>69139.8</v>
      </c>
      <c r="G71" s="54">
        <f t="shared" si="29"/>
        <v>63811.299999999996</v>
      </c>
      <c r="H71" s="54">
        <f t="shared" si="29"/>
        <v>53264</v>
      </c>
      <c r="I71" s="54">
        <f t="shared" si="29"/>
        <v>54904.200000000004</v>
      </c>
      <c r="J71" s="54">
        <f t="shared" si="29"/>
        <v>50262</v>
      </c>
      <c r="K71" s="54">
        <f t="shared" si="29"/>
        <v>54679.999999999993</v>
      </c>
      <c r="L71" s="54">
        <f t="shared" si="29"/>
        <v>54797.2</v>
      </c>
      <c r="M71" s="54">
        <f t="shared" si="29"/>
        <v>50471.6</v>
      </c>
      <c r="N71" s="54">
        <f t="shared" si="29"/>
        <v>58788.200000000004</v>
      </c>
      <c r="O71" s="54">
        <f t="shared" si="29"/>
        <v>663294.79999999993</v>
      </c>
      <c r="P71" s="54">
        <f t="shared" si="29"/>
        <v>66097.899999999994</v>
      </c>
      <c r="Q71" s="55">
        <f t="shared" si="29"/>
        <v>53165.9</v>
      </c>
      <c r="R71" s="55">
        <f t="shared" si="29"/>
        <v>61056.5</v>
      </c>
      <c r="S71" s="55">
        <f t="shared" si="29"/>
        <v>75500.100000000006</v>
      </c>
      <c r="T71" s="55">
        <f t="shared" si="29"/>
        <v>70090.2</v>
      </c>
      <c r="U71" s="55">
        <f t="shared" si="29"/>
        <v>71438.099999999991</v>
      </c>
      <c r="V71" s="55">
        <f t="shared" si="29"/>
        <v>72829.200000000012</v>
      </c>
      <c r="W71" s="55">
        <f>+W66+W65</f>
        <v>57779.299999999996</v>
      </c>
      <c r="X71" s="55">
        <f>+X66+X65</f>
        <v>59310.9</v>
      </c>
      <c r="Y71" s="55">
        <f>+Y66+Y65</f>
        <v>59691.899999999994</v>
      </c>
      <c r="Z71" s="55">
        <f>+Z66+Z65</f>
        <v>61113.400000000009</v>
      </c>
      <c r="AA71" s="55">
        <f>+AA66+AA65</f>
        <v>65049.19999999999</v>
      </c>
      <c r="AB71" s="54">
        <f>+AB70+AB69+AB67+AB65+AB68</f>
        <v>773122.60000000009</v>
      </c>
      <c r="AC71" s="54">
        <f t="shared" si="1"/>
        <v>109827.80000000016</v>
      </c>
      <c r="AD71" s="54">
        <f>+AC71/O71*100</f>
        <v>16.557916630734955</v>
      </c>
      <c r="AE71" s="28"/>
      <c r="AF71" s="28"/>
    </row>
    <row r="72" spans="2:32" ht="14.25" customHeight="1">
      <c r="B72" s="56" t="s">
        <v>79</v>
      </c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8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7"/>
      <c r="AD72" s="60"/>
    </row>
    <row r="73" spans="2:32" ht="15" customHeight="1">
      <c r="B73" s="61" t="s">
        <v>80</v>
      </c>
      <c r="I73" s="27"/>
      <c r="J73" s="27"/>
      <c r="K73" s="27"/>
      <c r="L73" s="27"/>
      <c r="M73" s="27"/>
      <c r="N73" s="27"/>
      <c r="O73" s="62"/>
      <c r="P73" s="63"/>
      <c r="Q73" s="64"/>
      <c r="R73" s="65"/>
      <c r="S73" s="65"/>
      <c r="T73" s="65"/>
      <c r="U73" s="65"/>
      <c r="V73" s="65"/>
      <c r="W73" s="65"/>
      <c r="X73" s="65"/>
      <c r="Y73" s="65"/>
      <c r="Z73" s="65"/>
      <c r="AA73" s="65"/>
    </row>
    <row r="74" spans="2:32" ht="17.25" customHeight="1">
      <c r="B74" s="66" t="s">
        <v>81</v>
      </c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8"/>
      <c r="AD74" s="31"/>
    </row>
    <row r="75" spans="2:32" ht="12" customHeight="1">
      <c r="B75" s="66" t="s">
        <v>82</v>
      </c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</row>
    <row r="76" spans="2:32">
      <c r="B76" s="66" t="s">
        <v>83</v>
      </c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</row>
    <row r="77" spans="2:32">
      <c r="B77" s="70" t="s">
        <v>84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72"/>
      <c r="AD77" s="73"/>
    </row>
    <row r="78" spans="2:32" ht="16.5">
      <c r="B78" s="72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75"/>
      <c r="AD78" s="58"/>
    </row>
    <row r="79" spans="2:32">
      <c r="B79" s="72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77"/>
      <c r="AD79" s="77"/>
    </row>
    <row r="80" spans="2:32">
      <c r="B80" s="72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67"/>
      <c r="AC80" s="80"/>
      <c r="AD80" s="80"/>
    </row>
    <row r="81" spans="2:30">
      <c r="B81" s="72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2"/>
      <c r="AB81" s="69"/>
      <c r="AC81" s="67"/>
      <c r="AD81" s="83"/>
    </row>
    <row r="82" spans="2:30">
      <c r="B82" s="72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4"/>
      <c r="AB82" s="69"/>
      <c r="AC82" s="85"/>
      <c r="AD82" s="84"/>
    </row>
    <row r="83" spans="2:30">
      <c r="B83" s="72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73"/>
      <c r="AD83" s="73"/>
    </row>
    <row r="84" spans="2:30"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86"/>
      <c r="O84" s="73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87"/>
      <c r="AC84" s="73"/>
      <c r="AD84" s="73"/>
    </row>
    <row r="85" spans="2:30"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3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87"/>
      <c r="AC85" s="73"/>
      <c r="AD85" s="73"/>
    </row>
    <row r="86" spans="2:30"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3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7"/>
      <c r="AC86" s="73"/>
      <c r="AD86" s="73"/>
    </row>
    <row r="87" spans="2:30"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</row>
    <row r="88" spans="2:30"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3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73"/>
      <c r="AD88" s="73"/>
    </row>
    <row r="89" spans="2:30"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3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73"/>
      <c r="AD89" s="73"/>
    </row>
    <row r="90" spans="2:30"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3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73"/>
      <c r="AD90" s="73"/>
    </row>
    <row r="91" spans="2:30"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</row>
    <row r="92" spans="2:30"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</row>
    <row r="93" spans="2:30"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</row>
    <row r="94" spans="2:30"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</row>
    <row r="95" spans="2:30"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2"/>
      <c r="AC95" s="72"/>
      <c r="AD95" s="72"/>
    </row>
    <row r="96" spans="2:30"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2"/>
      <c r="AD96" s="72"/>
    </row>
    <row r="97" spans="2:30"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2"/>
      <c r="AC97" s="72"/>
      <c r="AD97" s="72"/>
    </row>
    <row r="98" spans="2:30"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2"/>
      <c r="AC98" s="72"/>
      <c r="AD98" s="72"/>
    </row>
    <row r="99" spans="2:30"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2"/>
      <c r="AC99" s="72"/>
      <c r="AD99" s="72"/>
    </row>
    <row r="100" spans="2:30"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2"/>
      <c r="AC100" s="72"/>
      <c r="AD100" s="72"/>
    </row>
    <row r="101" spans="2:30"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2"/>
      <c r="AC101" s="72"/>
      <c r="AD101" s="72"/>
    </row>
    <row r="102" spans="2:30"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2"/>
      <c r="AC102" s="72"/>
      <c r="AD102" s="72"/>
    </row>
    <row r="103" spans="2:30"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2"/>
      <c r="AC103" s="72"/>
      <c r="AD103" s="72"/>
    </row>
    <row r="104" spans="2:30"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2"/>
      <c r="AC104" s="72"/>
      <c r="AD104" s="72"/>
    </row>
    <row r="105" spans="2:30"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2"/>
      <c r="AC105" s="72"/>
      <c r="AD105" s="72"/>
    </row>
    <row r="106" spans="2:30"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2"/>
      <c r="AC106" s="72"/>
      <c r="AD106" s="72"/>
    </row>
    <row r="107" spans="2:30"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2"/>
      <c r="AC107" s="72"/>
      <c r="AD107" s="72"/>
    </row>
    <row r="108" spans="2:30"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2"/>
      <c r="AC108" s="72"/>
      <c r="AD108" s="72"/>
    </row>
    <row r="109" spans="2:30"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2"/>
      <c r="AC109" s="72"/>
      <c r="AD109" s="72"/>
    </row>
    <row r="110" spans="2:30"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2"/>
      <c r="AC110" s="72"/>
      <c r="AD110" s="72"/>
    </row>
    <row r="111" spans="2:30"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2"/>
      <c r="AC111" s="72"/>
      <c r="AD111" s="72"/>
    </row>
    <row r="112" spans="2:30"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2"/>
      <c r="AC112" s="72"/>
      <c r="AD112" s="72"/>
    </row>
    <row r="113" spans="2:30"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2"/>
      <c r="AC113" s="72"/>
      <c r="AD113" s="72"/>
    </row>
    <row r="114" spans="2:30"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2"/>
      <c r="AC114" s="72"/>
      <c r="AD114" s="72"/>
    </row>
    <row r="115" spans="2:30"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2"/>
      <c r="AC115" s="72"/>
      <c r="AD115" s="72"/>
    </row>
    <row r="116" spans="2:30"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2"/>
      <c r="AC116" s="72"/>
      <c r="AD116" s="72"/>
    </row>
    <row r="117" spans="2:30"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2"/>
      <c r="AC117" s="72"/>
      <c r="AD117" s="72"/>
    </row>
    <row r="118" spans="2:30"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2"/>
      <c r="AC118" s="72"/>
      <c r="AD118" s="72"/>
    </row>
    <row r="119" spans="2:30"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2"/>
      <c r="AC119" s="72"/>
      <c r="AD119" s="72"/>
    </row>
    <row r="120" spans="2:30"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2"/>
      <c r="AC120" s="72"/>
      <c r="AD120" s="72"/>
    </row>
    <row r="121" spans="2:30"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2"/>
      <c r="AC121" s="72"/>
      <c r="AD121" s="72"/>
    </row>
    <row r="122" spans="2:30"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2"/>
      <c r="AC122" s="72"/>
      <c r="AD122" s="72"/>
    </row>
    <row r="123" spans="2:30"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2"/>
      <c r="AC123" s="72"/>
      <c r="AD123" s="72"/>
    </row>
    <row r="124" spans="2:30"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2"/>
      <c r="AC124" s="72"/>
      <c r="AD124" s="72"/>
    </row>
    <row r="125" spans="2:30"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2"/>
      <c r="AC125" s="72"/>
      <c r="AD125" s="72"/>
    </row>
    <row r="126" spans="2:30"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2"/>
      <c r="AC126" s="72"/>
      <c r="AD126" s="72"/>
    </row>
    <row r="127" spans="2:30"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2"/>
      <c r="AC127" s="72"/>
      <c r="AD127" s="72"/>
    </row>
    <row r="128" spans="2:30"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2"/>
      <c r="AC128" s="72"/>
      <c r="AD128" s="72"/>
    </row>
    <row r="129" spans="2:30"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2"/>
      <c r="AC129" s="72"/>
      <c r="AD129" s="72"/>
    </row>
    <row r="130" spans="2:30"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2"/>
      <c r="AC130" s="72"/>
      <c r="AD130" s="72"/>
    </row>
    <row r="131" spans="2:30"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2"/>
      <c r="AC131" s="72"/>
      <c r="AD131" s="72"/>
    </row>
    <row r="132" spans="2:30"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2"/>
      <c r="AC132" s="72"/>
      <c r="AD132" s="72"/>
    </row>
    <row r="133" spans="2:30"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2"/>
      <c r="AC133" s="72"/>
      <c r="AD133" s="72"/>
    </row>
    <row r="134" spans="2:30"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2"/>
      <c r="AC134" s="72"/>
      <c r="AD134" s="72"/>
    </row>
    <row r="135" spans="2:30"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2"/>
      <c r="AC135" s="72"/>
      <c r="AD135" s="72"/>
    </row>
    <row r="136" spans="2:30"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2"/>
      <c r="AC136" s="72"/>
      <c r="AD136" s="72"/>
    </row>
    <row r="137" spans="2:30"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2"/>
      <c r="AC137" s="72"/>
      <c r="AD137" s="72"/>
    </row>
    <row r="138" spans="2:30"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2"/>
      <c r="AC138" s="72"/>
      <c r="AD138" s="72"/>
    </row>
    <row r="139" spans="2:30"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2"/>
      <c r="AC139" s="72"/>
      <c r="AD139" s="72"/>
    </row>
    <row r="140" spans="2:30"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2"/>
      <c r="AC140" s="72"/>
      <c r="AD140" s="72"/>
    </row>
    <row r="141" spans="2:30"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2"/>
      <c r="AC141" s="72"/>
      <c r="AD141" s="72"/>
    </row>
    <row r="142" spans="2:30"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2"/>
      <c r="AC142" s="72"/>
      <c r="AD142" s="72"/>
    </row>
    <row r="143" spans="2:30"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2"/>
      <c r="AC143" s="72"/>
      <c r="AD143" s="72"/>
    </row>
    <row r="144" spans="2:30"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2"/>
      <c r="AC144" s="72"/>
      <c r="AD144" s="72"/>
    </row>
    <row r="145" spans="2:30"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2"/>
      <c r="AC145" s="72"/>
      <c r="AD145" s="72"/>
    </row>
    <row r="146" spans="2:30"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2"/>
      <c r="AC146" s="72"/>
      <c r="AD146" s="72"/>
    </row>
    <row r="147" spans="2:30"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2"/>
      <c r="AC147" s="72"/>
      <c r="AD147" s="72"/>
    </row>
    <row r="148" spans="2:30"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2"/>
      <c r="AC148" s="72"/>
      <c r="AD148" s="72"/>
    </row>
    <row r="149" spans="2:30"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2"/>
      <c r="AC149" s="72"/>
      <c r="AD149" s="72"/>
    </row>
    <row r="150" spans="2:30"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2"/>
      <c r="AC150" s="72"/>
      <c r="AD150" s="72"/>
    </row>
    <row r="151" spans="2:30"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2"/>
      <c r="AC151" s="72"/>
      <c r="AD151" s="72"/>
    </row>
    <row r="152" spans="2:30"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2"/>
      <c r="AC152" s="72"/>
      <c r="AD152" s="72"/>
    </row>
    <row r="153" spans="2:30"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2"/>
      <c r="AC153" s="72"/>
      <c r="AD153" s="72"/>
    </row>
    <row r="154" spans="2:30"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2"/>
      <c r="AC154" s="72"/>
      <c r="AD154" s="72"/>
    </row>
    <row r="155" spans="2:30"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2"/>
      <c r="AC155" s="72"/>
      <c r="AD155" s="72"/>
    </row>
    <row r="156" spans="2:30"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2"/>
      <c r="AC156" s="72"/>
      <c r="AD156" s="72"/>
    </row>
    <row r="157" spans="2:30"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2"/>
      <c r="AC157" s="72"/>
      <c r="AD157" s="72"/>
    </row>
    <row r="158" spans="2:30"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2"/>
      <c r="AC158" s="72"/>
      <c r="AD158" s="72"/>
    </row>
    <row r="159" spans="2:30"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2"/>
      <c r="AC159" s="72"/>
      <c r="AD159" s="72"/>
    </row>
    <row r="160" spans="2:30"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2"/>
      <c r="AC160" s="72"/>
      <c r="AD160" s="72"/>
    </row>
    <row r="161" spans="2:30"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2"/>
      <c r="AC161" s="72"/>
      <c r="AD161" s="72"/>
    </row>
    <row r="162" spans="2:30"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2"/>
      <c r="AC162" s="72"/>
      <c r="AD162" s="72"/>
    </row>
    <row r="163" spans="2:30"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2"/>
      <c r="AC163" s="72"/>
      <c r="AD163" s="72"/>
    </row>
    <row r="164" spans="2:30"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2"/>
      <c r="AC164" s="72"/>
      <c r="AD164" s="72"/>
    </row>
    <row r="165" spans="2:30"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2"/>
      <c r="AC165" s="72"/>
      <c r="AD165" s="72"/>
    </row>
    <row r="166" spans="2:30"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2"/>
      <c r="AC166" s="72"/>
      <c r="AD166" s="72"/>
    </row>
    <row r="167" spans="2:30"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2"/>
      <c r="AC167" s="72"/>
      <c r="AD167" s="72"/>
    </row>
    <row r="168" spans="2:30"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2"/>
      <c r="AC168" s="72"/>
      <c r="AD168" s="72"/>
    </row>
    <row r="169" spans="2:30"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2"/>
      <c r="AC169" s="72"/>
      <c r="AD169" s="72"/>
    </row>
    <row r="170" spans="2:30"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2"/>
      <c r="AC170" s="72"/>
      <c r="AD170" s="72"/>
    </row>
    <row r="171" spans="2:30"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2"/>
      <c r="AC171" s="72"/>
      <c r="AD171" s="72"/>
    </row>
    <row r="172" spans="2:30"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2"/>
      <c r="AC172" s="72"/>
      <c r="AD172" s="72"/>
    </row>
    <row r="173" spans="2:30"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2"/>
      <c r="AC173" s="72"/>
      <c r="AD173" s="72"/>
    </row>
    <row r="174" spans="2:30"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2"/>
      <c r="AC174" s="72"/>
      <c r="AD174" s="72"/>
    </row>
    <row r="175" spans="2:30"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2"/>
      <c r="AC175" s="72"/>
      <c r="AD175" s="72"/>
    </row>
    <row r="176" spans="2:30"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2"/>
      <c r="AC176" s="72"/>
      <c r="AD176" s="72"/>
    </row>
    <row r="177" spans="2:30"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2"/>
      <c r="AC177" s="72"/>
      <c r="AD177" s="72"/>
    </row>
    <row r="178" spans="2:30"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2"/>
      <c r="AC178" s="72"/>
      <c r="AD178" s="72"/>
    </row>
    <row r="179" spans="2:30"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2"/>
      <c r="AC179" s="72"/>
      <c r="AD179" s="72"/>
    </row>
    <row r="180" spans="2:30"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2"/>
      <c r="AC180" s="72"/>
      <c r="AD180" s="72"/>
    </row>
    <row r="181" spans="2:30"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2"/>
      <c r="AC181" s="72"/>
      <c r="AD181" s="72"/>
    </row>
    <row r="182" spans="2:30"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2"/>
      <c r="AC182" s="72"/>
      <c r="AD182" s="72"/>
    </row>
    <row r="183" spans="2:30"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2"/>
      <c r="AC183" s="72"/>
      <c r="AD183" s="72"/>
    </row>
    <row r="184" spans="2:30"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2"/>
      <c r="AC184" s="72"/>
      <c r="AD184" s="72"/>
    </row>
    <row r="185" spans="2:30"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2"/>
      <c r="AC185" s="72"/>
      <c r="AD185" s="72"/>
    </row>
    <row r="186" spans="2:30"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2"/>
      <c r="AC186" s="72"/>
      <c r="AD186" s="72"/>
    </row>
    <row r="187" spans="2:30"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2"/>
      <c r="AC187" s="72"/>
      <c r="AD187" s="72"/>
    </row>
    <row r="188" spans="2:30"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2"/>
      <c r="AC188" s="72"/>
      <c r="AD188" s="72"/>
    </row>
    <row r="189" spans="2:30"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2"/>
      <c r="AC189" s="72"/>
      <c r="AD189" s="72"/>
    </row>
    <row r="190" spans="2:30"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2"/>
      <c r="AC190" s="72"/>
      <c r="AD190" s="72"/>
    </row>
    <row r="191" spans="2:30"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2"/>
      <c r="AC191" s="72"/>
      <c r="AD191" s="72"/>
    </row>
    <row r="192" spans="2:30"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2"/>
      <c r="AC192" s="72"/>
      <c r="AD192" s="72"/>
    </row>
    <row r="193" spans="2:30"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2"/>
      <c r="AC193" s="72"/>
      <c r="AD193" s="72"/>
    </row>
    <row r="194" spans="2:30"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2"/>
      <c r="AC194" s="72"/>
      <c r="AD194" s="72"/>
    </row>
    <row r="195" spans="2:30"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2"/>
      <c r="AC195" s="72"/>
      <c r="AD195" s="72"/>
    </row>
    <row r="196" spans="2:30" ht="14.25"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0"/>
      <c r="AC196" s="90"/>
      <c r="AD196" s="90"/>
    </row>
    <row r="197" spans="2:30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3"/>
      <c r="AC197" s="3"/>
      <c r="AD197" s="3"/>
    </row>
    <row r="198" spans="2:30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3"/>
      <c r="AC198" s="3"/>
      <c r="AD198" s="3"/>
    </row>
    <row r="199" spans="2:30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3"/>
      <c r="AC199" s="3"/>
      <c r="AD199" s="3"/>
    </row>
    <row r="200" spans="2:30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3"/>
      <c r="AC200" s="3"/>
      <c r="AD200" s="3"/>
    </row>
    <row r="201" spans="2:30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3"/>
      <c r="AC201" s="3"/>
      <c r="AD201" s="3"/>
    </row>
    <row r="202" spans="2:30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3"/>
      <c r="AC202" s="3"/>
      <c r="AD202" s="3"/>
    </row>
    <row r="203" spans="2:30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3"/>
      <c r="AC203" s="3"/>
      <c r="AD203" s="3"/>
    </row>
    <row r="204" spans="2:30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3"/>
      <c r="AC204" s="3"/>
      <c r="AD204" s="3"/>
    </row>
    <row r="205" spans="2:30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3"/>
      <c r="AC205" s="3"/>
      <c r="AD205" s="3"/>
    </row>
    <row r="206" spans="2:30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3"/>
      <c r="AC206" s="3"/>
      <c r="AD206" s="3"/>
    </row>
    <row r="207" spans="2:30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3"/>
      <c r="AC207" s="3"/>
      <c r="AD207" s="3"/>
    </row>
    <row r="208" spans="2:30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3"/>
      <c r="AC208" s="3"/>
      <c r="AD208" s="3"/>
    </row>
    <row r="209" spans="2:30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3"/>
      <c r="AC209" s="3"/>
      <c r="AD209" s="3"/>
    </row>
    <row r="210" spans="2:30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3"/>
      <c r="AC210" s="3"/>
      <c r="AD210" s="3"/>
    </row>
    <row r="211" spans="2:30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3"/>
      <c r="AC211" s="3"/>
      <c r="AD211" s="3"/>
    </row>
    <row r="212" spans="2:30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3"/>
      <c r="AC212" s="3"/>
      <c r="AD212" s="3"/>
    </row>
    <row r="213" spans="2:30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3"/>
      <c r="AC213" s="3"/>
      <c r="AD213" s="3"/>
    </row>
    <row r="214" spans="2:30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3"/>
      <c r="AC214" s="3"/>
      <c r="AD214" s="3"/>
    </row>
    <row r="215" spans="2:30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3"/>
      <c r="AC215" s="3"/>
      <c r="AD215" s="3"/>
    </row>
    <row r="216" spans="2:30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3"/>
      <c r="AC216" s="3"/>
      <c r="AD216" s="3"/>
    </row>
    <row r="217" spans="2:30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3"/>
      <c r="AC217" s="3"/>
      <c r="AD217" s="3"/>
    </row>
    <row r="218" spans="2:30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3"/>
      <c r="AC218" s="3"/>
      <c r="AD218" s="3"/>
    </row>
    <row r="219" spans="2:30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3"/>
      <c r="AC219" s="3"/>
      <c r="AD219" s="3"/>
    </row>
    <row r="220" spans="2:30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3"/>
      <c r="AC220" s="3"/>
      <c r="AD220" s="3"/>
    </row>
    <row r="221" spans="2:30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3"/>
      <c r="AC221" s="3"/>
      <c r="AD221" s="3"/>
    </row>
    <row r="222" spans="2:30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3"/>
      <c r="AC222" s="3"/>
      <c r="AD222" s="3"/>
    </row>
    <row r="223" spans="2:30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3"/>
      <c r="AC223" s="3"/>
      <c r="AD223" s="3"/>
    </row>
    <row r="224" spans="2:30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3"/>
      <c r="AC224" s="3"/>
      <c r="AD224" s="3"/>
    </row>
    <row r="225" spans="2:30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3"/>
      <c r="AC225" s="3"/>
      <c r="AD225" s="3"/>
    </row>
    <row r="226" spans="2:30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3"/>
      <c r="AC226" s="3"/>
      <c r="AD226" s="3"/>
    </row>
    <row r="227" spans="2:30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3"/>
      <c r="AC227" s="3"/>
      <c r="AD227" s="3"/>
    </row>
    <row r="228" spans="2:30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3"/>
      <c r="AC228" s="3"/>
      <c r="AD228" s="3"/>
    </row>
    <row r="229" spans="2:30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3"/>
      <c r="AC229" s="3"/>
      <c r="AD229" s="3"/>
    </row>
    <row r="230" spans="2:30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3"/>
      <c r="AC230" s="3"/>
      <c r="AD230" s="3"/>
    </row>
    <row r="231" spans="2:30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3"/>
      <c r="AC231" s="3"/>
      <c r="AD231" s="3"/>
    </row>
    <row r="232" spans="2:30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3"/>
      <c r="AC232" s="3"/>
      <c r="AD232" s="3"/>
    </row>
    <row r="233" spans="2:30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3"/>
      <c r="AC233" s="3"/>
      <c r="AD233" s="3"/>
    </row>
    <row r="234" spans="2:30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3"/>
      <c r="AC234" s="3"/>
      <c r="AD234" s="3"/>
    </row>
    <row r="235" spans="2:30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3"/>
      <c r="AC235" s="3"/>
      <c r="AD235" s="3"/>
    </row>
    <row r="236" spans="2:30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3"/>
      <c r="AC236" s="3"/>
      <c r="AD236" s="3"/>
    </row>
    <row r="237" spans="2:30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3"/>
      <c r="AC237" s="3"/>
      <c r="AD237" s="3"/>
    </row>
    <row r="238" spans="2:30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3"/>
      <c r="AC238" s="3"/>
      <c r="AD238" s="3"/>
    </row>
    <row r="239" spans="2:30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3"/>
      <c r="AC239" s="3"/>
      <c r="AD239" s="3"/>
    </row>
    <row r="240" spans="2:30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3"/>
      <c r="AC240" s="3"/>
      <c r="AD240" s="3"/>
    </row>
    <row r="241" spans="2:30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3"/>
      <c r="AC241" s="3"/>
      <c r="AD241" s="3"/>
    </row>
    <row r="242" spans="2:30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3"/>
      <c r="AC242" s="3"/>
      <c r="AD242" s="3"/>
    </row>
    <row r="243" spans="2:30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3"/>
      <c r="AC243" s="3"/>
      <c r="AD243" s="3"/>
    </row>
    <row r="244" spans="2:30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3"/>
      <c r="AC244" s="3"/>
      <c r="AD244" s="3"/>
    </row>
    <row r="245" spans="2:30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3"/>
      <c r="AC245" s="3"/>
      <c r="AD245" s="3"/>
    </row>
    <row r="246" spans="2:30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3"/>
      <c r="AC246" s="3"/>
      <c r="AD246" s="3"/>
    </row>
    <row r="247" spans="2:30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3"/>
      <c r="AC247" s="3"/>
      <c r="AD247" s="3"/>
    </row>
    <row r="248" spans="2:30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3"/>
      <c r="AC248" s="3"/>
      <c r="AD248" s="3"/>
    </row>
    <row r="249" spans="2:30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3"/>
      <c r="AC249" s="3"/>
      <c r="AD249" s="3"/>
    </row>
    <row r="250" spans="2:30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3"/>
      <c r="AC250" s="3"/>
      <c r="AD250" s="3"/>
    </row>
    <row r="251" spans="2:30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3"/>
      <c r="AC251" s="3"/>
      <c r="AD251" s="3"/>
    </row>
    <row r="252" spans="2:30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3"/>
      <c r="AC252" s="3"/>
      <c r="AD252" s="3"/>
    </row>
    <row r="253" spans="2:30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3"/>
      <c r="AC253" s="3"/>
      <c r="AD253" s="3"/>
    </row>
    <row r="254" spans="2:30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3"/>
      <c r="AC254" s="3"/>
      <c r="AD254" s="3"/>
    </row>
    <row r="255" spans="2:30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3"/>
      <c r="AC255" s="3"/>
      <c r="AD255" s="3"/>
    </row>
    <row r="256" spans="2:30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3"/>
      <c r="AC256" s="3"/>
      <c r="AD256" s="3"/>
    </row>
    <row r="257" spans="2:30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3"/>
      <c r="AC257" s="3"/>
      <c r="AD257" s="3"/>
    </row>
    <row r="258" spans="2:30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3"/>
      <c r="AC258" s="3"/>
      <c r="AD258" s="3"/>
    </row>
    <row r="259" spans="2:30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3"/>
      <c r="AC259" s="3"/>
      <c r="AD259" s="3"/>
    </row>
    <row r="260" spans="2:30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3"/>
      <c r="AC260" s="3"/>
      <c r="AD260" s="3"/>
    </row>
    <row r="261" spans="2:30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3"/>
      <c r="AC261" s="3"/>
      <c r="AD261" s="3"/>
    </row>
    <row r="262" spans="2:30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3"/>
      <c r="AC262" s="3"/>
      <c r="AD262" s="3"/>
    </row>
    <row r="263" spans="2:30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3"/>
      <c r="AC263" s="3"/>
      <c r="AD263" s="3"/>
    </row>
    <row r="264" spans="2:30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3"/>
      <c r="AC264" s="3"/>
      <c r="AD264" s="3"/>
    </row>
    <row r="265" spans="2:30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3"/>
      <c r="AC265" s="3"/>
      <c r="AD265" s="3"/>
    </row>
    <row r="266" spans="2:30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3"/>
      <c r="AC266" s="3"/>
      <c r="AD266" s="3"/>
    </row>
    <row r="267" spans="2:30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3"/>
      <c r="AC267" s="3"/>
      <c r="AD267" s="3"/>
    </row>
    <row r="268" spans="2:30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3"/>
      <c r="AC268" s="3"/>
      <c r="AD268" s="3"/>
    </row>
    <row r="269" spans="2:30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3"/>
      <c r="AC269" s="3"/>
      <c r="AD269" s="3"/>
    </row>
    <row r="270" spans="2:30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3"/>
      <c r="AC270" s="3"/>
      <c r="AD270" s="3"/>
    </row>
    <row r="271" spans="2:30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3"/>
      <c r="AC271" s="3"/>
      <c r="AD271" s="3"/>
    </row>
    <row r="272" spans="2:30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3"/>
      <c r="AC272" s="3"/>
      <c r="AD272" s="3"/>
    </row>
    <row r="273" spans="2:30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3"/>
      <c r="AC273" s="3"/>
      <c r="AD273" s="3"/>
    </row>
    <row r="274" spans="2:30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3"/>
      <c r="AC274" s="3"/>
      <c r="AD274" s="3"/>
    </row>
    <row r="275" spans="2:30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3"/>
      <c r="AC275" s="3"/>
      <c r="AD275" s="3"/>
    </row>
    <row r="276" spans="2:30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3"/>
      <c r="AC276" s="3"/>
      <c r="AD276" s="3"/>
    </row>
    <row r="277" spans="2:30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3"/>
      <c r="AC277" s="3"/>
      <c r="AD277" s="3"/>
    </row>
    <row r="278" spans="2:30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3"/>
      <c r="AC278" s="3"/>
      <c r="AD278" s="3"/>
    </row>
    <row r="279" spans="2:30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3"/>
      <c r="AC279" s="3"/>
      <c r="AD279" s="3"/>
    </row>
    <row r="280" spans="2:30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3"/>
      <c r="AC280" s="3"/>
      <c r="AD280" s="3"/>
    </row>
    <row r="281" spans="2:30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3"/>
      <c r="AC281" s="3"/>
      <c r="AD281" s="3"/>
    </row>
    <row r="282" spans="2:30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3"/>
      <c r="AC282" s="3"/>
      <c r="AD282" s="3"/>
    </row>
    <row r="283" spans="2:30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3"/>
      <c r="AC283" s="3"/>
      <c r="AD283" s="3"/>
    </row>
    <row r="284" spans="2:30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3"/>
      <c r="AC284" s="3"/>
      <c r="AD284" s="3"/>
    </row>
    <row r="285" spans="2:30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3"/>
      <c r="AC285" s="3"/>
      <c r="AD285" s="3"/>
    </row>
    <row r="286" spans="2:30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3"/>
      <c r="AC286" s="3"/>
      <c r="AD286" s="3"/>
    </row>
    <row r="287" spans="2:30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3"/>
      <c r="AC287" s="3"/>
      <c r="AD287" s="3"/>
    </row>
    <row r="288" spans="2:30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3"/>
      <c r="AC288" s="3"/>
      <c r="AD288" s="3"/>
    </row>
    <row r="289" spans="2:30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3"/>
      <c r="AC289" s="3"/>
      <c r="AD289" s="3"/>
    </row>
    <row r="290" spans="2:30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3"/>
      <c r="AC290" s="3"/>
      <c r="AD290" s="3"/>
    </row>
    <row r="291" spans="2:30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3"/>
      <c r="AC291" s="3"/>
      <c r="AD291" s="3"/>
    </row>
    <row r="292" spans="2:30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3"/>
      <c r="AC292" s="3"/>
      <c r="AD292" s="3"/>
    </row>
    <row r="293" spans="2:30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3"/>
      <c r="AC293" s="3"/>
      <c r="AD293" s="3"/>
    </row>
    <row r="294" spans="2:30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3"/>
      <c r="AC294" s="3"/>
      <c r="AD294" s="3"/>
    </row>
    <row r="295" spans="2:30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3"/>
      <c r="AC295" s="3"/>
      <c r="AD295" s="3"/>
    </row>
    <row r="296" spans="2:30">
      <c r="B296" s="92"/>
    </row>
    <row r="297" spans="2:30">
      <c r="B297" s="92"/>
    </row>
    <row r="298" spans="2:30">
      <c r="B298" s="92"/>
    </row>
    <row r="299" spans="2:30">
      <c r="B299" s="92"/>
    </row>
    <row r="300" spans="2:30">
      <c r="B300" s="92"/>
    </row>
    <row r="301" spans="2:30">
      <c r="B301" s="92"/>
    </row>
    <row r="302" spans="2:30">
      <c r="B302" s="92"/>
    </row>
    <row r="303" spans="2:30">
      <c r="B303" s="92"/>
    </row>
    <row r="304" spans="2:30">
      <c r="B304" s="92"/>
    </row>
    <row r="305" spans="2:2">
      <c r="B305" s="92"/>
    </row>
    <row r="306" spans="2:2">
      <c r="B306" s="92"/>
    </row>
    <row r="307" spans="2:2">
      <c r="B307" s="92"/>
    </row>
    <row r="308" spans="2:2">
      <c r="B308" s="92"/>
    </row>
    <row r="309" spans="2:2">
      <c r="B309" s="92"/>
    </row>
    <row r="310" spans="2:2">
      <c r="B310" s="92"/>
    </row>
    <row r="311" spans="2:2">
      <c r="B311" s="92"/>
    </row>
    <row r="312" spans="2:2">
      <c r="B312" s="92"/>
    </row>
    <row r="313" spans="2:2">
      <c r="B313" s="92"/>
    </row>
    <row r="314" spans="2:2">
      <c r="B314" s="92"/>
    </row>
    <row r="315" spans="2:2">
      <c r="B315" s="92"/>
    </row>
    <row r="316" spans="2:2">
      <c r="B316" s="92"/>
    </row>
    <row r="317" spans="2:2">
      <c r="B317" s="92"/>
    </row>
    <row r="318" spans="2:2">
      <c r="B318" s="92"/>
    </row>
    <row r="319" spans="2:2">
      <c r="B319" s="92"/>
    </row>
    <row r="320" spans="2:2">
      <c r="B320" s="92"/>
    </row>
    <row r="321" spans="2:2">
      <c r="B321" s="92"/>
    </row>
    <row r="322" spans="2:2">
      <c r="B322" s="92"/>
    </row>
    <row r="323" spans="2:2">
      <c r="B323" s="92"/>
    </row>
    <row r="324" spans="2:2">
      <c r="B324" s="92"/>
    </row>
    <row r="325" spans="2:2">
      <c r="B325" s="92"/>
    </row>
    <row r="326" spans="2:2">
      <c r="B326" s="92"/>
    </row>
    <row r="327" spans="2:2">
      <c r="B327" s="92"/>
    </row>
    <row r="328" spans="2:2">
      <c r="B328" s="92"/>
    </row>
    <row r="329" spans="2:2">
      <c r="B329" s="92"/>
    </row>
    <row r="330" spans="2:2">
      <c r="B330" s="92"/>
    </row>
    <row r="331" spans="2:2">
      <c r="B331" s="92"/>
    </row>
    <row r="332" spans="2:2">
      <c r="B332" s="92"/>
    </row>
    <row r="333" spans="2:2">
      <c r="B333" s="92"/>
    </row>
    <row r="334" spans="2:2">
      <c r="B334" s="92"/>
    </row>
    <row r="335" spans="2:2">
      <c r="B335" s="92"/>
    </row>
    <row r="336" spans="2:2">
      <c r="B336" s="92"/>
    </row>
    <row r="337" spans="2:2">
      <c r="B337" s="92"/>
    </row>
    <row r="338" spans="2:2">
      <c r="B338" s="92"/>
    </row>
    <row r="339" spans="2:2">
      <c r="B339" s="92"/>
    </row>
    <row r="340" spans="2:2">
      <c r="B340" s="92"/>
    </row>
    <row r="341" spans="2:2">
      <c r="B341" s="92"/>
    </row>
    <row r="342" spans="2:2">
      <c r="B342" s="92"/>
    </row>
    <row r="343" spans="2:2">
      <c r="B343" s="92"/>
    </row>
    <row r="344" spans="2:2">
      <c r="B344" s="92"/>
    </row>
    <row r="345" spans="2:2">
      <c r="B345" s="92"/>
    </row>
    <row r="346" spans="2:2">
      <c r="B346" s="92"/>
    </row>
    <row r="347" spans="2:2">
      <c r="B347" s="92"/>
    </row>
    <row r="348" spans="2:2">
      <c r="B348" s="92"/>
    </row>
    <row r="349" spans="2:2">
      <c r="B349" s="92"/>
    </row>
    <row r="350" spans="2:2">
      <c r="B350" s="92"/>
    </row>
    <row r="351" spans="2:2">
      <c r="B351" s="92"/>
    </row>
    <row r="352" spans="2:2">
      <c r="B352" s="92"/>
    </row>
    <row r="353" spans="2:2">
      <c r="B353" s="92"/>
    </row>
    <row r="354" spans="2:2">
      <c r="B354" s="92"/>
    </row>
    <row r="355" spans="2:2">
      <c r="B355" s="92"/>
    </row>
    <row r="356" spans="2:2">
      <c r="B356" s="92"/>
    </row>
    <row r="357" spans="2:2">
      <c r="B357" s="92"/>
    </row>
    <row r="358" spans="2:2">
      <c r="B358" s="92"/>
    </row>
    <row r="359" spans="2:2">
      <c r="B359" s="92"/>
    </row>
    <row r="360" spans="2:2">
      <c r="B360" s="92"/>
    </row>
    <row r="361" spans="2:2">
      <c r="B361" s="92"/>
    </row>
    <row r="362" spans="2:2">
      <c r="B362" s="92"/>
    </row>
    <row r="363" spans="2:2">
      <c r="B363" s="92"/>
    </row>
    <row r="364" spans="2:2">
      <c r="B364" s="92"/>
    </row>
    <row r="365" spans="2:2">
      <c r="B365" s="92"/>
    </row>
    <row r="366" spans="2:2">
      <c r="B366" s="92"/>
    </row>
    <row r="367" spans="2:2">
      <c r="B367" s="92"/>
    </row>
    <row r="368" spans="2:2">
      <c r="B368" s="92"/>
    </row>
    <row r="369" spans="2:2">
      <c r="B369" s="92"/>
    </row>
    <row r="370" spans="2:2">
      <c r="B370" s="92"/>
    </row>
    <row r="371" spans="2:2">
      <c r="B371" s="92"/>
    </row>
    <row r="372" spans="2:2">
      <c r="B372" s="92"/>
    </row>
    <row r="373" spans="2:2">
      <c r="B373" s="92"/>
    </row>
    <row r="374" spans="2:2">
      <c r="B374" s="92"/>
    </row>
    <row r="375" spans="2:2">
      <c r="B375" s="92"/>
    </row>
    <row r="376" spans="2:2">
      <c r="B376" s="92"/>
    </row>
    <row r="377" spans="2:2">
      <c r="B377" s="92"/>
    </row>
    <row r="378" spans="2:2">
      <c r="B378" s="92"/>
    </row>
    <row r="379" spans="2:2">
      <c r="B379" s="92"/>
    </row>
    <row r="380" spans="2:2">
      <c r="B380" s="92"/>
    </row>
    <row r="381" spans="2:2">
      <c r="B381" s="92"/>
    </row>
    <row r="382" spans="2:2">
      <c r="B382" s="92"/>
    </row>
    <row r="383" spans="2:2">
      <c r="B383" s="92"/>
    </row>
    <row r="384" spans="2:2">
      <c r="B384" s="92"/>
    </row>
  </sheetData>
  <mergeCells count="10">
    <mergeCell ref="B2:AD2"/>
    <mergeCell ref="B4:AD4"/>
    <mergeCell ref="B5:AD5"/>
    <mergeCell ref="B6:AD6"/>
    <mergeCell ref="B7:B8"/>
    <mergeCell ref="C7:N7"/>
    <mergeCell ref="O7:O8"/>
    <mergeCell ref="P7:AA7"/>
    <mergeCell ref="AB7:AB8"/>
    <mergeCell ref="AC7:AD7"/>
  </mergeCells>
  <printOptions horizontalCentered="1"/>
  <pageMargins left="0.54" right="0" top="0.39370078740157483" bottom="0.19685039370078741" header="0" footer="0.31496062992125984"/>
  <pageSetup paperSize="9"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50275-9A75-46F1-8C0B-1977269BA3D2}">
  <sheetPr>
    <pageSetUpPr fitToPage="1"/>
  </sheetPr>
  <dimension ref="A1:BJ215"/>
  <sheetViews>
    <sheetView showGridLines="0" topLeftCell="A10" zoomScaleNormal="100" workbookViewId="0">
      <selection activeCell="O34" sqref="C34:O35"/>
    </sheetView>
  </sheetViews>
  <sheetFormatPr baseColWidth="10" defaultColWidth="11.42578125" defaultRowHeight="12.75"/>
  <cols>
    <col min="1" max="1" width="1.28515625" customWidth="1"/>
    <col min="2" max="2" width="73.140625" customWidth="1"/>
    <col min="3" max="7" width="10.7109375" customWidth="1"/>
    <col min="8" max="8" width="11.28515625" bestFit="1" customWidth="1"/>
    <col min="9" max="10" width="11.28515625" customWidth="1"/>
    <col min="11" max="11" width="13.42578125" bestFit="1" customWidth="1"/>
    <col min="12" max="13" width="11.28515625" customWidth="1"/>
    <col min="14" max="14" width="13" bestFit="1" customWidth="1"/>
    <col min="15" max="15" width="12.42578125" customWidth="1"/>
    <col min="16" max="16" width="11.7109375" customWidth="1"/>
    <col min="17" max="21" width="10.85546875" customWidth="1"/>
    <col min="22" max="22" width="11.5703125" customWidth="1"/>
    <col min="23" max="23" width="11.7109375" customWidth="1"/>
    <col min="24" max="26" width="12.28515625" customWidth="1"/>
    <col min="27" max="27" width="13.5703125" customWidth="1"/>
    <col min="28" max="28" width="12.7109375" customWidth="1"/>
    <col min="29" max="29" width="11.140625" customWidth="1"/>
    <col min="30" max="30" width="9" customWidth="1"/>
  </cols>
  <sheetData>
    <row r="1" spans="2:62" ht="15.75">
      <c r="B1" s="4" t="s">
        <v>85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</row>
    <row r="2" spans="2:62" ht="15.75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</row>
    <row r="3" spans="2:62" ht="16.5" customHeight="1">
      <c r="B3" s="8" t="s">
        <v>86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2:62" ht="16.5" customHeight="1">
      <c r="B4" s="9" t="s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2:62" ht="14.25">
      <c r="B5" s="9" t="s">
        <v>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</row>
    <row r="6" spans="2:62" ht="20.25" customHeight="1">
      <c r="B6" s="94" t="s">
        <v>4</v>
      </c>
      <c r="C6" s="11">
        <v>2022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94">
        <v>2022</v>
      </c>
      <c r="P6" s="11">
        <v>2023</v>
      </c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94">
        <v>2023</v>
      </c>
      <c r="AC6" s="12" t="s">
        <v>5</v>
      </c>
      <c r="AD6" s="95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</row>
    <row r="7" spans="2:62" ht="22.5" customHeight="1" thickBot="1">
      <c r="B7" s="96"/>
      <c r="C7" s="97" t="s">
        <v>6</v>
      </c>
      <c r="D7" s="97" t="s">
        <v>7</v>
      </c>
      <c r="E7" s="97" t="s">
        <v>8</v>
      </c>
      <c r="F7" s="97" t="s">
        <v>9</v>
      </c>
      <c r="G7" s="97" t="s">
        <v>10</v>
      </c>
      <c r="H7" s="97" t="s">
        <v>11</v>
      </c>
      <c r="I7" s="97" t="s">
        <v>12</v>
      </c>
      <c r="J7" s="97" t="s">
        <v>13</v>
      </c>
      <c r="K7" s="97" t="s">
        <v>14</v>
      </c>
      <c r="L7" s="97" t="s">
        <v>15</v>
      </c>
      <c r="M7" s="97" t="s">
        <v>16</v>
      </c>
      <c r="N7" s="97" t="s">
        <v>17</v>
      </c>
      <c r="O7" s="96"/>
      <c r="P7" s="97" t="s">
        <v>6</v>
      </c>
      <c r="Q7" s="97" t="s">
        <v>7</v>
      </c>
      <c r="R7" s="97" t="s">
        <v>8</v>
      </c>
      <c r="S7" s="97" t="s">
        <v>9</v>
      </c>
      <c r="T7" s="97" t="s">
        <v>10</v>
      </c>
      <c r="U7" s="97" t="s">
        <v>11</v>
      </c>
      <c r="V7" s="97" t="s">
        <v>12</v>
      </c>
      <c r="W7" s="97" t="s">
        <v>13</v>
      </c>
      <c r="X7" s="97" t="s">
        <v>14</v>
      </c>
      <c r="Y7" s="97" t="s">
        <v>15</v>
      </c>
      <c r="Z7" s="97" t="s">
        <v>16</v>
      </c>
      <c r="AA7" s="97" t="s">
        <v>17</v>
      </c>
      <c r="AB7" s="96"/>
      <c r="AC7" s="98" t="s">
        <v>18</v>
      </c>
      <c r="AD7" s="99" t="s">
        <v>19</v>
      </c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</row>
    <row r="8" spans="2:62" ht="18" customHeight="1" thickTop="1">
      <c r="B8" s="100" t="s">
        <v>21</v>
      </c>
      <c r="C8" s="101">
        <f>+C9+C19</f>
        <v>17526.2</v>
      </c>
      <c r="D8" s="101">
        <f t="shared" ref="D8:AB8" si="0">+D9+D19</f>
        <v>17562.400000000001</v>
      </c>
      <c r="E8" s="101">
        <f t="shared" si="0"/>
        <v>18796.400000000001</v>
      </c>
      <c r="F8" s="101">
        <f t="shared" si="0"/>
        <v>16488.5</v>
      </c>
      <c r="G8" s="101">
        <f t="shared" si="0"/>
        <v>19148.400000000001</v>
      </c>
      <c r="H8" s="101">
        <f t="shared" si="0"/>
        <v>20446.8</v>
      </c>
      <c r="I8" s="101">
        <f t="shared" si="0"/>
        <v>18938.300000000003</v>
      </c>
      <c r="J8" s="101">
        <f t="shared" si="0"/>
        <v>21126.199999999997</v>
      </c>
      <c r="K8" s="101">
        <f t="shared" si="0"/>
        <v>20357.400000000001</v>
      </c>
      <c r="L8" s="101">
        <f t="shared" si="0"/>
        <v>19102.599999999999</v>
      </c>
      <c r="M8" s="101">
        <f t="shared" si="0"/>
        <v>18819</v>
      </c>
      <c r="N8" s="101">
        <f t="shared" si="0"/>
        <v>17656.099999999999</v>
      </c>
      <c r="O8" s="102">
        <f t="shared" si="0"/>
        <v>225968.3</v>
      </c>
      <c r="P8" s="101">
        <f t="shared" si="0"/>
        <v>17077.599999999999</v>
      </c>
      <c r="Q8" s="101">
        <f t="shared" si="0"/>
        <v>16155.2</v>
      </c>
      <c r="R8" s="101">
        <f t="shared" si="0"/>
        <v>18675.7</v>
      </c>
      <c r="S8" s="101">
        <f t="shared" si="0"/>
        <v>16317.8</v>
      </c>
      <c r="T8" s="101">
        <f t="shared" si="0"/>
        <v>18728.599999999999</v>
      </c>
      <c r="U8" s="101">
        <f t="shared" si="0"/>
        <v>17734.099999999999</v>
      </c>
      <c r="V8" s="101">
        <f t="shared" si="0"/>
        <v>18871.5</v>
      </c>
      <c r="W8" s="101">
        <f t="shared" si="0"/>
        <v>18725.199999999997</v>
      </c>
      <c r="X8" s="101">
        <f t="shared" si="0"/>
        <v>19660.2</v>
      </c>
      <c r="Y8" s="101">
        <f t="shared" si="0"/>
        <v>21041.600000000002</v>
      </c>
      <c r="Z8" s="101">
        <f t="shared" si="0"/>
        <v>21402.800000000003</v>
      </c>
      <c r="AA8" s="101">
        <f t="shared" si="0"/>
        <v>17662.300000000003</v>
      </c>
      <c r="AB8" s="102">
        <f t="shared" si="0"/>
        <v>222052.6</v>
      </c>
      <c r="AC8" s="101">
        <f t="shared" ref="AC8:AC19" si="1">+AB8-O8</f>
        <v>-3915.6999999999825</v>
      </c>
      <c r="AD8" s="102">
        <f t="shared" ref="AD8:AD30" si="2">+AC8/O8*100</f>
        <v>-1.7328536790337328</v>
      </c>
      <c r="AE8" s="103"/>
      <c r="AF8" s="10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</row>
    <row r="9" spans="2:62" ht="18" customHeight="1">
      <c r="B9" s="104" t="s">
        <v>87</v>
      </c>
      <c r="C9" s="105">
        <f t="shared" ref="C9:AA9" si="3">+C11+C12+C18</f>
        <v>13499.9</v>
      </c>
      <c r="D9" s="105">
        <f t="shared" si="3"/>
        <v>13514.300000000001</v>
      </c>
      <c r="E9" s="105">
        <f>+E11+E12+E18</f>
        <v>14497.5</v>
      </c>
      <c r="F9" s="105">
        <f>+F11+F12+F18</f>
        <v>12812.5</v>
      </c>
      <c r="G9" s="105">
        <f>+G11+G12+G18</f>
        <v>14869.9</v>
      </c>
      <c r="H9" s="105">
        <f>+H11+H12+H18</f>
        <v>15737.2</v>
      </c>
      <c r="I9" s="105">
        <f>+I11+I12+I18</f>
        <v>14918.7</v>
      </c>
      <c r="J9" s="105">
        <f t="shared" ref="J9:M9" si="4">+J11+J12+J18</f>
        <v>16516.599999999999</v>
      </c>
      <c r="K9" s="105">
        <f t="shared" si="4"/>
        <v>15837.400000000001</v>
      </c>
      <c r="L9" s="105">
        <f t="shared" si="4"/>
        <v>14870.1</v>
      </c>
      <c r="M9" s="105">
        <f t="shared" si="4"/>
        <v>14404.8</v>
      </c>
      <c r="N9" s="105">
        <f t="shared" si="3"/>
        <v>13582.6</v>
      </c>
      <c r="O9" s="105">
        <f t="shared" si="3"/>
        <v>175061.49999999997</v>
      </c>
      <c r="P9" s="105">
        <f t="shared" si="3"/>
        <v>13392.2</v>
      </c>
      <c r="Q9" s="105">
        <f t="shared" si="3"/>
        <v>12616.2</v>
      </c>
      <c r="R9" s="105">
        <f t="shared" si="3"/>
        <v>14678.4</v>
      </c>
      <c r="S9" s="105">
        <f t="shared" si="3"/>
        <v>12636.1</v>
      </c>
      <c r="T9" s="105">
        <f t="shared" si="3"/>
        <v>14483.5</v>
      </c>
      <c r="U9" s="105">
        <f t="shared" si="3"/>
        <v>13702.999999999998</v>
      </c>
      <c r="V9" s="105">
        <f t="shared" si="3"/>
        <v>14456.800000000001</v>
      </c>
      <c r="W9" s="105">
        <f t="shared" si="3"/>
        <v>14424.699999999999</v>
      </c>
      <c r="X9" s="105">
        <f t="shared" si="3"/>
        <v>14960.800000000001</v>
      </c>
      <c r="Y9" s="105">
        <f t="shared" si="3"/>
        <v>15971.900000000001</v>
      </c>
      <c r="Z9" s="105">
        <f t="shared" si="3"/>
        <v>16346.900000000001</v>
      </c>
      <c r="AA9" s="105">
        <f t="shared" si="3"/>
        <v>13379.400000000001</v>
      </c>
      <c r="AB9" s="105">
        <f>+AB10+AB12+AB18</f>
        <v>171049.9</v>
      </c>
      <c r="AC9" s="105">
        <f t="shared" si="1"/>
        <v>-4011.5999999999767</v>
      </c>
      <c r="AD9" s="102">
        <f t="shared" si="2"/>
        <v>-2.2915375453768974</v>
      </c>
      <c r="AE9" s="103"/>
      <c r="AF9" s="10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</row>
    <row r="10" spans="2:62" ht="18" customHeight="1">
      <c r="B10" s="106" t="s">
        <v>38</v>
      </c>
      <c r="C10" s="105">
        <f t="shared" ref="C10:AB10" si="5">+C11</f>
        <v>11744.6</v>
      </c>
      <c r="D10" s="105">
        <f t="shared" si="5"/>
        <v>11918.2</v>
      </c>
      <c r="E10" s="105">
        <f t="shared" si="5"/>
        <v>12451.5</v>
      </c>
      <c r="F10" s="105">
        <f t="shared" si="5"/>
        <v>11048.7</v>
      </c>
      <c r="G10" s="105">
        <f t="shared" si="5"/>
        <v>12753.5</v>
      </c>
      <c r="H10" s="105">
        <f t="shared" si="5"/>
        <v>13919.7</v>
      </c>
      <c r="I10" s="105">
        <f t="shared" si="5"/>
        <v>12816.7</v>
      </c>
      <c r="J10" s="105">
        <f t="shared" si="5"/>
        <v>14542.9</v>
      </c>
      <c r="K10" s="105">
        <f t="shared" si="5"/>
        <v>13751</v>
      </c>
      <c r="L10" s="105">
        <f t="shared" si="5"/>
        <v>12759.9</v>
      </c>
      <c r="M10" s="105">
        <f t="shared" si="5"/>
        <v>12176.2</v>
      </c>
      <c r="N10" s="105">
        <f t="shared" si="5"/>
        <v>11696.8</v>
      </c>
      <c r="O10" s="102">
        <f t="shared" si="5"/>
        <v>151579.69999999998</v>
      </c>
      <c r="P10" s="105">
        <f t="shared" si="5"/>
        <v>11788</v>
      </c>
      <c r="Q10" s="105">
        <f t="shared" si="5"/>
        <v>10998.1</v>
      </c>
      <c r="R10" s="105">
        <f t="shared" si="5"/>
        <v>12652.4</v>
      </c>
      <c r="S10" s="105">
        <f t="shared" si="5"/>
        <v>11007.4</v>
      </c>
      <c r="T10" s="105">
        <f t="shared" si="5"/>
        <v>12549</v>
      </c>
      <c r="U10" s="105">
        <f t="shared" si="5"/>
        <v>11983.8</v>
      </c>
      <c r="V10" s="105">
        <f t="shared" si="5"/>
        <v>12639.7</v>
      </c>
      <c r="W10" s="105">
        <f t="shared" si="5"/>
        <v>12558.3</v>
      </c>
      <c r="X10" s="105">
        <f t="shared" si="5"/>
        <v>12810.7</v>
      </c>
      <c r="Y10" s="105">
        <f t="shared" si="5"/>
        <v>13720.7</v>
      </c>
      <c r="Z10" s="105">
        <f t="shared" si="5"/>
        <v>13782.2</v>
      </c>
      <c r="AA10" s="105">
        <f t="shared" si="5"/>
        <v>11615.7</v>
      </c>
      <c r="AB10" s="102">
        <f t="shared" si="5"/>
        <v>148106</v>
      </c>
      <c r="AC10" s="105">
        <f t="shared" si="1"/>
        <v>-3473.6999999999825</v>
      </c>
      <c r="AD10" s="102">
        <f t="shared" si="2"/>
        <v>-2.2916657045765247</v>
      </c>
      <c r="AE10" s="103"/>
      <c r="AF10" s="10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2:62" ht="18" customHeight="1">
      <c r="B11" s="107" t="s">
        <v>39</v>
      </c>
      <c r="C11" s="108">
        <f>+[1]PP!C27</f>
        <v>11744.6</v>
      </c>
      <c r="D11" s="108">
        <f>+[1]PP!D27</f>
        <v>11918.2</v>
      </c>
      <c r="E11" s="108">
        <f>+[1]PP!E27</f>
        <v>12451.5</v>
      </c>
      <c r="F11" s="108">
        <f>+[1]PP!F27</f>
        <v>11048.7</v>
      </c>
      <c r="G11" s="108">
        <f>+[1]PP!G27</f>
        <v>12753.5</v>
      </c>
      <c r="H11" s="108">
        <f>+[1]PP!H27</f>
        <v>13919.7</v>
      </c>
      <c r="I11" s="108">
        <f>+[1]PP!I27</f>
        <v>12816.7</v>
      </c>
      <c r="J11" s="108">
        <f>+[1]PP!J27</f>
        <v>14542.9</v>
      </c>
      <c r="K11" s="108">
        <f>+[1]PP!K27</f>
        <v>13751</v>
      </c>
      <c r="L11" s="108">
        <f>+[1]PP!L27</f>
        <v>12759.9</v>
      </c>
      <c r="M11" s="108">
        <f>+[1]PP!M27</f>
        <v>12176.2</v>
      </c>
      <c r="N11" s="108">
        <f>+[1]PP!N27</f>
        <v>11696.8</v>
      </c>
      <c r="O11" s="109">
        <f>SUM(C11:N11)</f>
        <v>151579.69999999998</v>
      </c>
      <c r="P11" s="108">
        <f>+[1]PP!P27</f>
        <v>11788</v>
      </c>
      <c r="Q11" s="108">
        <f>+[1]PP!Q27</f>
        <v>10998.1</v>
      </c>
      <c r="R11" s="108">
        <f>+[1]PP!R27</f>
        <v>12652.4</v>
      </c>
      <c r="S11" s="108">
        <f>+[1]PP!S27</f>
        <v>11007.4</v>
      </c>
      <c r="T11" s="108">
        <f>+[1]PP!T27</f>
        <v>12549</v>
      </c>
      <c r="U11" s="108">
        <f>+[1]PP!U27</f>
        <v>11983.8</v>
      </c>
      <c r="V11" s="108">
        <f>+[1]PP!V27</f>
        <v>12639.7</v>
      </c>
      <c r="W11" s="108">
        <f>+[1]PP!W27</f>
        <v>12558.3</v>
      </c>
      <c r="X11" s="108">
        <f>+[1]PP!X27</f>
        <v>12810.7</v>
      </c>
      <c r="Y11" s="108">
        <f>+[1]PP!Y27</f>
        <v>13720.7</v>
      </c>
      <c r="Z11" s="108">
        <f>+[1]PP!Z27</f>
        <v>13782.2</v>
      </c>
      <c r="AA11" s="108">
        <f>+[1]PP!AA27</f>
        <v>11615.7</v>
      </c>
      <c r="AB11" s="109">
        <f>SUM(P11:AA11)</f>
        <v>148106</v>
      </c>
      <c r="AC11" s="108">
        <f t="shared" si="1"/>
        <v>-3473.6999999999825</v>
      </c>
      <c r="AD11" s="109">
        <f t="shared" si="2"/>
        <v>-2.2916657045765247</v>
      </c>
      <c r="AE11" s="103"/>
      <c r="AF11" s="10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2:62" ht="18" customHeight="1">
      <c r="B12" s="24" t="s">
        <v>40</v>
      </c>
      <c r="C12" s="110">
        <f>SUM(C13:C17)</f>
        <v>1710.9</v>
      </c>
      <c r="D12" s="110">
        <f t="shared" ref="D12:AB12" si="6">SUM(D13:D17)</f>
        <v>1562.4</v>
      </c>
      <c r="E12" s="110">
        <f t="shared" si="6"/>
        <v>1990.5</v>
      </c>
      <c r="F12" s="110">
        <f t="shared" si="6"/>
        <v>1724.5</v>
      </c>
      <c r="G12" s="110">
        <f t="shared" si="6"/>
        <v>2090.9</v>
      </c>
      <c r="H12" s="110">
        <f t="shared" si="6"/>
        <v>1781.4</v>
      </c>
      <c r="I12" s="110">
        <f t="shared" si="6"/>
        <v>2063.5</v>
      </c>
      <c r="J12" s="110">
        <f t="shared" si="6"/>
        <v>1933.4999999999998</v>
      </c>
      <c r="K12" s="110">
        <f t="shared" si="6"/>
        <v>2025.1999999999998</v>
      </c>
      <c r="L12" s="110">
        <f t="shared" si="6"/>
        <v>2067.6</v>
      </c>
      <c r="M12" s="110">
        <f t="shared" si="6"/>
        <v>2189.8000000000002</v>
      </c>
      <c r="N12" s="110">
        <f t="shared" si="6"/>
        <v>1846.7</v>
      </c>
      <c r="O12" s="110">
        <f t="shared" si="6"/>
        <v>22986.899999999998</v>
      </c>
      <c r="P12" s="110">
        <f t="shared" si="6"/>
        <v>1572.6</v>
      </c>
      <c r="Q12" s="110">
        <f t="shared" si="6"/>
        <v>1588.8999999999999</v>
      </c>
      <c r="R12" s="110">
        <f t="shared" si="6"/>
        <v>1998.4999999999998</v>
      </c>
      <c r="S12" s="110">
        <f t="shared" si="6"/>
        <v>1606</v>
      </c>
      <c r="T12" s="110">
        <f t="shared" si="6"/>
        <v>1897.3999999999999</v>
      </c>
      <c r="U12" s="110">
        <f t="shared" si="6"/>
        <v>1662.8999999999999</v>
      </c>
      <c r="V12" s="110">
        <f t="shared" si="6"/>
        <v>1771.8999999999999</v>
      </c>
      <c r="W12" s="110">
        <f t="shared" si="6"/>
        <v>1828.8</v>
      </c>
      <c r="X12" s="110">
        <f t="shared" si="6"/>
        <v>2110.4</v>
      </c>
      <c r="Y12" s="110">
        <f t="shared" si="6"/>
        <v>2208.1</v>
      </c>
      <c r="Z12" s="110">
        <f t="shared" si="6"/>
        <v>2529.1</v>
      </c>
      <c r="AA12" s="110">
        <f t="shared" si="6"/>
        <v>1729.5000000000002</v>
      </c>
      <c r="AB12" s="110">
        <f t="shared" si="6"/>
        <v>22504.100000000002</v>
      </c>
      <c r="AC12" s="110">
        <f t="shared" si="1"/>
        <v>-482.79999999999563</v>
      </c>
      <c r="AD12" s="111">
        <f t="shared" si="2"/>
        <v>-2.1003267078205226</v>
      </c>
      <c r="AE12" s="103"/>
      <c r="AF12" s="10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</row>
    <row r="13" spans="2:62" ht="18" customHeight="1">
      <c r="B13" s="112" t="s">
        <v>43</v>
      </c>
      <c r="C13" s="108">
        <v>1350.4</v>
      </c>
      <c r="D13" s="108">
        <v>1159.2</v>
      </c>
      <c r="E13" s="108">
        <v>1386</v>
      </c>
      <c r="F13" s="108">
        <v>1223.4000000000001</v>
      </c>
      <c r="G13" s="108">
        <v>1375.6</v>
      </c>
      <c r="H13" s="108">
        <v>995.2</v>
      </c>
      <c r="I13" s="108">
        <v>1434.1</v>
      </c>
      <c r="J13" s="108">
        <v>1330.6</v>
      </c>
      <c r="K13" s="108">
        <v>1250</v>
      </c>
      <c r="L13" s="108">
        <v>1313</v>
      </c>
      <c r="M13" s="108">
        <v>1435.8</v>
      </c>
      <c r="N13" s="108">
        <v>1217.4000000000001</v>
      </c>
      <c r="O13" s="109">
        <f t="shared" ref="O13:O18" si="7">SUM(C13:N13)</f>
        <v>15470.699999999999</v>
      </c>
      <c r="P13" s="108">
        <v>1153.3</v>
      </c>
      <c r="Q13" s="108">
        <v>1182.5999999999999</v>
      </c>
      <c r="R13" s="108">
        <v>1416</v>
      </c>
      <c r="S13" s="108">
        <v>1154.7</v>
      </c>
      <c r="T13" s="108">
        <v>1189.7</v>
      </c>
      <c r="U13" s="108">
        <v>1096.8</v>
      </c>
      <c r="V13" s="108">
        <v>1109.0999999999999</v>
      </c>
      <c r="W13" s="108">
        <v>1075.2</v>
      </c>
      <c r="X13" s="108">
        <v>1357.7</v>
      </c>
      <c r="Y13" s="108">
        <v>1416.7</v>
      </c>
      <c r="Z13" s="108">
        <v>1578.9</v>
      </c>
      <c r="AA13" s="108">
        <v>1327.4</v>
      </c>
      <c r="AB13" s="109">
        <f t="shared" ref="AB13:AB18" si="8">SUM(P13:AA13)</f>
        <v>15058.1</v>
      </c>
      <c r="AC13" s="108">
        <f t="shared" si="1"/>
        <v>-412.59999999999854</v>
      </c>
      <c r="AD13" s="109">
        <f t="shared" si="2"/>
        <v>-2.6669769305849029</v>
      </c>
      <c r="AE13" s="103"/>
      <c r="AF13" s="10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2:62" ht="18" customHeight="1">
      <c r="B14" s="112" t="s">
        <v>45</v>
      </c>
      <c r="C14" s="108">
        <v>83.4</v>
      </c>
      <c r="D14" s="108">
        <v>86.2</v>
      </c>
      <c r="E14" s="108">
        <v>201</v>
      </c>
      <c r="F14" s="108">
        <v>162.9</v>
      </c>
      <c r="G14" s="108">
        <v>323.89999999999998</v>
      </c>
      <c r="H14" s="108">
        <v>298.2</v>
      </c>
      <c r="I14" s="108">
        <v>237</v>
      </c>
      <c r="J14" s="108">
        <v>159.30000000000001</v>
      </c>
      <c r="K14" s="108">
        <v>323.8</v>
      </c>
      <c r="L14" s="108">
        <v>359.6</v>
      </c>
      <c r="M14" s="108">
        <v>281.2</v>
      </c>
      <c r="N14" s="108">
        <v>264.10000000000002</v>
      </c>
      <c r="O14" s="109">
        <f t="shared" si="7"/>
        <v>2780.5999999999995</v>
      </c>
      <c r="P14" s="108">
        <v>126.4</v>
      </c>
      <c r="Q14" s="108">
        <v>135.9</v>
      </c>
      <c r="R14" s="108">
        <v>177.6</v>
      </c>
      <c r="S14" s="108">
        <v>168.9</v>
      </c>
      <c r="T14" s="108">
        <v>290.3</v>
      </c>
      <c r="U14" s="108">
        <v>200.3</v>
      </c>
      <c r="V14" s="108">
        <v>186.7</v>
      </c>
      <c r="W14" s="108">
        <v>265.39999999999998</v>
      </c>
      <c r="X14" s="108">
        <v>285.3</v>
      </c>
      <c r="Y14" s="108">
        <v>266.39999999999998</v>
      </c>
      <c r="Z14" s="108">
        <v>432.8</v>
      </c>
      <c r="AA14" s="108">
        <v>58.8</v>
      </c>
      <c r="AB14" s="109">
        <f t="shared" si="8"/>
        <v>2594.8000000000002</v>
      </c>
      <c r="AC14" s="108">
        <f t="shared" si="1"/>
        <v>-185.79999999999927</v>
      </c>
      <c r="AD14" s="109">
        <f t="shared" si="2"/>
        <v>-6.6820110767460017</v>
      </c>
      <c r="AE14" s="103"/>
      <c r="AF14" s="10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2:62" ht="18" customHeight="1">
      <c r="B15" s="112" t="s">
        <v>88</v>
      </c>
      <c r="C15" s="108">
        <v>170</v>
      </c>
      <c r="D15" s="113">
        <v>181.7</v>
      </c>
      <c r="E15" s="113">
        <v>208.3</v>
      </c>
      <c r="F15" s="113">
        <v>205.6</v>
      </c>
      <c r="G15" s="113">
        <v>253.4</v>
      </c>
      <c r="H15" s="113">
        <v>313.5</v>
      </c>
      <c r="I15" s="113">
        <v>231.9</v>
      </c>
      <c r="J15" s="113">
        <v>296.7</v>
      </c>
      <c r="K15" s="113">
        <v>267.89999999999998</v>
      </c>
      <c r="L15" s="113">
        <v>237.1</v>
      </c>
      <c r="M15" s="113">
        <v>291.3</v>
      </c>
      <c r="N15" s="113">
        <v>194.4</v>
      </c>
      <c r="O15" s="109">
        <f t="shared" si="7"/>
        <v>2851.8</v>
      </c>
      <c r="P15" s="108">
        <v>167.8</v>
      </c>
      <c r="Q15" s="113">
        <v>155.1</v>
      </c>
      <c r="R15" s="113">
        <v>203.6</v>
      </c>
      <c r="S15" s="113">
        <v>173.8</v>
      </c>
      <c r="T15" s="108">
        <v>238.3</v>
      </c>
      <c r="U15" s="113">
        <v>199.2</v>
      </c>
      <c r="V15" s="113">
        <v>260.39999999999998</v>
      </c>
      <c r="W15" s="113">
        <v>356</v>
      </c>
      <c r="X15" s="113">
        <v>299</v>
      </c>
      <c r="Y15" s="113">
        <v>362.7</v>
      </c>
      <c r="Z15" s="113">
        <v>344.9</v>
      </c>
      <c r="AA15" s="113">
        <v>191.4</v>
      </c>
      <c r="AB15" s="109">
        <f t="shared" si="8"/>
        <v>2952.2</v>
      </c>
      <c r="AC15" s="108">
        <f t="shared" si="1"/>
        <v>100.39999999999964</v>
      </c>
      <c r="AD15" s="109">
        <f t="shared" si="2"/>
        <v>3.5205834911283969</v>
      </c>
      <c r="AE15" s="103"/>
      <c r="AF15" s="10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spans="2:62" s="115" customFormat="1" ht="18" customHeight="1">
      <c r="B16" s="114" t="s">
        <v>89</v>
      </c>
      <c r="C16" s="108">
        <v>107.1</v>
      </c>
      <c r="D16" s="108">
        <v>134.19999999999999</v>
      </c>
      <c r="E16" s="108">
        <v>193.7</v>
      </c>
      <c r="F16" s="108">
        <v>130.30000000000001</v>
      </c>
      <c r="G16" s="108">
        <v>137.5</v>
      </c>
      <c r="H16" s="108">
        <v>170.7</v>
      </c>
      <c r="I16" s="108">
        <v>159.5</v>
      </c>
      <c r="J16" s="108">
        <v>146.6</v>
      </c>
      <c r="K16" s="108">
        <v>183.4</v>
      </c>
      <c r="L16" s="108">
        <v>157.9</v>
      </c>
      <c r="M16" s="108">
        <v>181.5</v>
      </c>
      <c r="N16" s="108">
        <v>170.8</v>
      </c>
      <c r="O16" s="109">
        <f t="shared" si="7"/>
        <v>1873.2</v>
      </c>
      <c r="P16" s="113">
        <v>125.1</v>
      </c>
      <c r="Q16" s="108">
        <v>115.3</v>
      </c>
      <c r="R16" s="113">
        <v>201.3</v>
      </c>
      <c r="S16" s="113">
        <v>108.6</v>
      </c>
      <c r="T16" s="113">
        <v>179.1</v>
      </c>
      <c r="U16" s="113">
        <v>166.6</v>
      </c>
      <c r="V16" s="113">
        <v>215.7</v>
      </c>
      <c r="W16" s="113">
        <v>132.19999999999999</v>
      </c>
      <c r="X16" s="113">
        <v>168.4</v>
      </c>
      <c r="Y16" s="113">
        <v>162.30000000000001</v>
      </c>
      <c r="Z16" s="113">
        <v>172.5</v>
      </c>
      <c r="AA16" s="113">
        <v>151.9</v>
      </c>
      <c r="AB16" s="109">
        <f t="shared" si="8"/>
        <v>1899.0000000000002</v>
      </c>
      <c r="AC16" s="108">
        <f t="shared" si="1"/>
        <v>25.800000000000182</v>
      </c>
      <c r="AD16" s="109">
        <f t="shared" si="2"/>
        <v>1.3773222293401763</v>
      </c>
      <c r="AE16" s="103"/>
      <c r="AF16" s="103"/>
    </row>
    <row r="17" spans="1:62" ht="18" customHeight="1">
      <c r="B17" s="112" t="s">
        <v>35</v>
      </c>
      <c r="C17" s="108">
        <v>0</v>
      </c>
      <c r="D17" s="108">
        <v>1.1000000000000001</v>
      </c>
      <c r="E17" s="108">
        <v>1.5</v>
      </c>
      <c r="F17" s="108">
        <v>2.2999999999999998</v>
      </c>
      <c r="G17" s="108">
        <v>0.5</v>
      </c>
      <c r="H17" s="108">
        <v>3.8</v>
      </c>
      <c r="I17" s="108">
        <v>1</v>
      </c>
      <c r="J17" s="108">
        <v>0.3</v>
      </c>
      <c r="K17" s="108">
        <v>0.1</v>
      </c>
      <c r="L17" s="108">
        <v>0</v>
      </c>
      <c r="M17" s="108">
        <v>0</v>
      </c>
      <c r="N17" s="108">
        <v>0</v>
      </c>
      <c r="O17" s="109">
        <f t="shared" si="7"/>
        <v>10.6</v>
      </c>
      <c r="P17" s="108">
        <v>0</v>
      </c>
      <c r="Q17" s="108">
        <v>0</v>
      </c>
      <c r="R17" s="108">
        <v>0</v>
      </c>
      <c r="S17" s="108">
        <v>0</v>
      </c>
      <c r="T17" s="108">
        <v>0</v>
      </c>
      <c r="U17" s="108">
        <v>0</v>
      </c>
      <c r="V17" s="108">
        <v>0</v>
      </c>
      <c r="W17" s="108">
        <v>0</v>
      </c>
      <c r="X17" s="108">
        <v>0</v>
      </c>
      <c r="Y17" s="108">
        <v>0</v>
      </c>
      <c r="Z17" s="108">
        <v>0</v>
      </c>
      <c r="AA17" s="108">
        <v>0</v>
      </c>
      <c r="AB17" s="109">
        <f t="shared" si="8"/>
        <v>0</v>
      </c>
      <c r="AC17" s="116">
        <f t="shared" si="1"/>
        <v>-10.6</v>
      </c>
      <c r="AD17" s="109">
        <f t="shared" si="2"/>
        <v>-100</v>
      </c>
      <c r="AE17" s="103"/>
      <c r="AF17" s="10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</row>
    <row r="18" spans="1:62" ht="18" customHeight="1">
      <c r="B18" s="117" t="s">
        <v>53</v>
      </c>
      <c r="C18" s="110">
        <v>44.4</v>
      </c>
      <c r="D18" s="110">
        <v>33.700000000000003</v>
      </c>
      <c r="E18" s="110">
        <v>55.5</v>
      </c>
      <c r="F18" s="110">
        <v>39.299999999999997</v>
      </c>
      <c r="G18" s="110">
        <v>25.5</v>
      </c>
      <c r="H18" s="110">
        <v>36.1</v>
      </c>
      <c r="I18" s="110">
        <v>38.5</v>
      </c>
      <c r="J18" s="110">
        <v>40.200000000000003</v>
      </c>
      <c r="K18" s="110">
        <v>61.2</v>
      </c>
      <c r="L18" s="110">
        <v>42.6</v>
      </c>
      <c r="M18" s="110">
        <v>38.799999999999997</v>
      </c>
      <c r="N18" s="110">
        <v>39.1</v>
      </c>
      <c r="O18" s="111">
        <f t="shared" si="7"/>
        <v>494.90000000000003</v>
      </c>
      <c r="P18" s="110">
        <v>31.6</v>
      </c>
      <c r="Q18" s="110">
        <v>29.2</v>
      </c>
      <c r="R18" s="110">
        <v>27.5</v>
      </c>
      <c r="S18" s="110">
        <v>22.7</v>
      </c>
      <c r="T18" s="110">
        <v>37.1</v>
      </c>
      <c r="U18" s="110">
        <v>56.3</v>
      </c>
      <c r="V18" s="110">
        <v>45.2</v>
      </c>
      <c r="W18" s="110">
        <v>37.6</v>
      </c>
      <c r="X18" s="110">
        <v>39.700000000000003</v>
      </c>
      <c r="Y18" s="110">
        <v>43.1</v>
      </c>
      <c r="Z18" s="110">
        <v>35.6</v>
      </c>
      <c r="AA18" s="110">
        <v>34.200000000000003</v>
      </c>
      <c r="AB18" s="111">
        <f t="shared" si="8"/>
        <v>439.8</v>
      </c>
      <c r="AC18" s="110">
        <f t="shared" si="1"/>
        <v>-55.100000000000023</v>
      </c>
      <c r="AD18" s="111">
        <f t="shared" si="2"/>
        <v>-11.133562335825422</v>
      </c>
      <c r="AE18" s="103"/>
      <c r="AF18" s="10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</row>
    <row r="19" spans="1:62" ht="18" customHeight="1">
      <c r="B19" s="34" t="s">
        <v>90</v>
      </c>
      <c r="C19" s="110">
        <f>+C20+C22</f>
        <v>4026.2999999999997</v>
      </c>
      <c r="D19" s="110">
        <f t="shared" ref="D19:AB19" si="9">+D20+D22</f>
        <v>4048.1</v>
      </c>
      <c r="E19" s="110">
        <f t="shared" si="9"/>
        <v>4298.8999999999996</v>
      </c>
      <c r="F19" s="110">
        <f t="shared" si="9"/>
        <v>3676</v>
      </c>
      <c r="G19" s="110">
        <f t="shared" si="9"/>
        <v>4278.5</v>
      </c>
      <c r="H19" s="110">
        <f t="shared" si="9"/>
        <v>4709.5999999999995</v>
      </c>
      <c r="I19" s="110">
        <f t="shared" si="9"/>
        <v>4019.6000000000004</v>
      </c>
      <c r="J19" s="110">
        <f t="shared" si="9"/>
        <v>4609.6000000000004</v>
      </c>
      <c r="K19" s="110">
        <f t="shared" si="9"/>
        <v>4520</v>
      </c>
      <c r="L19" s="110">
        <f t="shared" si="9"/>
        <v>4232.5</v>
      </c>
      <c r="M19" s="110">
        <f t="shared" si="9"/>
        <v>4414.2</v>
      </c>
      <c r="N19" s="110">
        <f t="shared" si="9"/>
        <v>4073.5</v>
      </c>
      <c r="O19" s="110">
        <f t="shared" si="9"/>
        <v>50906.8</v>
      </c>
      <c r="P19" s="110">
        <f t="shared" si="9"/>
        <v>3685.3999999999996</v>
      </c>
      <c r="Q19" s="110">
        <f t="shared" si="9"/>
        <v>3539</v>
      </c>
      <c r="R19" s="110">
        <f t="shared" si="9"/>
        <v>3997.2999999999997</v>
      </c>
      <c r="S19" s="110">
        <f t="shared" si="9"/>
        <v>3681.7</v>
      </c>
      <c r="T19" s="110">
        <f t="shared" si="9"/>
        <v>4245.1000000000004</v>
      </c>
      <c r="U19" s="110">
        <f t="shared" si="9"/>
        <v>4031.1</v>
      </c>
      <c r="V19" s="110">
        <f t="shared" si="9"/>
        <v>4414.7</v>
      </c>
      <c r="W19" s="110">
        <f t="shared" si="9"/>
        <v>4300.5</v>
      </c>
      <c r="X19" s="110">
        <f t="shared" si="9"/>
        <v>4699.4000000000005</v>
      </c>
      <c r="Y19" s="110">
        <f t="shared" si="9"/>
        <v>5069.7</v>
      </c>
      <c r="Z19" s="110">
        <f t="shared" si="9"/>
        <v>5055.9000000000005</v>
      </c>
      <c r="AA19" s="110">
        <f t="shared" si="9"/>
        <v>4282.9000000000005</v>
      </c>
      <c r="AB19" s="110">
        <f t="shared" si="9"/>
        <v>51002.700000000004</v>
      </c>
      <c r="AC19" s="110">
        <f t="shared" si="1"/>
        <v>95.900000000001455</v>
      </c>
      <c r="AD19" s="111">
        <f t="shared" si="2"/>
        <v>0.18838347725647939</v>
      </c>
      <c r="AE19" s="103"/>
      <c r="AF19" s="10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</row>
    <row r="20" spans="1:62" ht="18" customHeight="1">
      <c r="B20" s="106" t="s">
        <v>91</v>
      </c>
      <c r="C20" s="110">
        <f>+C21</f>
        <v>4000.2</v>
      </c>
      <c r="D20" s="110">
        <f t="shared" ref="D20:N20" si="10">+D21</f>
        <v>4024.5</v>
      </c>
      <c r="E20" s="110">
        <f t="shared" si="10"/>
        <v>4272.2</v>
      </c>
      <c r="F20" s="110">
        <f t="shared" si="10"/>
        <v>3651.2</v>
      </c>
      <c r="G20" s="110">
        <f t="shared" si="10"/>
        <v>4256</v>
      </c>
      <c r="H20" s="110">
        <f t="shared" si="10"/>
        <v>4688.2</v>
      </c>
      <c r="I20" s="110">
        <f t="shared" si="10"/>
        <v>3995.8</v>
      </c>
      <c r="J20" s="110">
        <f t="shared" si="10"/>
        <v>4583.8</v>
      </c>
      <c r="K20" s="110">
        <f t="shared" si="10"/>
        <v>4503.6000000000004</v>
      </c>
      <c r="L20" s="110">
        <f t="shared" si="10"/>
        <v>4214.8999999999996</v>
      </c>
      <c r="M20" s="110">
        <f t="shared" si="10"/>
        <v>4395</v>
      </c>
      <c r="N20" s="110">
        <f t="shared" si="10"/>
        <v>4049.3</v>
      </c>
      <c r="O20" s="110">
        <f>+O21</f>
        <v>50634.700000000004</v>
      </c>
      <c r="P20" s="110">
        <f>+P21</f>
        <v>3654.2</v>
      </c>
      <c r="Q20" s="110">
        <f t="shared" ref="Q20:AC20" si="11">+Q21</f>
        <v>3516.3</v>
      </c>
      <c r="R20" s="110">
        <f t="shared" si="11"/>
        <v>3973.2</v>
      </c>
      <c r="S20" s="110">
        <f t="shared" si="11"/>
        <v>3658.7</v>
      </c>
      <c r="T20" s="110">
        <f t="shared" si="11"/>
        <v>4217.5</v>
      </c>
      <c r="U20" s="110">
        <f t="shared" si="11"/>
        <v>4011.4</v>
      </c>
      <c r="V20" s="110">
        <f t="shared" si="11"/>
        <v>4393.7</v>
      </c>
      <c r="W20" s="110">
        <f t="shared" si="11"/>
        <v>4278.6000000000004</v>
      </c>
      <c r="X20" s="110">
        <f t="shared" si="11"/>
        <v>4688.3</v>
      </c>
      <c r="Y20" s="110">
        <f t="shared" si="11"/>
        <v>5068.2</v>
      </c>
      <c r="Z20" s="110">
        <f t="shared" si="11"/>
        <v>5054.3</v>
      </c>
      <c r="AA20" s="110">
        <f t="shared" si="11"/>
        <v>4280.6000000000004</v>
      </c>
      <c r="AB20" s="110">
        <f t="shared" si="11"/>
        <v>50795.000000000007</v>
      </c>
      <c r="AC20" s="110">
        <f t="shared" si="11"/>
        <v>160.30000000000291</v>
      </c>
      <c r="AD20" s="111">
        <f t="shared" si="2"/>
        <v>0.31658131676499102</v>
      </c>
      <c r="AE20" s="103"/>
      <c r="AF20" s="10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 ht="18" customHeight="1">
      <c r="B21" s="29" t="s">
        <v>92</v>
      </c>
      <c r="C21" s="108">
        <f>+[1]PP!C47</f>
        <v>4000.2</v>
      </c>
      <c r="D21" s="108">
        <f>+[1]PP!D47</f>
        <v>4024.5</v>
      </c>
      <c r="E21" s="108">
        <f>+[1]PP!E47</f>
        <v>4272.2</v>
      </c>
      <c r="F21" s="108">
        <f>+[1]PP!F47</f>
        <v>3651.2</v>
      </c>
      <c r="G21" s="108">
        <f>+[1]PP!G47</f>
        <v>4256</v>
      </c>
      <c r="H21" s="108">
        <f>+[1]PP!H47</f>
        <v>4688.2</v>
      </c>
      <c r="I21" s="108">
        <f>+[1]PP!I47</f>
        <v>3995.8</v>
      </c>
      <c r="J21" s="108">
        <f>+[1]PP!J47</f>
        <v>4583.8</v>
      </c>
      <c r="K21" s="108">
        <f>+[1]PP!K47</f>
        <v>4503.6000000000004</v>
      </c>
      <c r="L21" s="108">
        <f>+[1]PP!L47</f>
        <v>4214.8999999999996</v>
      </c>
      <c r="M21" s="108">
        <f>+[1]PP!M47</f>
        <v>4395</v>
      </c>
      <c r="N21" s="108">
        <f>+[1]PP!N47</f>
        <v>4049.3</v>
      </c>
      <c r="O21" s="109">
        <f>SUM(C21:N21)</f>
        <v>50634.700000000004</v>
      </c>
      <c r="P21" s="108">
        <f>+[1]PP!P47</f>
        <v>3654.2</v>
      </c>
      <c r="Q21" s="108">
        <f>+[1]PP!Q47</f>
        <v>3516.3</v>
      </c>
      <c r="R21" s="108">
        <f>+[1]PP!R47</f>
        <v>3973.2</v>
      </c>
      <c r="S21" s="108">
        <f>+[1]PP!S47</f>
        <v>3658.7</v>
      </c>
      <c r="T21" s="108">
        <f>+[1]PP!T47</f>
        <v>4217.5</v>
      </c>
      <c r="U21" s="108">
        <f>+[1]PP!U47</f>
        <v>4011.4</v>
      </c>
      <c r="V21" s="108">
        <f>+[1]PP!V47</f>
        <v>4393.7</v>
      </c>
      <c r="W21" s="108">
        <f>+[1]PP!W47</f>
        <v>4278.6000000000004</v>
      </c>
      <c r="X21" s="108">
        <f>+[1]PP!X47</f>
        <v>4688.3</v>
      </c>
      <c r="Y21" s="108">
        <f>+[1]PP!Y47</f>
        <v>5068.2</v>
      </c>
      <c r="Z21" s="108">
        <f>+[1]PP!Z47</f>
        <v>5054.3</v>
      </c>
      <c r="AA21" s="108">
        <f>+[1]PP!AA47</f>
        <v>4280.6000000000004</v>
      </c>
      <c r="AB21" s="109">
        <f>SUM(P21:AA21)</f>
        <v>50795.000000000007</v>
      </c>
      <c r="AC21" s="108">
        <f t="shared" ref="AC21:AC32" si="12">+AB21-O21</f>
        <v>160.30000000000291</v>
      </c>
      <c r="AD21" s="109">
        <f t="shared" si="2"/>
        <v>0.31658131676499102</v>
      </c>
      <c r="AE21" s="103"/>
      <c r="AF21" s="10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ht="18" customHeight="1">
      <c r="B22" s="106" t="s">
        <v>93</v>
      </c>
      <c r="C22" s="105">
        <f>+C23+C24</f>
        <v>26.1</v>
      </c>
      <c r="D22" s="105">
        <f t="shared" ref="D22:AB22" si="13">+D23+D24</f>
        <v>23.599999999999998</v>
      </c>
      <c r="E22" s="105">
        <f t="shared" si="13"/>
        <v>26.700000000000003</v>
      </c>
      <c r="F22" s="105">
        <f t="shared" si="13"/>
        <v>24.799999999999997</v>
      </c>
      <c r="G22" s="105">
        <f t="shared" si="13"/>
        <v>22.5</v>
      </c>
      <c r="H22" s="105">
        <f t="shared" si="13"/>
        <v>21.4</v>
      </c>
      <c r="I22" s="105">
        <f t="shared" si="13"/>
        <v>23.8</v>
      </c>
      <c r="J22" s="105">
        <f t="shared" si="13"/>
        <v>25.8</v>
      </c>
      <c r="K22" s="105">
        <f t="shared" si="13"/>
        <v>16.400000000000002</v>
      </c>
      <c r="L22" s="105">
        <f t="shared" si="13"/>
        <v>17.600000000000001</v>
      </c>
      <c r="M22" s="105">
        <f t="shared" si="13"/>
        <v>19.2</v>
      </c>
      <c r="N22" s="105">
        <f t="shared" si="13"/>
        <v>24.2</v>
      </c>
      <c r="O22" s="102">
        <f t="shared" si="13"/>
        <v>272.10000000000002</v>
      </c>
      <c r="P22" s="105">
        <f t="shared" si="13"/>
        <v>31.2</v>
      </c>
      <c r="Q22" s="105">
        <f t="shared" si="13"/>
        <v>22.7</v>
      </c>
      <c r="R22" s="105">
        <f t="shared" si="13"/>
        <v>24.099999999999998</v>
      </c>
      <c r="S22" s="105">
        <f t="shared" si="13"/>
        <v>23</v>
      </c>
      <c r="T22" s="105">
        <f t="shared" si="13"/>
        <v>27.6</v>
      </c>
      <c r="U22" s="105">
        <f t="shared" si="13"/>
        <v>19.7</v>
      </c>
      <c r="V22" s="105">
        <f t="shared" si="13"/>
        <v>21</v>
      </c>
      <c r="W22" s="105">
        <f t="shared" si="13"/>
        <v>21.9</v>
      </c>
      <c r="X22" s="105">
        <f t="shared" si="13"/>
        <v>11.1</v>
      </c>
      <c r="Y22" s="105">
        <f t="shared" si="13"/>
        <v>1.5</v>
      </c>
      <c r="Z22" s="105">
        <f t="shared" si="13"/>
        <v>1.6</v>
      </c>
      <c r="AA22" s="105">
        <f t="shared" si="13"/>
        <v>2.2999999999999998</v>
      </c>
      <c r="AB22" s="102">
        <f t="shared" si="13"/>
        <v>207.7</v>
      </c>
      <c r="AC22" s="105">
        <f t="shared" si="12"/>
        <v>-64.400000000000034</v>
      </c>
      <c r="AD22" s="102">
        <f t="shared" si="2"/>
        <v>-23.667769202499091</v>
      </c>
      <c r="AE22" s="103"/>
      <c r="AF22" s="10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ht="18" customHeight="1">
      <c r="B23" s="29" t="s">
        <v>94</v>
      </c>
      <c r="C23" s="118">
        <v>24.8</v>
      </c>
      <c r="D23" s="118">
        <v>22.2</v>
      </c>
      <c r="E23" s="118">
        <v>24.6</v>
      </c>
      <c r="F23" s="118">
        <v>23.9</v>
      </c>
      <c r="G23" s="118">
        <v>20</v>
      </c>
      <c r="H23" s="118">
        <v>20.399999999999999</v>
      </c>
      <c r="I23" s="118">
        <v>21.7</v>
      </c>
      <c r="J23" s="118">
        <v>24.5</v>
      </c>
      <c r="K23" s="118">
        <v>14.8</v>
      </c>
      <c r="L23" s="118">
        <v>16</v>
      </c>
      <c r="M23" s="118">
        <v>17.2</v>
      </c>
      <c r="N23" s="118">
        <v>23</v>
      </c>
      <c r="O23" s="109">
        <f>SUM(C23:N23)</f>
        <v>253.1</v>
      </c>
      <c r="P23" s="118">
        <v>29.8</v>
      </c>
      <c r="Q23" s="118">
        <v>21.2</v>
      </c>
      <c r="R23" s="118">
        <v>22.9</v>
      </c>
      <c r="S23" s="118">
        <v>21.8</v>
      </c>
      <c r="T23" s="118">
        <v>25.5</v>
      </c>
      <c r="U23" s="118">
        <v>18</v>
      </c>
      <c r="V23" s="118">
        <v>20.399999999999999</v>
      </c>
      <c r="W23" s="118">
        <v>20.399999999999999</v>
      </c>
      <c r="X23" s="118">
        <v>10.199999999999999</v>
      </c>
      <c r="Y23" s="118">
        <v>0</v>
      </c>
      <c r="Z23" s="118">
        <v>0</v>
      </c>
      <c r="AA23" s="118">
        <v>0.7</v>
      </c>
      <c r="AB23" s="109">
        <f>SUM(P23:AA23)</f>
        <v>190.89999999999998</v>
      </c>
      <c r="AC23" s="108">
        <f t="shared" si="12"/>
        <v>-62.200000000000017</v>
      </c>
      <c r="AD23" s="109">
        <f t="shared" si="2"/>
        <v>-24.575266693006721</v>
      </c>
      <c r="AE23" s="103"/>
      <c r="AF23" s="10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</row>
    <row r="24" spans="1:62" ht="18" customHeight="1">
      <c r="B24" s="119" t="s">
        <v>35</v>
      </c>
      <c r="C24" s="118">
        <v>1.3</v>
      </c>
      <c r="D24" s="118">
        <v>1.4</v>
      </c>
      <c r="E24" s="118">
        <v>2.1</v>
      </c>
      <c r="F24" s="118">
        <v>0.9</v>
      </c>
      <c r="G24" s="118">
        <v>2.5</v>
      </c>
      <c r="H24" s="118">
        <v>1</v>
      </c>
      <c r="I24" s="118">
        <v>2.1</v>
      </c>
      <c r="J24" s="118">
        <v>1.3</v>
      </c>
      <c r="K24" s="118">
        <v>1.6</v>
      </c>
      <c r="L24" s="118">
        <v>1.6</v>
      </c>
      <c r="M24" s="118">
        <v>2</v>
      </c>
      <c r="N24" s="118">
        <v>1.2</v>
      </c>
      <c r="O24" s="109">
        <f>SUM(C24:N24)</f>
        <v>19</v>
      </c>
      <c r="P24" s="118">
        <v>1.4</v>
      </c>
      <c r="Q24" s="118">
        <v>1.5</v>
      </c>
      <c r="R24" s="118">
        <v>1.2</v>
      </c>
      <c r="S24" s="118">
        <v>1.2</v>
      </c>
      <c r="T24" s="118">
        <v>2.1</v>
      </c>
      <c r="U24" s="118">
        <v>1.7</v>
      </c>
      <c r="V24" s="118">
        <v>0.6</v>
      </c>
      <c r="W24" s="118">
        <v>1.5</v>
      </c>
      <c r="X24" s="118">
        <v>0.9</v>
      </c>
      <c r="Y24" s="118">
        <v>1.5</v>
      </c>
      <c r="Z24" s="118">
        <v>1.6</v>
      </c>
      <c r="AA24" s="118">
        <v>1.6</v>
      </c>
      <c r="AB24" s="109">
        <f>SUM(P24:AA24)</f>
        <v>16.8</v>
      </c>
      <c r="AC24" s="108">
        <f t="shared" si="12"/>
        <v>-2.1999999999999993</v>
      </c>
      <c r="AD24" s="109">
        <f t="shared" si="2"/>
        <v>-11.578947368421048</v>
      </c>
      <c r="AE24" s="103"/>
      <c r="AF24" s="10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ht="18" customHeight="1">
      <c r="B25" s="100" t="s">
        <v>95</v>
      </c>
      <c r="C25" s="105">
        <v>0</v>
      </c>
      <c r="D25" s="105">
        <v>0.2</v>
      </c>
      <c r="E25" s="105">
        <v>0</v>
      </c>
      <c r="F25" s="105">
        <v>0.1</v>
      </c>
      <c r="G25" s="105">
        <v>0.1</v>
      </c>
      <c r="H25" s="105">
        <v>0</v>
      </c>
      <c r="I25" s="105">
        <v>0.1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11">
        <f>SUM(C25:N25)</f>
        <v>0.5</v>
      </c>
      <c r="P25" s="105">
        <v>0</v>
      </c>
      <c r="Q25" s="105">
        <v>0</v>
      </c>
      <c r="R25" s="105">
        <v>0</v>
      </c>
      <c r="S25" s="105">
        <v>0</v>
      </c>
      <c r="T25" s="105">
        <v>1</v>
      </c>
      <c r="U25" s="105">
        <v>0.1</v>
      </c>
      <c r="V25" s="105">
        <v>0.2</v>
      </c>
      <c r="W25" s="105">
        <v>0</v>
      </c>
      <c r="X25" s="105">
        <v>0.1</v>
      </c>
      <c r="Y25" s="105">
        <v>0.1</v>
      </c>
      <c r="Z25" s="105">
        <v>0</v>
      </c>
      <c r="AA25" s="105">
        <v>0.2</v>
      </c>
      <c r="AB25" s="111">
        <f>SUM(P25:AA25)</f>
        <v>1.7000000000000002</v>
      </c>
      <c r="AC25" s="105">
        <f t="shared" si="12"/>
        <v>1.2000000000000002</v>
      </c>
      <c r="AD25" s="109">
        <f t="shared" si="2"/>
        <v>240.00000000000003</v>
      </c>
      <c r="AE25" s="103"/>
      <c r="AF25" s="10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</row>
    <row r="26" spans="1:62" ht="18" customHeight="1">
      <c r="B26" s="120" t="s">
        <v>96</v>
      </c>
      <c r="C26" s="105">
        <f t="shared" ref="C26:AA27" si="14">+C27</f>
        <v>154.30000000000001</v>
      </c>
      <c r="D26" s="105">
        <f t="shared" si="14"/>
        <v>219.3</v>
      </c>
      <c r="E26" s="105">
        <f t="shared" si="14"/>
        <v>235.4</v>
      </c>
      <c r="F26" s="105">
        <f t="shared" si="14"/>
        <v>56.3</v>
      </c>
      <c r="G26" s="105">
        <f t="shared" si="14"/>
        <v>204.7</v>
      </c>
      <c r="H26" s="105">
        <f t="shared" si="14"/>
        <v>107.9</v>
      </c>
      <c r="I26" s="105">
        <f t="shared" si="14"/>
        <v>354.8</v>
      </c>
      <c r="J26" s="105">
        <f t="shared" si="14"/>
        <v>6.8</v>
      </c>
      <c r="K26" s="105">
        <f t="shared" si="14"/>
        <v>709.7</v>
      </c>
      <c r="L26" s="105">
        <f t="shared" si="14"/>
        <v>1768.9</v>
      </c>
      <c r="M26" s="105">
        <f t="shared" si="14"/>
        <v>581.70000000000005</v>
      </c>
      <c r="N26" s="105">
        <f t="shared" si="14"/>
        <v>258.7</v>
      </c>
      <c r="O26" s="105">
        <f t="shared" si="14"/>
        <v>4658.5</v>
      </c>
      <c r="P26" s="105">
        <f t="shared" si="14"/>
        <v>121.3</v>
      </c>
      <c r="Q26" s="105">
        <f t="shared" si="14"/>
        <v>214.6</v>
      </c>
      <c r="R26" s="105">
        <f t="shared" si="14"/>
        <v>311</v>
      </c>
      <c r="S26" s="105">
        <f t="shared" si="14"/>
        <v>275.39999999999998</v>
      </c>
      <c r="T26" s="105">
        <f t="shared" si="14"/>
        <v>93.3</v>
      </c>
      <c r="U26" s="105">
        <f t="shared" si="14"/>
        <v>239.5</v>
      </c>
      <c r="V26" s="105">
        <f t="shared" si="14"/>
        <v>88.5</v>
      </c>
      <c r="W26" s="105">
        <f t="shared" si="14"/>
        <v>77.599999999999994</v>
      </c>
      <c r="X26" s="105">
        <f t="shared" si="14"/>
        <v>144.5</v>
      </c>
      <c r="Y26" s="105">
        <f t="shared" si="14"/>
        <v>124.2</v>
      </c>
      <c r="Z26" s="105">
        <f t="shared" si="14"/>
        <v>114.6</v>
      </c>
      <c r="AA26" s="105">
        <f t="shared" si="14"/>
        <v>100.6</v>
      </c>
      <c r="AB26" s="105">
        <f>+AB27</f>
        <v>1905.0999999999997</v>
      </c>
      <c r="AC26" s="105">
        <f t="shared" si="12"/>
        <v>-2753.4000000000005</v>
      </c>
      <c r="AD26" s="102">
        <f t="shared" si="2"/>
        <v>-59.104862080068699</v>
      </c>
      <c r="AE26" s="103"/>
      <c r="AF26" s="10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1:62" ht="18" customHeight="1">
      <c r="B27" s="121" t="s">
        <v>59</v>
      </c>
      <c r="C27" s="105">
        <f t="shared" si="14"/>
        <v>154.30000000000001</v>
      </c>
      <c r="D27" s="105">
        <f t="shared" si="14"/>
        <v>219.3</v>
      </c>
      <c r="E27" s="105">
        <f t="shared" si="14"/>
        <v>235.4</v>
      </c>
      <c r="F27" s="105">
        <f t="shared" si="14"/>
        <v>56.3</v>
      </c>
      <c r="G27" s="105">
        <f t="shared" si="14"/>
        <v>204.7</v>
      </c>
      <c r="H27" s="105">
        <f t="shared" si="14"/>
        <v>107.9</v>
      </c>
      <c r="I27" s="105">
        <f t="shared" si="14"/>
        <v>354.8</v>
      </c>
      <c r="J27" s="105">
        <f t="shared" si="14"/>
        <v>6.8</v>
      </c>
      <c r="K27" s="105">
        <f t="shared" si="14"/>
        <v>709.7</v>
      </c>
      <c r="L27" s="105">
        <f t="shared" si="14"/>
        <v>1768.9</v>
      </c>
      <c r="M27" s="105">
        <f t="shared" si="14"/>
        <v>581.70000000000005</v>
      </c>
      <c r="N27" s="105">
        <f t="shared" si="14"/>
        <v>258.7</v>
      </c>
      <c r="O27" s="102">
        <f t="shared" si="14"/>
        <v>4658.5</v>
      </c>
      <c r="P27" s="105">
        <f t="shared" si="14"/>
        <v>121.3</v>
      </c>
      <c r="Q27" s="105">
        <f t="shared" si="14"/>
        <v>214.6</v>
      </c>
      <c r="R27" s="105">
        <f t="shared" si="14"/>
        <v>311</v>
      </c>
      <c r="S27" s="105">
        <f t="shared" si="14"/>
        <v>275.39999999999998</v>
      </c>
      <c r="T27" s="105">
        <f t="shared" si="14"/>
        <v>93.3</v>
      </c>
      <c r="U27" s="105">
        <f t="shared" si="14"/>
        <v>239.5</v>
      </c>
      <c r="V27" s="105">
        <f t="shared" si="14"/>
        <v>88.5</v>
      </c>
      <c r="W27" s="105">
        <f t="shared" si="14"/>
        <v>77.599999999999994</v>
      </c>
      <c r="X27" s="105">
        <f t="shared" si="14"/>
        <v>144.5</v>
      </c>
      <c r="Y27" s="105">
        <f t="shared" si="14"/>
        <v>124.2</v>
      </c>
      <c r="Z27" s="105">
        <f t="shared" si="14"/>
        <v>114.6</v>
      </c>
      <c r="AA27" s="105">
        <f t="shared" si="14"/>
        <v>100.6</v>
      </c>
      <c r="AB27" s="102">
        <f>+AB28</f>
        <v>1905.0999999999997</v>
      </c>
      <c r="AC27" s="105">
        <f t="shared" si="12"/>
        <v>-2753.4000000000005</v>
      </c>
      <c r="AD27" s="102">
        <f t="shared" si="2"/>
        <v>-59.104862080068699</v>
      </c>
      <c r="AE27" s="103"/>
      <c r="AF27" s="10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1:62" ht="18" customHeight="1">
      <c r="B28" s="122" t="s">
        <v>61</v>
      </c>
      <c r="C28" s="118">
        <v>154.30000000000001</v>
      </c>
      <c r="D28" s="118">
        <v>219.3</v>
      </c>
      <c r="E28" s="118">
        <v>235.4</v>
      </c>
      <c r="F28" s="118">
        <v>56.3</v>
      </c>
      <c r="G28" s="118">
        <v>204.7</v>
      </c>
      <c r="H28" s="118">
        <v>107.9</v>
      </c>
      <c r="I28" s="118">
        <v>354.8</v>
      </c>
      <c r="J28" s="118">
        <v>6.8</v>
      </c>
      <c r="K28" s="118">
        <v>709.7</v>
      </c>
      <c r="L28" s="118">
        <v>1768.9</v>
      </c>
      <c r="M28" s="118">
        <v>581.70000000000005</v>
      </c>
      <c r="N28" s="118">
        <v>258.7</v>
      </c>
      <c r="O28" s="109">
        <f>SUM(C28:N28)</f>
        <v>4658.5</v>
      </c>
      <c r="P28" s="123">
        <v>121.3</v>
      </c>
      <c r="Q28" s="118">
        <v>214.6</v>
      </c>
      <c r="R28" s="118">
        <v>311</v>
      </c>
      <c r="S28" s="118">
        <v>275.39999999999998</v>
      </c>
      <c r="T28" s="118">
        <v>93.3</v>
      </c>
      <c r="U28" s="118">
        <v>239.5</v>
      </c>
      <c r="V28" s="118">
        <v>88.5</v>
      </c>
      <c r="W28" s="118">
        <v>77.599999999999994</v>
      </c>
      <c r="X28" s="118">
        <v>144.5</v>
      </c>
      <c r="Y28" s="118">
        <v>124.2</v>
      </c>
      <c r="Z28" s="118">
        <v>114.6</v>
      </c>
      <c r="AA28" s="118">
        <v>100.6</v>
      </c>
      <c r="AB28" s="109">
        <f>SUM(P28:AA28)</f>
        <v>1905.0999999999997</v>
      </c>
      <c r="AC28" s="108">
        <f t="shared" si="12"/>
        <v>-2753.4000000000005</v>
      </c>
      <c r="AD28" s="109">
        <f t="shared" si="2"/>
        <v>-59.104862080068699</v>
      </c>
      <c r="AE28" s="103"/>
      <c r="AF28" s="10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</row>
    <row r="29" spans="1:62" ht="18" customHeight="1">
      <c r="B29" s="34" t="s">
        <v>97</v>
      </c>
      <c r="C29" s="105">
        <v>38</v>
      </c>
      <c r="D29" s="105">
        <v>0</v>
      </c>
      <c r="E29" s="105">
        <v>0</v>
      </c>
      <c r="F29" s="105">
        <v>32.5</v>
      </c>
      <c r="G29" s="105">
        <v>0</v>
      </c>
      <c r="H29" s="105">
        <v>0</v>
      </c>
      <c r="I29" s="105">
        <v>73</v>
      </c>
      <c r="J29" s="105">
        <v>0</v>
      </c>
      <c r="K29" s="105">
        <v>0</v>
      </c>
      <c r="L29" s="105">
        <v>140.6</v>
      </c>
      <c r="M29" s="105">
        <v>0</v>
      </c>
      <c r="N29" s="105">
        <v>0</v>
      </c>
      <c r="O29" s="111">
        <f>SUM(C29:N29)</f>
        <v>284.10000000000002</v>
      </c>
      <c r="P29" s="105">
        <v>41</v>
      </c>
      <c r="Q29" s="105">
        <v>732.1</v>
      </c>
      <c r="R29" s="105">
        <v>0</v>
      </c>
      <c r="S29" s="105">
        <v>68.7</v>
      </c>
      <c r="T29" s="105">
        <v>0</v>
      </c>
      <c r="U29" s="105">
        <v>0</v>
      </c>
      <c r="V29" s="105">
        <v>59.7</v>
      </c>
      <c r="W29" s="105">
        <v>0</v>
      </c>
      <c r="X29" s="105">
        <v>0</v>
      </c>
      <c r="Y29" s="105">
        <v>77.2</v>
      </c>
      <c r="Z29" s="105">
        <v>0.7</v>
      </c>
      <c r="AA29" s="105">
        <v>0</v>
      </c>
      <c r="AB29" s="111">
        <f>SUM(P29:AA29)</f>
        <v>979.4000000000002</v>
      </c>
      <c r="AC29" s="110">
        <f t="shared" si="12"/>
        <v>695.30000000000018</v>
      </c>
      <c r="AD29" s="111">
        <f t="shared" si="2"/>
        <v>244.73776839141149</v>
      </c>
      <c r="AE29" s="103"/>
      <c r="AF29" s="10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</row>
    <row r="30" spans="1:62" ht="18" customHeight="1" thickBot="1">
      <c r="A30" s="124"/>
      <c r="B30" s="44" t="s">
        <v>98</v>
      </c>
      <c r="C30" s="45">
        <f>+C8+C25+C26+C29</f>
        <v>17718.5</v>
      </c>
      <c r="D30" s="45">
        <f t="shared" ref="D30:AB30" si="15">+D8+D25+D26+D29</f>
        <v>17781.900000000001</v>
      </c>
      <c r="E30" s="45">
        <f t="shared" si="15"/>
        <v>19031.800000000003</v>
      </c>
      <c r="F30" s="45">
        <f t="shared" si="15"/>
        <v>16577.399999999998</v>
      </c>
      <c r="G30" s="45">
        <f t="shared" si="15"/>
        <v>19353.2</v>
      </c>
      <c r="H30" s="45">
        <f t="shared" si="15"/>
        <v>20554.7</v>
      </c>
      <c r="I30" s="45">
        <f t="shared" si="15"/>
        <v>19366.2</v>
      </c>
      <c r="J30" s="45">
        <f t="shared" si="15"/>
        <v>21132.999999999996</v>
      </c>
      <c r="K30" s="45">
        <f t="shared" si="15"/>
        <v>21067.100000000002</v>
      </c>
      <c r="L30" s="45">
        <f t="shared" si="15"/>
        <v>21012.1</v>
      </c>
      <c r="M30" s="45">
        <f t="shared" si="15"/>
        <v>19400.7</v>
      </c>
      <c r="N30" s="45">
        <f t="shared" si="15"/>
        <v>17914.8</v>
      </c>
      <c r="O30" s="125">
        <f t="shared" si="15"/>
        <v>230911.4</v>
      </c>
      <c r="P30" s="45">
        <f t="shared" si="15"/>
        <v>17239.899999999998</v>
      </c>
      <c r="Q30" s="45">
        <f t="shared" si="15"/>
        <v>17101.900000000001</v>
      </c>
      <c r="R30" s="45">
        <f t="shared" si="15"/>
        <v>18986.7</v>
      </c>
      <c r="S30" s="45">
        <f t="shared" si="15"/>
        <v>16661.900000000001</v>
      </c>
      <c r="T30" s="45">
        <f t="shared" si="15"/>
        <v>18822.899999999998</v>
      </c>
      <c r="U30" s="45">
        <f t="shared" si="15"/>
        <v>17973.699999999997</v>
      </c>
      <c r="V30" s="45">
        <f t="shared" si="15"/>
        <v>19019.900000000001</v>
      </c>
      <c r="W30" s="45">
        <f t="shared" si="15"/>
        <v>18802.799999999996</v>
      </c>
      <c r="X30" s="45">
        <f t="shared" si="15"/>
        <v>19804.8</v>
      </c>
      <c r="Y30" s="45">
        <f t="shared" si="15"/>
        <v>21243.100000000002</v>
      </c>
      <c r="Z30" s="45">
        <f t="shared" si="15"/>
        <v>21518.100000000002</v>
      </c>
      <c r="AA30" s="45">
        <f t="shared" si="15"/>
        <v>17763.100000000002</v>
      </c>
      <c r="AB30" s="125">
        <f t="shared" si="15"/>
        <v>224938.80000000002</v>
      </c>
      <c r="AC30" s="45">
        <f t="shared" si="12"/>
        <v>-5972.5999999999767</v>
      </c>
      <c r="AD30" s="125">
        <f t="shared" si="2"/>
        <v>-2.5865331897862021</v>
      </c>
      <c r="AE30" s="103"/>
      <c r="AF30" s="10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</row>
    <row r="31" spans="1:62" ht="18" customHeight="1" thickTop="1" thickBot="1">
      <c r="A31" s="124"/>
      <c r="B31" s="126" t="s">
        <v>99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7">
        <v>0</v>
      </c>
      <c r="T31" s="127">
        <v>0</v>
      </c>
      <c r="U31" s="127">
        <v>0</v>
      </c>
      <c r="V31" s="127">
        <v>0</v>
      </c>
      <c r="W31" s="127">
        <v>0</v>
      </c>
      <c r="X31" s="127">
        <v>0</v>
      </c>
      <c r="Y31" s="127">
        <v>0</v>
      </c>
      <c r="Z31" s="127">
        <v>0</v>
      </c>
      <c r="AA31" s="127">
        <v>0</v>
      </c>
      <c r="AB31" s="127">
        <f>SUM(P31:AA31)</f>
        <v>0</v>
      </c>
      <c r="AC31" s="127">
        <f t="shared" si="12"/>
        <v>0</v>
      </c>
      <c r="AD31" s="128">
        <v>0</v>
      </c>
      <c r="AE31" s="103"/>
      <c r="AF31" s="10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 ht="21.75" customHeight="1" thickTop="1" thickBot="1">
      <c r="A32" s="124"/>
      <c r="B32" s="129" t="s">
        <v>78</v>
      </c>
      <c r="C32" s="130">
        <f>+C31+C30</f>
        <v>17718.5</v>
      </c>
      <c r="D32" s="130">
        <f t="shared" ref="D32:AB32" si="16">+D31+D30</f>
        <v>17781.900000000001</v>
      </c>
      <c r="E32" s="130">
        <f t="shared" si="16"/>
        <v>19031.800000000003</v>
      </c>
      <c r="F32" s="130">
        <f t="shared" si="16"/>
        <v>16577.399999999998</v>
      </c>
      <c r="G32" s="130">
        <f t="shared" si="16"/>
        <v>19353.2</v>
      </c>
      <c r="H32" s="130">
        <f t="shared" si="16"/>
        <v>20554.7</v>
      </c>
      <c r="I32" s="130">
        <f t="shared" si="16"/>
        <v>19366.2</v>
      </c>
      <c r="J32" s="130">
        <f t="shared" si="16"/>
        <v>21132.999999999996</v>
      </c>
      <c r="K32" s="130">
        <f t="shared" si="16"/>
        <v>21067.100000000002</v>
      </c>
      <c r="L32" s="130">
        <f t="shared" si="16"/>
        <v>21012.1</v>
      </c>
      <c r="M32" s="130">
        <f t="shared" si="16"/>
        <v>19400.7</v>
      </c>
      <c r="N32" s="130">
        <f t="shared" si="16"/>
        <v>17914.8</v>
      </c>
      <c r="O32" s="130">
        <f t="shared" si="16"/>
        <v>230911.4</v>
      </c>
      <c r="P32" s="130">
        <f t="shared" si="16"/>
        <v>17239.899999999998</v>
      </c>
      <c r="Q32" s="130">
        <f t="shared" si="16"/>
        <v>17101.900000000001</v>
      </c>
      <c r="R32" s="130">
        <f t="shared" si="16"/>
        <v>18986.7</v>
      </c>
      <c r="S32" s="130">
        <f t="shared" si="16"/>
        <v>16661.900000000001</v>
      </c>
      <c r="T32" s="130">
        <f t="shared" si="16"/>
        <v>18822.899999999998</v>
      </c>
      <c r="U32" s="130">
        <f t="shared" si="16"/>
        <v>17973.699999999997</v>
      </c>
      <c r="V32" s="130">
        <f t="shared" si="16"/>
        <v>19019.900000000001</v>
      </c>
      <c r="W32" s="130">
        <f t="shared" si="16"/>
        <v>18802.799999999996</v>
      </c>
      <c r="X32" s="130">
        <f t="shared" si="16"/>
        <v>19804.8</v>
      </c>
      <c r="Y32" s="130">
        <f t="shared" si="16"/>
        <v>21243.100000000002</v>
      </c>
      <c r="Z32" s="130">
        <f t="shared" si="16"/>
        <v>21518.100000000002</v>
      </c>
      <c r="AA32" s="130">
        <f t="shared" si="16"/>
        <v>17763.100000000002</v>
      </c>
      <c r="AB32" s="130">
        <f t="shared" si="16"/>
        <v>224938.80000000002</v>
      </c>
      <c r="AC32" s="131">
        <f t="shared" si="12"/>
        <v>-5972.5999999999767</v>
      </c>
      <c r="AD32" s="131">
        <f>+AC32/O32*100</f>
        <v>-2.5865331897862021</v>
      </c>
      <c r="AE32" s="103"/>
      <c r="AF32" s="10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1:62" ht="18" customHeight="1" thickTop="1">
      <c r="A33" s="124"/>
      <c r="B33" s="56" t="s">
        <v>79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132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1:62">
      <c r="B34" s="61" t="s">
        <v>80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71"/>
      <c r="AD34" s="71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1:62" ht="12" customHeight="1">
      <c r="B35" s="66" t="s">
        <v>81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1:62" ht="12" customHeight="1">
      <c r="B36" s="66" t="s">
        <v>100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37" spans="1:62">
      <c r="B37" s="70" t="s">
        <v>84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133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57"/>
      <c r="AC37" s="72"/>
      <c r="AD37" s="72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</row>
    <row r="38" spans="1:62">
      <c r="B38" s="72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2"/>
      <c r="AD38" s="72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</row>
    <row r="39" spans="1:62">
      <c r="B39" s="72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71"/>
      <c r="AD39" s="72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</row>
    <row r="40" spans="1:62">
      <c r="B40" s="72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72"/>
      <c r="AD40" s="72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</row>
    <row r="41" spans="1:62">
      <c r="B41" s="135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7"/>
      <c r="AC41" s="71"/>
      <c r="AD41" s="71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</row>
    <row r="42" spans="1:62">
      <c r="B42" s="135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9"/>
      <c r="AC42" s="72"/>
      <c r="AD42" s="72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</row>
    <row r="43" spans="1:62"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140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39"/>
      <c r="AC43" s="72"/>
      <c r="AD43" s="72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</row>
    <row r="44" spans="1:62"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140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9"/>
      <c r="AC44" s="72"/>
      <c r="AD44" s="72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</row>
    <row r="45" spans="1:62"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140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39"/>
      <c r="AC45" s="72"/>
      <c r="AD45" s="72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</row>
    <row r="46" spans="1:62"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39"/>
      <c r="AC46" s="72"/>
      <c r="AD46" s="72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</row>
    <row r="47" spans="1:62"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</row>
    <row r="48" spans="1:62"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</row>
    <row r="49" spans="2:62"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72"/>
      <c r="AD49" s="72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</row>
    <row r="50" spans="2:62"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72"/>
      <c r="AD50" s="72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</row>
    <row r="51" spans="2:62"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</row>
    <row r="52" spans="2:62"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</row>
    <row r="53" spans="2:62"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</row>
    <row r="54" spans="2:62"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</row>
    <row r="55" spans="2:62"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</row>
    <row r="56" spans="2:62"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</row>
    <row r="57" spans="2:62"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2:62"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</row>
    <row r="59" spans="2:62"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</row>
    <row r="60" spans="2:62"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</row>
    <row r="61" spans="2:62"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</row>
    <row r="62" spans="2:62"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</row>
    <row r="63" spans="2:62"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</row>
    <row r="64" spans="2:62"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</row>
    <row r="65" spans="2:62"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</row>
    <row r="66" spans="2:62"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</row>
    <row r="67" spans="2:62"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</row>
    <row r="68" spans="2:62"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</row>
    <row r="69" spans="2:62"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</row>
    <row r="70" spans="2:62"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</row>
    <row r="71" spans="2:62"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</row>
    <row r="72" spans="2:62"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</row>
    <row r="73" spans="2:62"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</row>
    <row r="74" spans="2:62"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</row>
    <row r="75" spans="2:62"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</row>
    <row r="76" spans="2:62"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</row>
    <row r="77" spans="2:62"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</row>
    <row r="78" spans="2:62"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</row>
    <row r="79" spans="2:62"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</row>
    <row r="80" spans="2:62"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</row>
    <row r="81" spans="2:62"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</row>
    <row r="82" spans="2:62"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</row>
    <row r="83" spans="2:62"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</row>
    <row r="84" spans="2:62"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</row>
    <row r="85" spans="2:62"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</row>
    <row r="86" spans="2:62"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</row>
    <row r="87" spans="2:62"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</row>
    <row r="88" spans="2:62"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</row>
    <row r="89" spans="2:62"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</row>
    <row r="90" spans="2:62"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</row>
    <row r="91" spans="2:62"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</row>
    <row r="92" spans="2:62"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</row>
    <row r="93" spans="2:62"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</row>
    <row r="94" spans="2:62"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</row>
    <row r="95" spans="2:62"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</row>
    <row r="96" spans="2:62"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</row>
    <row r="97" spans="2:62"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</row>
    <row r="98" spans="2:62"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</row>
    <row r="99" spans="2:62"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</row>
    <row r="100" spans="2:62"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</row>
    <row r="101" spans="2:62"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</row>
    <row r="102" spans="2:62" ht="14.25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</row>
    <row r="103" spans="2:62" ht="14.25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</row>
    <row r="104" spans="2:62" ht="14.25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</row>
    <row r="105" spans="2:62" ht="14.25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</row>
    <row r="106" spans="2:62" ht="14.25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</row>
    <row r="107" spans="2:62" ht="14.25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</row>
    <row r="108" spans="2:62" ht="14.25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</row>
    <row r="109" spans="2:62" ht="14.25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</row>
    <row r="110" spans="2:62" ht="14.25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</row>
    <row r="111" spans="2:62" ht="14.25"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</row>
    <row r="112" spans="2:62" ht="14.25"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</row>
    <row r="113" spans="2:62" ht="14.25"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</row>
    <row r="114" spans="2:62" ht="14.25"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</row>
    <row r="115" spans="2:62" ht="14.25"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</row>
    <row r="116" spans="2:62" ht="14.25"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</row>
    <row r="117" spans="2:62" ht="14.25"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</row>
    <row r="118" spans="2:62" ht="14.25"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</row>
    <row r="119" spans="2:62" ht="14.25"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</row>
    <row r="120" spans="2:62" ht="14.25"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</row>
    <row r="121" spans="2:62" ht="14.25"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</row>
    <row r="122" spans="2:62" ht="14.25"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</row>
    <row r="123" spans="2:62" ht="14.25"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</row>
    <row r="124" spans="2:62" ht="14.25"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</row>
    <row r="125" spans="2:62" ht="14.25"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</row>
    <row r="126" spans="2:62" ht="14.25"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</row>
    <row r="127" spans="2:62" ht="14.25"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</row>
    <row r="128" spans="2:62" ht="14.25"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</row>
    <row r="129" spans="2:62" ht="14.25"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</row>
    <row r="130" spans="2:62" ht="14.25"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</row>
    <row r="131" spans="2:62" ht="14.25"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</row>
    <row r="132" spans="2:62" ht="14.25"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</row>
    <row r="133" spans="2:62" ht="14.25"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</row>
    <row r="134" spans="2:62" ht="14.25"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</row>
    <row r="135" spans="2:62" ht="14.25"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</row>
    <row r="136" spans="2:62" ht="14.25"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</row>
    <row r="137" spans="2:62" ht="14.25"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</row>
    <row r="138" spans="2:62" ht="14.25"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</row>
    <row r="139" spans="2:62" ht="14.25"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</row>
    <row r="140" spans="2:62" ht="14.25"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</row>
    <row r="141" spans="2:62" ht="14.25"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</row>
    <row r="142" spans="2:62" ht="14.25"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</row>
    <row r="143" spans="2:62" ht="14.25"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</row>
    <row r="144" spans="2:62" ht="14.25"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</row>
    <row r="145" spans="2:62" ht="14.25"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</row>
    <row r="146" spans="2:62" ht="14.25"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</row>
    <row r="147" spans="2:62" ht="14.25"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</row>
    <row r="148" spans="2:62" ht="14.25"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</row>
    <row r="149" spans="2:62" ht="14.25"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</row>
    <row r="150" spans="2:62" ht="14.25"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</row>
    <row r="151" spans="2:62" ht="14.25"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</row>
    <row r="152" spans="2:62" ht="14.25"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</row>
    <row r="153" spans="2:62" ht="14.25"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</row>
    <row r="154" spans="2:62" ht="14.25"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</row>
    <row r="155" spans="2:62" ht="14.25"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</row>
    <row r="156" spans="2:62" ht="14.25"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</row>
    <row r="157" spans="2:62" ht="14.25"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</row>
    <row r="158" spans="2:62" ht="14.25"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</row>
    <row r="159" spans="2:62" ht="14.25"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</row>
    <row r="160" spans="2:62" ht="14.25"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</row>
    <row r="161" spans="2:62" ht="14.25"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</row>
    <row r="162" spans="2:62" ht="14.25"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</row>
    <row r="163" spans="2:62" ht="14.25"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</row>
    <row r="164" spans="2:62" ht="14.25"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</row>
    <row r="165" spans="2:62" ht="14.25"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</row>
    <row r="166" spans="2:62" ht="14.25"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</row>
    <row r="167" spans="2:62" ht="14.25"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</row>
    <row r="168" spans="2:62" ht="14.25"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</row>
    <row r="169" spans="2:62" ht="14.25"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</row>
    <row r="170" spans="2:62" ht="14.25"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</row>
    <row r="171" spans="2:62" ht="14.25"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</row>
    <row r="172" spans="2:62" ht="14.25"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</row>
    <row r="173" spans="2:62" ht="14.25"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</row>
    <row r="174" spans="2:62" ht="14.25"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</row>
    <row r="175" spans="2:62" ht="14.25"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</row>
    <row r="176" spans="2:62" ht="14.25"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</row>
    <row r="177" spans="2:62" ht="14.25"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</row>
    <row r="178" spans="2:62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</row>
    <row r="179" spans="2:62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</row>
    <row r="180" spans="2:62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</row>
    <row r="181" spans="2:62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</row>
    <row r="182" spans="2:62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</row>
    <row r="183" spans="2:62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</row>
    <row r="184" spans="2:62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</row>
    <row r="185" spans="2:62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</row>
    <row r="186" spans="2:62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</row>
    <row r="187" spans="2:62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</row>
    <row r="188" spans="2:62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</row>
    <row r="189" spans="2:62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</row>
    <row r="190" spans="2:62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</row>
    <row r="191" spans="2:62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</row>
    <row r="192" spans="2:62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</row>
    <row r="193" spans="2:62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</row>
    <row r="194" spans="2:62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</row>
    <row r="195" spans="2:62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</row>
    <row r="196" spans="2:62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</row>
    <row r="197" spans="2:62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</row>
    <row r="198" spans="2:62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</row>
    <row r="199" spans="2:62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</row>
    <row r="200" spans="2:62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</row>
    <row r="201" spans="2:62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</row>
    <row r="202" spans="2:62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</row>
    <row r="203" spans="2:62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</row>
    <row r="204" spans="2:62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</row>
    <row r="205" spans="2:62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</row>
    <row r="206" spans="2:62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</row>
    <row r="207" spans="2:62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</row>
    <row r="208" spans="2:62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</row>
    <row r="209" spans="2:62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</row>
    <row r="210" spans="2:62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</row>
    <row r="211" spans="2:62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</row>
    <row r="212" spans="2:62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</row>
    <row r="213" spans="2:62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</row>
    <row r="214" spans="2:62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</row>
    <row r="215" spans="2:62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</row>
  </sheetData>
  <mergeCells count="10">
    <mergeCell ref="B1:AD1"/>
    <mergeCell ref="B3:AD3"/>
    <mergeCell ref="B4:AD4"/>
    <mergeCell ref="B5:AD5"/>
    <mergeCell ref="B6:B7"/>
    <mergeCell ref="C6:N6"/>
    <mergeCell ref="O6:O7"/>
    <mergeCell ref="P6:AA6"/>
    <mergeCell ref="AB6:AB7"/>
    <mergeCell ref="AC6:AD6"/>
  </mergeCells>
  <printOptions horizontalCentered="1"/>
  <pageMargins left="0" right="0" top="0.19685039370078741" bottom="0.19685039370078741" header="0" footer="0.19685039370078741"/>
  <pageSetup scale="3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4F4E0-525C-4A67-8E68-33AE427373AC}">
  <dimension ref="B1:DV336"/>
  <sheetViews>
    <sheetView showGridLines="0" topLeftCell="A76" zoomScaleNormal="100" workbookViewId="0">
      <selection activeCell="C93" sqref="C93:N97"/>
    </sheetView>
  </sheetViews>
  <sheetFormatPr baseColWidth="10" defaultColWidth="11.42578125" defaultRowHeight="12.75"/>
  <cols>
    <col min="1" max="1" width="3.42578125" customWidth="1"/>
    <col min="2" max="2" width="80.28515625" customWidth="1"/>
    <col min="3" max="7" width="11.140625" customWidth="1"/>
    <col min="8" max="8" width="11.42578125" customWidth="1"/>
    <col min="9" max="10" width="9.7109375" customWidth="1"/>
    <col min="11" max="13" width="12.85546875" customWidth="1"/>
    <col min="14" max="14" width="13.42578125" bestFit="1" customWidth="1"/>
    <col min="15" max="15" width="12.28515625" bestFit="1" customWidth="1"/>
    <col min="16" max="17" width="11.42578125" style="69" bestFit="1" customWidth="1"/>
    <col min="18" max="18" width="12.28515625" style="69" customWidth="1"/>
    <col min="19" max="19" width="11.140625" style="69" customWidth="1"/>
    <col min="20" max="21" width="10.85546875" style="69" customWidth="1"/>
    <col min="22" max="22" width="12.42578125" style="69" customWidth="1"/>
    <col min="23" max="23" width="10" style="69" customWidth="1"/>
    <col min="24" max="24" width="13.7109375" style="69" customWidth="1"/>
    <col min="25" max="25" width="11.7109375" style="69" customWidth="1"/>
    <col min="26" max="26" width="13" style="69" customWidth="1"/>
    <col min="27" max="27" width="12.140625" style="69" customWidth="1"/>
    <col min="28" max="28" width="12.85546875" customWidth="1"/>
    <col min="29" max="29" width="12" bestFit="1" customWidth="1"/>
    <col min="30" max="30" width="12.42578125" bestFit="1" customWidth="1"/>
  </cols>
  <sheetData>
    <row r="1" spans="2:32" ht="15.75">
      <c r="B1" s="4" t="s">
        <v>101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2" ht="14.2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5"/>
      <c r="AC2" s="5"/>
      <c r="AD2" s="5"/>
    </row>
    <row r="3" spans="2:32" s="124" customFormat="1" ht="15">
      <c r="B3" s="8" t="s">
        <v>102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2:32" s="124" customFormat="1" ht="17.25" customHeight="1">
      <c r="B4" s="9" t="s">
        <v>103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2:32" s="124" customFormat="1" ht="14.25" customHeight="1">
      <c r="B5" s="9" t="s">
        <v>104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2:32" s="124" customFormat="1" ht="22.5" customHeight="1">
      <c r="B6" s="94" t="s">
        <v>4</v>
      </c>
      <c r="C6" s="11">
        <v>2022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94">
        <v>2022</v>
      </c>
      <c r="P6" s="11">
        <v>2023</v>
      </c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94">
        <v>2023</v>
      </c>
      <c r="AC6" s="11" t="s">
        <v>5</v>
      </c>
      <c r="AD6" s="95"/>
    </row>
    <row r="7" spans="2:32" ht="24" customHeight="1">
      <c r="B7" s="145"/>
      <c r="C7" s="146" t="s">
        <v>6</v>
      </c>
      <c r="D7" s="146" t="s">
        <v>7</v>
      </c>
      <c r="E7" s="146" t="s">
        <v>8</v>
      </c>
      <c r="F7" s="146" t="s">
        <v>9</v>
      </c>
      <c r="G7" s="146" t="s">
        <v>10</v>
      </c>
      <c r="H7" s="146" t="s">
        <v>11</v>
      </c>
      <c r="I7" s="146" t="s">
        <v>12</v>
      </c>
      <c r="J7" s="146" t="s">
        <v>13</v>
      </c>
      <c r="K7" s="146" t="s">
        <v>14</v>
      </c>
      <c r="L7" s="146" t="s">
        <v>15</v>
      </c>
      <c r="M7" s="146" t="s">
        <v>16</v>
      </c>
      <c r="N7" s="146" t="s">
        <v>17</v>
      </c>
      <c r="O7" s="145"/>
      <c r="P7" s="146" t="s">
        <v>6</v>
      </c>
      <c r="Q7" s="146" t="s">
        <v>7</v>
      </c>
      <c r="R7" s="146" t="s">
        <v>8</v>
      </c>
      <c r="S7" s="146" t="s">
        <v>9</v>
      </c>
      <c r="T7" s="146" t="s">
        <v>10</v>
      </c>
      <c r="U7" s="146" t="s">
        <v>11</v>
      </c>
      <c r="V7" s="146" t="s">
        <v>12</v>
      </c>
      <c r="W7" s="146" t="s">
        <v>13</v>
      </c>
      <c r="X7" s="146" t="s">
        <v>14</v>
      </c>
      <c r="Y7" s="146" t="s">
        <v>15</v>
      </c>
      <c r="Z7" s="146" t="s">
        <v>16</v>
      </c>
      <c r="AA7" s="146" t="s">
        <v>17</v>
      </c>
      <c r="AB7" s="145"/>
      <c r="AC7" s="147" t="s">
        <v>18</v>
      </c>
      <c r="AD7" s="148" t="s">
        <v>19</v>
      </c>
    </row>
    <row r="8" spans="2:32" ht="18" customHeight="1">
      <c r="B8" s="18" t="s">
        <v>20</v>
      </c>
      <c r="C8" s="19">
        <f t="shared" ref="C8:AB8" si="0">+C9+C20+C21+C28+C40</f>
        <v>4327</v>
      </c>
      <c r="D8" s="149">
        <f t="shared" si="0"/>
        <v>1290.9000000000001</v>
      </c>
      <c r="E8" s="149">
        <f t="shared" si="0"/>
        <v>1675.8000000000002</v>
      </c>
      <c r="F8" s="149">
        <f t="shared" si="0"/>
        <v>1286.3</v>
      </c>
      <c r="G8" s="149">
        <f t="shared" si="0"/>
        <v>1326.5</v>
      </c>
      <c r="H8" s="149">
        <f t="shared" si="0"/>
        <v>3756.6</v>
      </c>
      <c r="I8" s="149">
        <f>+I9+I20+I21+I28+I40</f>
        <v>1360.9</v>
      </c>
      <c r="J8" s="149">
        <f t="shared" ref="J8:M8" si="1">+J9+J20+J21+J28+J40</f>
        <v>5554.4</v>
      </c>
      <c r="K8" s="149">
        <f t="shared" si="1"/>
        <v>2253.8000000000002</v>
      </c>
      <c r="L8" s="149">
        <f t="shared" si="1"/>
        <v>2275.9</v>
      </c>
      <c r="M8" s="149">
        <f t="shared" si="1"/>
        <v>2340.6999999999998</v>
      </c>
      <c r="N8" s="149">
        <f t="shared" si="0"/>
        <v>8579.1999999999989</v>
      </c>
      <c r="O8" s="149">
        <f t="shared" si="0"/>
        <v>36027.999999999993</v>
      </c>
      <c r="P8" s="19">
        <f t="shared" si="0"/>
        <v>888.2</v>
      </c>
      <c r="Q8" s="149">
        <f t="shared" si="0"/>
        <v>690.30000000000007</v>
      </c>
      <c r="R8" s="149">
        <f t="shared" si="0"/>
        <v>2375.3000000000002</v>
      </c>
      <c r="S8" s="149">
        <f t="shared" si="0"/>
        <v>706.59999999999991</v>
      </c>
      <c r="T8" s="149">
        <f t="shared" si="0"/>
        <v>883.80000000000007</v>
      </c>
      <c r="U8" s="149">
        <f t="shared" si="0"/>
        <v>14443</v>
      </c>
      <c r="V8" s="19">
        <f>+V9+V20+V21+V28+V40</f>
        <v>2795.8999999999996</v>
      </c>
      <c r="W8" s="149">
        <f t="shared" ref="W8:Z8" si="2">+W9+W20+W21+W28+W40</f>
        <v>827</v>
      </c>
      <c r="X8" s="149">
        <f t="shared" si="2"/>
        <v>6287.1</v>
      </c>
      <c r="Y8" s="149">
        <f t="shared" si="2"/>
        <v>1132.1000000000001</v>
      </c>
      <c r="Z8" s="149">
        <f t="shared" si="2"/>
        <v>3092.9</v>
      </c>
      <c r="AA8" s="149">
        <f t="shared" si="0"/>
        <v>7379.1999999999989</v>
      </c>
      <c r="AB8" s="149">
        <f t="shared" si="0"/>
        <v>41501.4</v>
      </c>
      <c r="AC8" s="150">
        <f t="shared" ref="AC8:AC21" si="3">+AB8-O8</f>
        <v>5473.4000000000087</v>
      </c>
      <c r="AD8" s="150">
        <f t="shared" ref="AD8:AD16" si="4">+AC8/O8*100</f>
        <v>15.192072832241617</v>
      </c>
      <c r="AE8" s="27"/>
      <c r="AF8" s="28"/>
    </row>
    <row r="9" spans="2:32" ht="18" customHeight="1">
      <c r="B9" s="151" t="s">
        <v>21</v>
      </c>
      <c r="C9" s="39">
        <f t="shared" ref="C9:AB9" si="5">+C10+C18</f>
        <v>29.400000000000002</v>
      </c>
      <c r="D9" s="105">
        <f t="shared" si="5"/>
        <v>286.59999999999997</v>
      </c>
      <c r="E9" s="105">
        <f t="shared" si="5"/>
        <v>87.9</v>
      </c>
      <c r="F9" s="105">
        <f t="shared" si="5"/>
        <v>204.7</v>
      </c>
      <c r="G9" s="105">
        <f t="shared" si="5"/>
        <v>16.3</v>
      </c>
      <c r="H9" s="105">
        <f t="shared" si="5"/>
        <v>220.39999999999998</v>
      </c>
      <c r="I9" s="105">
        <f t="shared" si="5"/>
        <v>72.5</v>
      </c>
      <c r="J9" s="105">
        <f t="shared" si="5"/>
        <v>173.2</v>
      </c>
      <c r="K9" s="105">
        <f t="shared" si="5"/>
        <v>280.7</v>
      </c>
      <c r="L9" s="105">
        <f t="shared" si="5"/>
        <v>151.29999999999998</v>
      </c>
      <c r="M9" s="105">
        <f t="shared" si="5"/>
        <v>85.399999999999991</v>
      </c>
      <c r="N9" s="105">
        <f t="shared" si="5"/>
        <v>154</v>
      </c>
      <c r="O9" s="102">
        <f t="shared" si="5"/>
        <v>1762.4</v>
      </c>
      <c r="P9" s="39">
        <f t="shared" si="5"/>
        <v>106.7</v>
      </c>
      <c r="Q9" s="105">
        <f t="shared" si="5"/>
        <v>120.8</v>
      </c>
      <c r="R9" s="105">
        <f t="shared" si="5"/>
        <v>179.7</v>
      </c>
      <c r="S9" s="105">
        <f t="shared" si="5"/>
        <v>146.6</v>
      </c>
      <c r="T9" s="105">
        <f t="shared" si="5"/>
        <v>141.4</v>
      </c>
      <c r="U9" s="105">
        <f t="shared" si="5"/>
        <v>187.9</v>
      </c>
      <c r="V9" s="39">
        <f t="shared" si="5"/>
        <v>145.1</v>
      </c>
      <c r="W9" s="105">
        <f t="shared" si="5"/>
        <v>215.90000000000003</v>
      </c>
      <c r="X9" s="105">
        <f t="shared" si="5"/>
        <v>140.4</v>
      </c>
      <c r="Y9" s="105">
        <f t="shared" si="5"/>
        <v>144.1</v>
      </c>
      <c r="Z9" s="105">
        <f t="shared" si="5"/>
        <v>24.3</v>
      </c>
      <c r="AA9" s="105">
        <f t="shared" si="5"/>
        <v>136.5</v>
      </c>
      <c r="AB9" s="105">
        <f t="shared" si="5"/>
        <v>1689.3999999999999</v>
      </c>
      <c r="AC9" s="105">
        <f t="shared" si="3"/>
        <v>-73.000000000000227</v>
      </c>
      <c r="AD9" s="105">
        <f t="shared" si="4"/>
        <v>-4.1420789832047333</v>
      </c>
      <c r="AE9" s="27"/>
      <c r="AF9" s="28"/>
    </row>
    <row r="10" spans="2:32" ht="18" customHeight="1">
      <c r="B10" s="151" t="s">
        <v>87</v>
      </c>
      <c r="C10" s="39">
        <f t="shared" ref="C10:AB10" si="6">+C11+C14</f>
        <v>24.6</v>
      </c>
      <c r="D10" s="105">
        <f t="shared" si="6"/>
        <v>281.59999999999997</v>
      </c>
      <c r="E10" s="105">
        <f t="shared" si="6"/>
        <v>82.100000000000009</v>
      </c>
      <c r="F10" s="105">
        <f t="shared" si="6"/>
        <v>200.5</v>
      </c>
      <c r="G10" s="105">
        <f t="shared" si="6"/>
        <v>9.9</v>
      </c>
      <c r="H10" s="105">
        <f t="shared" si="6"/>
        <v>211.49999999999997</v>
      </c>
      <c r="I10" s="105">
        <f t="shared" si="6"/>
        <v>56.1</v>
      </c>
      <c r="J10" s="105">
        <f t="shared" si="6"/>
        <v>154.5</v>
      </c>
      <c r="K10" s="105">
        <f t="shared" si="6"/>
        <v>263.7</v>
      </c>
      <c r="L10" s="105">
        <f t="shared" si="6"/>
        <v>136.6</v>
      </c>
      <c r="M10" s="105">
        <f t="shared" si="6"/>
        <v>69.099999999999994</v>
      </c>
      <c r="N10" s="105">
        <f t="shared" si="6"/>
        <v>139.69999999999999</v>
      </c>
      <c r="O10" s="102">
        <f t="shared" si="6"/>
        <v>1629.9</v>
      </c>
      <c r="P10" s="39">
        <f t="shared" si="6"/>
        <v>90</v>
      </c>
      <c r="Q10" s="105">
        <f t="shared" si="6"/>
        <v>106</v>
      </c>
      <c r="R10" s="105">
        <f t="shared" si="6"/>
        <v>162.39999999999998</v>
      </c>
      <c r="S10" s="105">
        <f t="shared" si="6"/>
        <v>133.4</v>
      </c>
      <c r="T10" s="105">
        <f t="shared" si="6"/>
        <v>125.6</v>
      </c>
      <c r="U10" s="105">
        <f t="shared" si="6"/>
        <v>172</v>
      </c>
      <c r="V10" s="39">
        <f t="shared" si="6"/>
        <v>128.6</v>
      </c>
      <c r="W10" s="105">
        <f t="shared" si="6"/>
        <v>201.40000000000003</v>
      </c>
      <c r="X10" s="105">
        <f t="shared" si="6"/>
        <v>125.7</v>
      </c>
      <c r="Y10" s="105">
        <f t="shared" si="6"/>
        <v>129.9</v>
      </c>
      <c r="Z10" s="105">
        <f t="shared" si="6"/>
        <v>11</v>
      </c>
      <c r="AA10" s="105">
        <f t="shared" si="6"/>
        <v>125.10000000000001</v>
      </c>
      <c r="AB10" s="105">
        <f t="shared" si="6"/>
        <v>1511.1</v>
      </c>
      <c r="AC10" s="105">
        <f t="shared" si="3"/>
        <v>-118.80000000000018</v>
      </c>
      <c r="AD10" s="105">
        <f t="shared" si="4"/>
        <v>-7.2887907233572715</v>
      </c>
      <c r="AE10" s="27"/>
      <c r="AF10" s="28"/>
    </row>
    <row r="11" spans="2:32" ht="18" customHeight="1">
      <c r="B11" s="152" t="s">
        <v>40</v>
      </c>
      <c r="C11" s="39">
        <f t="shared" ref="C11:AB11" si="7">+C12+C13</f>
        <v>0</v>
      </c>
      <c r="D11" s="105">
        <f t="shared" si="7"/>
        <v>272.39999999999998</v>
      </c>
      <c r="E11" s="105">
        <f t="shared" si="7"/>
        <v>71.400000000000006</v>
      </c>
      <c r="F11" s="105">
        <f t="shared" si="7"/>
        <v>192</v>
      </c>
      <c r="G11" s="105">
        <f t="shared" si="7"/>
        <v>0</v>
      </c>
      <c r="H11" s="105">
        <f t="shared" si="7"/>
        <v>201.79999999999998</v>
      </c>
      <c r="I11" s="105">
        <f t="shared" si="7"/>
        <v>56.1</v>
      </c>
      <c r="J11" s="105">
        <f t="shared" si="7"/>
        <v>132</v>
      </c>
      <c r="K11" s="105">
        <f t="shared" si="7"/>
        <v>259.3</v>
      </c>
      <c r="L11" s="105">
        <f t="shared" si="7"/>
        <v>125.7</v>
      </c>
      <c r="M11" s="105">
        <f t="shared" si="7"/>
        <v>51.2</v>
      </c>
      <c r="N11" s="105">
        <f t="shared" si="7"/>
        <v>125.89999999999999</v>
      </c>
      <c r="O11" s="105">
        <f t="shared" si="7"/>
        <v>1487.8000000000002</v>
      </c>
      <c r="P11" s="39">
        <f t="shared" si="7"/>
        <v>73.8</v>
      </c>
      <c r="Q11" s="105">
        <f t="shared" si="7"/>
        <v>95.8</v>
      </c>
      <c r="R11" s="105">
        <f t="shared" si="7"/>
        <v>152.19999999999999</v>
      </c>
      <c r="S11" s="105">
        <f t="shared" si="7"/>
        <v>124</v>
      </c>
      <c r="T11" s="105">
        <f t="shared" si="7"/>
        <v>116.89999999999999</v>
      </c>
      <c r="U11" s="105">
        <f t="shared" si="7"/>
        <v>165.7</v>
      </c>
      <c r="V11" s="39">
        <f t="shared" si="7"/>
        <v>120.1</v>
      </c>
      <c r="W11" s="105">
        <f t="shared" si="7"/>
        <v>192.10000000000002</v>
      </c>
      <c r="X11" s="105">
        <f t="shared" si="7"/>
        <v>120.7</v>
      </c>
      <c r="Y11" s="105">
        <f t="shared" si="7"/>
        <v>119.5</v>
      </c>
      <c r="Z11" s="105">
        <f t="shared" si="7"/>
        <v>0</v>
      </c>
      <c r="AA11" s="105">
        <f t="shared" si="7"/>
        <v>116.9</v>
      </c>
      <c r="AB11" s="105">
        <f t="shared" si="7"/>
        <v>1397.6999999999998</v>
      </c>
      <c r="AC11" s="105">
        <f t="shared" si="3"/>
        <v>-90.100000000000364</v>
      </c>
      <c r="AD11" s="105">
        <f t="shared" si="4"/>
        <v>-6.055921494824597</v>
      </c>
      <c r="AE11" s="27"/>
      <c r="AF11" s="28"/>
    </row>
    <row r="12" spans="2:32" ht="18" customHeight="1">
      <c r="B12" s="153" t="s">
        <v>105</v>
      </c>
      <c r="C12" s="123">
        <v>0</v>
      </c>
      <c r="D12" s="118">
        <v>144.5</v>
      </c>
      <c r="E12" s="118">
        <v>71.400000000000006</v>
      </c>
      <c r="F12" s="118">
        <v>71.5</v>
      </c>
      <c r="G12" s="118">
        <v>0</v>
      </c>
      <c r="H12" s="118">
        <v>145.19999999999999</v>
      </c>
      <c r="I12" s="118">
        <v>0</v>
      </c>
      <c r="J12" s="118">
        <v>73.3</v>
      </c>
      <c r="K12" s="118">
        <v>148.4</v>
      </c>
      <c r="L12" s="118">
        <v>73.2</v>
      </c>
      <c r="M12" s="118">
        <v>0</v>
      </c>
      <c r="N12" s="118">
        <v>74.599999999999994</v>
      </c>
      <c r="O12" s="154">
        <f>SUM(C12:N12)</f>
        <v>802.1</v>
      </c>
      <c r="P12" s="123">
        <v>73.8</v>
      </c>
      <c r="Q12" s="118">
        <v>0</v>
      </c>
      <c r="R12" s="118">
        <v>152.19999999999999</v>
      </c>
      <c r="S12" s="118">
        <v>76.400000000000006</v>
      </c>
      <c r="T12" s="118">
        <v>73.599999999999994</v>
      </c>
      <c r="U12" s="118">
        <v>75.2</v>
      </c>
      <c r="V12" s="123">
        <v>76.099999999999994</v>
      </c>
      <c r="W12" s="118">
        <v>150.30000000000001</v>
      </c>
      <c r="X12" s="118">
        <v>77.5</v>
      </c>
      <c r="Y12" s="118">
        <v>75.900000000000006</v>
      </c>
      <c r="Z12" s="118">
        <v>0</v>
      </c>
      <c r="AA12" s="118">
        <v>0</v>
      </c>
      <c r="AB12" s="123">
        <f>SUM(P12:AA12)</f>
        <v>830.99999999999989</v>
      </c>
      <c r="AC12" s="118">
        <f t="shared" si="3"/>
        <v>28.899999999999864</v>
      </c>
      <c r="AD12" s="118">
        <f t="shared" si="4"/>
        <v>3.6030420147113653</v>
      </c>
      <c r="AE12" s="27"/>
      <c r="AF12" s="28"/>
    </row>
    <row r="13" spans="2:32" ht="18" customHeight="1">
      <c r="B13" s="26" t="s">
        <v>106</v>
      </c>
      <c r="C13" s="123">
        <v>0</v>
      </c>
      <c r="D13" s="118">
        <v>127.9</v>
      </c>
      <c r="E13" s="118">
        <v>0</v>
      </c>
      <c r="F13" s="118">
        <v>120.5</v>
      </c>
      <c r="G13" s="118">
        <v>0</v>
      </c>
      <c r="H13" s="118">
        <v>56.6</v>
      </c>
      <c r="I13" s="118">
        <v>56.1</v>
      </c>
      <c r="J13" s="118">
        <v>58.7</v>
      </c>
      <c r="K13" s="118">
        <v>110.9</v>
      </c>
      <c r="L13" s="118">
        <v>52.5</v>
      </c>
      <c r="M13" s="118">
        <v>51.2</v>
      </c>
      <c r="N13" s="118">
        <v>51.3</v>
      </c>
      <c r="O13" s="154">
        <f>SUM(C13:N13)</f>
        <v>685.7</v>
      </c>
      <c r="P13" s="123">
        <v>0</v>
      </c>
      <c r="Q13" s="118">
        <v>95.8</v>
      </c>
      <c r="R13" s="118">
        <v>0</v>
      </c>
      <c r="S13" s="118">
        <v>47.6</v>
      </c>
      <c r="T13" s="118">
        <v>43.3</v>
      </c>
      <c r="U13" s="118">
        <v>90.5</v>
      </c>
      <c r="V13" s="123">
        <v>44</v>
      </c>
      <c r="W13" s="118">
        <v>41.8</v>
      </c>
      <c r="X13" s="118">
        <v>43.2</v>
      </c>
      <c r="Y13" s="118">
        <v>43.6</v>
      </c>
      <c r="Z13" s="118">
        <v>0</v>
      </c>
      <c r="AA13" s="118">
        <v>116.9</v>
      </c>
      <c r="AB13" s="118">
        <f>SUM(P13:AA13)</f>
        <v>566.70000000000005</v>
      </c>
      <c r="AC13" s="118">
        <f t="shared" si="3"/>
        <v>-119</v>
      </c>
      <c r="AD13" s="118">
        <f t="shared" si="4"/>
        <v>-17.354528219337904</v>
      </c>
      <c r="AE13" s="27"/>
      <c r="AF13" s="28"/>
    </row>
    <row r="14" spans="2:32" ht="18" customHeight="1">
      <c r="B14" s="152" t="s">
        <v>107</v>
      </c>
      <c r="C14" s="39">
        <f t="shared" ref="C14:AB15" si="8">+C15</f>
        <v>24.6</v>
      </c>
      <c r="D14" s="105">
        <f t="shared" si="8"/>
        <v>9.1999999999999993</v>
      </c>
      <c r="E14" s="105">
        <f t="shared" si="8"/>
        <v>10.7</v>
      </c>
      <c r="F14" s="105">
        <f t="shared" si="8"/>
        <v>8.5</v>
      </c>
      <c r="G14" s="105">
        <f t="shared" si="8"/>
        <v>9.9</v>
      </c>
      <c r="H14" s="105">
        <f t="shared" si="8"/>
        <v>9.6999999999999993</v>
      </c>
      <c r="I14" s="105">
        <f t="shared" si="8"/>
        <v>0</v>
      </c>
      <c r="J14" s="105">
        <f t="shared" si="8"/>
        <v>22.5</v>
      </c>
      <c r="K14" s="105">
        <f t="shared" si="8"/>
        <v>4.4000000000000004</v>
      </c>
      <c r="L14" s="105">
        <f t="shared" si="8"/>
        <v>10.9</v>
      </c>
      <c r="M14" s="105">
        <f t="shared" si="8"/>
        <v>17.899999999999999</v>
      </c>
      <c r="N14" s="105">
        <f t="shared" si="8"/>
        <v>13.8</v>
      </c>
      <c r="O14" s="105">
        <f>+O15+O17</f>
        <v>142.10000000000002</v>
      </c>
      <c r="P14" s="39">
        <f t="shared" si="8"/>
        <v>16.2</v>
      </c>
      <c r="Q14" s="105">
        <f t="shared" si="8"/>
        <v>10.199999999999999</v>
      </c>
      <c r="R14" s="105">
        <f t="shared" si="8"/>
        <v>10.199999999999999</v>
      </c>
      <c r="S14" s="105">
        <f t="shared" si="8"/>
        <v>9.4</v>
      </c>
      <c r="T14" s="105">
        <f t="shared" si="8"/>
        <v>8.6999999999999993</v>
      </c>
      <c r="U14" s="105">
        <f t="shared" si="8"/>
        <v>6.3</v>
      </c>
      <c r="V14" s="39">
        <f t="shared" si="8"/>
        <v>8.5</v>
      </c>
      <c r="W14" s="105">
        <f t="shared" si="8"/>
        <v>9.3000000000000007</v>
      </c>
      <c r="X14" s="105">
        <f t="shared" si="8"/>
        <v>5</v>
      </c>
      <c r="Y14" s="105">
        <f t="shared" si="8"/>
        <v>10.4</v>
      </c>
      <c r="Z14" s="105">
        <f t="shared" si="8"/>
        <v>11</v>
      </c>
      <c r="AA14" s="105">
        <f t="shared" si="8"/>
        <v>8.1999999999999993</v>
      </c>
      <c r="AB14" s="105">
        <f>+AB15+AB17</f>
        <v>113.39999999999999</v>
      </c>
      <c r="AC14" s="105">
        <f t="shared" si="3"/>
        <v>-28.700000000000031</v>
      </c>
      <c r="AD14" s="105">
        <f t="shared" si="4"/>
        <v>-20.197044334975388</v>
      </c>
      <c r="AE14" s="27"/>
      <c r="AF14" s="28"/>
    </row>
    <row r="15" spans="2:32" ht="18" customHeight="1">
      <c r="B15" s="155" t="s">
        <v>108</v>
      </c>
      <c r="C15" s="39">
        <f>+C16</f>
        <v>24.6</v>
      </c>
      <c r="D15" s="39">
        <f t="shared" si="8"/>
        <v>9.1999999999999993</v>
      </c>
      <c r="E15" s="39">
        <f t="shared" si="8"/>
        <v>10.7</v>
      </c>
      <c r="F15" s="39">
        <f t="shared" si="8"/>
        <v>8.5</v>
      </c>
      <c r="G15" s="39">
        <f t="shared" si="8"/>
        <v>9.9</v>
      </c>
      <c r="H15" s="39">
        <f t="shared" si="8"/>
        <v>9.6999999999999993</v>
      </c>
      <c r="I15" s="39">
        <f t="shared" si="8"/>
        <v>0</v>
      </c>
      <c r="J15" s="39">
        <f t="shared" si="8"/>
        <v>22.5</v>
      </c>
      <c r="K15" s="39">
        <f t="shared" si="8"/>
        <v>4.4000000000000004</v>
      </c>
      <c r="L15" s="39">
        <f t="shared" si="8"/>
        <v>10.9</v>
      </c>
      <c r="M15" s="39">
        <f t="shared" si="8"/>
        <v>17.899999999999999</v>
      </c>
      <c r="N15" s="39">
        <f t="shared" si="8"/>
        <v>13.8</v>
      </c>
      <c r="O15" s="39">
        <f t="shared" si="8"/>
        <v>142.10000000000002</v>
      </c>
      <c r="P15" s="39">
        <f t="shared" si="8"/>
        <v>16.2</v>
      </c>
      <c r="Q15" s="39">
        <f t="shared" si="8"/>
        <v>10.199999999999999</v>
      </c>
      <c r="R15" s="39">
        <f t="shared" si="8"/>
        <v>10.199999999999999</v>
      </c>
      <c r="S15" s="39">
        <f t="shared" si="8"/>
        <v>9.4</v>
      </c>
      <c r="T15" s="39">
        <f t="shared" si="8"/>
        <v>8.6999999999999993</v>
      </c>
      <c r="U15" s="39">
        <f t="shared" si="8"/>
        <v>6.3</v>
      </c>
      <c r="V15" s="39">
        <f t="shared" si="8"/>
        <v>8.5</v>
      </c>
      <c r="W15" s="39">
        <f t="shared" si="8"/>
        <v>9.3000000000000007</v>
      </c>
      <c r="X15" s="39">
        <f t="shared" si="8"/>
        <v>5</v>
      </c>
      <c r="Y15" s="39">
        <f t="shared" si="8"/>
        <v>10.4</v>
      </c>
      <c r="Z15" s="39">
        <f t="shared" si="8"/>
        <v>11</v>
      </c>
      <c r="AA15" s="39">
        <f t="shared" si="8"/>
        <v>8.1999999999999993</v>
      </c>
      <c r="AB15" s="39">
        <f t="shared" si="8"/>
        <v>113.39999999999999</v>
      </c>
      <c r="AC15" s="105">
        <f t="shared" si="3"/>
        <v>-28.700000000000031</v>
      </c>
      <c r="AD15" s="105">
        <f t="shared" si="4"/>
        <v>-20.197044334975388</v>
      </c>
      <c r="AE15" s="27"/>
      <c r="AF15" s="28"/>
    </row>
    <row r="16" spans="2:32" ht="18" customHeight="1">
      <c r="B16" s="156" t="s">
        <v>109</v>
      </c>
      <c r="C16" s="157">
        <f>+[1]PP!C40</f>
        <v>24.6</v>
      </c>
      <c r="D16" s="158">
        <f>+[1]PP!D40</f>
        <v>9.1999999999999993</v>
      </c>
      <c r="E16" s="158">
        <f>+[1]PP!E40</f>
        <v>10.7</v>
      </c>
      <c r="F16" s="158">
        <f>+[1]PP!F40</f>
        <v>8.5</v>
      </c>
      <c r="G16" s="158">
        <f>+[1]PP!G40</f>
        <v>9.9</v>
      </c>
      <c r="H16" s="158">
        <f>+[1]PP!H40</f>
        <v>9.6999999999999993</v>
      </c>
      <c r="I16" s="158">
        <f>+[1]PP!I40</f>
        <v>0</v>
      </c>
      <c r="J16" s="158">
        <f>+[1]PP!J40</f>
        <v>22.5</v>
      </c>
      <c r="K16" s="158">
        <f>+[1]PP!K40</f>
        <v>4.4000000000000004</v>
      </c>
      <c r="L16" s="158">
        <f>+[1]PP!L40</f>
        <v>10.9</v>
      </c>
      <c r="M16" s="158">
        <f>+[1]PP!M40</f>
        <v>17.899999999999999</v>
      </c>
      <c r="N16" s="158">
        <f>+[1]PP!N40</f>
        <v>13.8</v>
      </c>
      <c r="O16" s="154">
        <f>SUM(C16:N16)</f>
        <v>142.10000000000002</v>
      </c>
      <c r="P16" s="157">
        <f>+[1]PP!P40</f>
        <v>16.2</v>
      </c>
      <c r="Q16" s="158">
        <f>+[1]PP!Q40</f>
        <v>10.199999999999999</v>
      </c>
      <c r="R16" s="158">
        <f>+[1]PP!R40</f>
        <v>10.199999999999999</v>
      </c>
      <c r="S16" s="158">
        <f>+[1]PP!S40</f>
        <v>9.4</v>
      </c>
      <c r="T16" s="158">
        <f>+[1]PP!T40</f>
        <v>8.6999999999999993</v>
      </c>
      <c r="U16" s="158">
        <f>+[1]PP!U40</f>
        <v>6.3</v>
      </c>
      <c r="V16" s="157">
        <f>+[1]PP!V40</f>
        <v>8.5</v>
      </c>
      <c r="W16" s="158">
        <f>+[1]PP!W40</f>
        <v>9.3000000000000007</v>
      </c>
      <c r="X16" s="158">
        <f>+[1]PP!X40</f>
        <v>5</v>
      </c>
      <c r="Y16" s="158">
        <f>+[1]PP!Y40</f>
        <v>10.4</v>
      </c>
      <c r="Z16" s="158">
        <f>+[1]PP!Z40</f>
        <v>11</v>
      </c>
      <c r="AA16" s="158">
        <f>+[1]PP!AA40</f>
        <v>8.1999999999999993</v>
      </c>
      <c r="AB16" s="158">
        <f>SUM(P16:AA16)</f>
        <v>113.39999999999999</v>
      </c>
      <c r="AC16" s="118">
        <f t="shared" si="3"/>
        <v>-28.700000000000031</v>
      </c>
      <c r="AD16" s="118">
        <f t="shared" si="4"/>
        <v>-20.197044334975388</v>
      </c>
      <c r="AE16" s="27"/>
      <c r="AF16" s="28"/>
    </row>
    <row r="17" spans="2:126" ht="18" customHeight="1">
      <c r="B17" s="26" t="s">
        <v>35</v>
      </c>
      <c r="C17" s="123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54">
        <f>SUM(C17:N17)</f>
        <v>0</v>
      </c>
      <c r="P17" s="123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23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118">
        <f>SUM(P17:AA17)</f>
        <v>0</v>
      </c>
      <c r="AC17" s="159">
        <f t="shared" si="3"/>
        <v>0</v>
      </c>
      <c r="AD17" s="159">
        <v>0</v>
      </c>
      <c r="AE17" s="27"/>
      <c r="AF17" s="28"/>
    </row>
    <row r="18" spans="2:126" ht="18" customHeight="1">
      <c r="B18" s="152" t="s">
        <v>110</v>
      </c>
      <c r="C18" s="39">
        <f t="shared" ref="C18:AA18" si="9">+C19</f>
        <v>4.8</v>
      </c>
      <c r="D18" s="105">
        <f t="shared" si="9"/>
        <v>5</v>
      </c>
      <c r="E18" s="105">
        <f t="shared" si="9"/>
        <v>5.8</v>
      </c>
      <c r="F18" s="105">
        <f t="shared" si="9"/>
        <v>4.2</v>
      </c>
      <c r="G18" s="105">
        <f t="shared" si="9"/>
        <v>6.4</v>
      </c>
      <c r="H18" s="105">
        <f t="shared" si="9"/>
        <v>8.9</v>
      </c>
      <c r="I18" s="105">
        <f t="shared" si="9"/>
        <v>16.399999999999999</v>
      </c>
      <c r="J18" s="105">
        <f t="shared" si="9"/>
        <v>18.7</v>
      </c>
      <c r="K18" s="105">
        <f t="shared" si="9"/>
        <v>17</v>
      </c>
      <c r="L18" s="105">
        <f t="shared" si="9"/>
        <v>14.7</v>
      </c>
      <c r="M18" s="105">
        <f t="shared" si="9"/>
        <v>16.3</v>
      </c>
      <c r="N18" s="105">
        <f t="shared" si="9"/>
        <v>14.3</v>
      </c>
      <c r="O18" s="102">
        <f t="shared" si="9"/>
        <v>132.5</v>
      </c>
      <c r="P18" s="39">
        <f t="shared" si="9"/>
        <v>16.7</v>
      </c>
      <c r="Q18" s="105">
        <f t="shared" si="9"/>
        <v>14.8</v>
      </c>
      <c r="R18" s="105">
        <f t="shared" si="9"/>
        <v>17.3</v>
      </c>
      <c r="S18" s="105">
        <f t="shared" si="9"/>
        <v>13.2</v>
      </c>
      <c r="T18" s="105">
        <f t="shared" si="9"/>
        <v>15.8</v>
      </c>
      <c r="U18" s="105">
        <f t="shared" si="9"/>
        <v>15.9</v>
      </c>
      <c r="V18" s="39">
        <f t="shared" si="9"/>
        <v>16.5</v>
      </c>
      <c r="W18" s="105">
        <f t="shared" si="9"/>
        <v>14.5</v>
      </c>
      <c r="X18" s="105">
        <f t="shared" si="9"/>
        <v>14.7</v>
      </c>
      <c r="Y18" s="105">
        <f t="shared" si="9"/>
        <v>14.2</v>
      </c>
      <c r="Z18" s="105">
        <f t="shared" si="9"/>
        <v>13.3</v>
      </c>
      <c r="AA18" s="105">
        <f t="shared" si="9"/>
        <v>11.4</v>
      </c>
      <c r="AB18" s="105">
        <f>+AB19</f>
        <v>178.3</v>
      </c>
      <c r="AC18" s="105">
        <f t="shared" si="3"/>
        <v>45.800000000000011</v>
      </c>
      <c r="AD18" s="105">
        <f>+AC18/O18*100</f>
        <v>34.566037735849065</v>
      </c>
      <c r="AE18" s="27"/>
      <c r="AF18" s="28"/>
    </row>
    <row r="19" spans="2:126" ht="18" customHeight="1">
      <c r="B19" s="26" t="s">
        <v>111</v>
      </c>
      <c r="C19" s="123">
        <f>+[1]PP!C50</f>
        <v>4.8</v>
      </c>
      <c r="D19" s="118">
        <f>+[1]PP!D50</f>
        <v>5</v>
      </c>
      <c r="E19" s="118">
        <f>+[1]PP!E50</f>
        <v>5.8</v>
      </c>
      <c r="F19" s="118">
        <f>+[1]PP!F50</f>
        <v>4.2</v>
      </c>
      <c r="G19" s="118">
        <f>+[1]PP!G50</f>
        <v>6.4</v>
      </c>
      <c r="H19" s="118">
        <f>+[1]PP!H50</f>
        <v>8.9</v>
      </c>
      <c r="I19" s="118">
        <f>+[1]PP!I50</f>
        <v>16.399999999999999</v>
      </c>
      <c r="J19" s="118">
        <f>+[1]PP!J50</f>
        <v>18.7</v>
      </c>
      <c r="K19" s="118">
        <f>+[1]PP!K50</f>
        <v>17</v>
      </c>
      <c r="L19" s="118">
        <f>+[1]PP!L50</f>
        <v>14.7</v>
      </c>
      <c r="M19" s="118">
        <f>+[1]PP!M50</f>
        <v>16.3</v>
      </c>
      <c r="N19" s="118">
        <f>+[1]PP!N50</f>
        <v>14.3</v>
      </c>
      <c r="O19" s="154">
        <f>SUM(C19:N19)</f>
        <v>132.5</v>
      </c>
      <c r="P19" s="123">
        <f>+[1]PP!P50</f>
        <v>16.7</v>
      </c>
      <c r="Q19" s="123">
        <f>+[1]PP!Q50</f>
        <v>14.8</v>
      </c>
      <c r="R19" s="123">
        <f>+[1]PP!R50</f>
        <v>17.3</v>
      </c>
      <c r="S19" s="123">
        <f>+[1]PP!S50</f>
        <v>13.2</v>
      </c>
      <c r="T19" s="123">
        <f>+[1]PP!T50</f>
        <v>15.8</v>
      </c>
      <c r="U19" s="123">
        <f>+[1]PP!U50</f>
        <v>15.9</v>
      </c>
      <c r="V19" s="123">
        <f>+[1]PP!V50</f>
        <v>16.5</v>
      </c>
      <c r="W19" s="123">
        <f>+[1]PP!W50</f>
        <v>14.5</v>
      </c>
      <c r="X19" s="123">
        <f>+[1]PP!X50</f>
        <v>14.7</v>
      </c>
      <c r="Y19" s="123">
        <f>+[1]PP!Y50</f>
        <v>14.2</v>
      </c>
      <c r="Z19" s="123">
        <f>+[1]PP!Z50</f>
        <v>13.3</v>
      </c>
      <c r="AA19" s="123">
        <f>+[1]PP!AA50</f>
        <v>11.4</v>
      </c>
      <c r="AB19" s="118">
        <f>SUM(P19:AA19)</f>
        <v>178.3</v>
      </c>
      <c r="AC19" s="118">
        <f t="shared" si="3"/>
        <v>45.800000000000011</v>
      </c>
      <c r="AD19" s="118">
        <f>+AC19/O19*100</f>
        <v>34.566037735849065</v>
      </c>
      <c r="AE19" s="27"/>
      <c r="AF19" s="28"/>
    </row>
    <row r="20" spans="2:126" ht="18" customHeight="1">
      <c r="B20" s="160" t="s">
        <v>112</v>
      </c>
      <c r="C20" s="161">
        <f>+[1]PP!C54</f>
        <v>686.2</v>
      </c>
      <c r="D20" s="150">
        <f>+[1]PP!D54</f>
        <v>405.9</v>
      </c>
      <c r="E20" s="150">
        <f>+[1]PP!E54</f>
        <v>692</v>
      </c>
      <c r="F20" s="150">
        <f>+[1]PP!F54</f>
        <v>469.2</v>
      </c>
      <c r="G20" s="150">
        <f>+[1]PP!G54</f>
        <v>283.5</v>
      </c>
      <c r="H20" s="150">
        <f>+[1]PP!H54</f>
        <v>417.5</v>
      </c>
      <c r="I20" s="150">
        <f>+[1]PP!I54</f>
        <v>428.3</v>
      </c>
      <c r="J20" s="150">
        <f>+[1]PP!J54</f>
        <v>320.2</v>
      </c>
      <c r="K20" s="150">
        <f>+[1]PP!K54</f>
        <v>309.2</v>
      </c>
      <c r="L20" s="150">
        <f>+[1]PP!L54</f>
        <v>265.3</v>
      </c>
      <c r="M20" s="150">
        <f>+[1]PP!M54</f>
        <v>282.7</v>
      </c>
      <c r="N20" s="150">
        <f>+[1]PP!N54</f>
        <v>363.2</v>
      </c>
      <c r="O20" s="150">
        <f>SUM(C20:N20)</f>
        <v>4923.1999999999989</v>
      </c>
      <c r="P20" s="161">
        <f>+[1]PP!P54</f>
        <v>445.5</v>
      </c>
      <c r="Q20" s="161">
        <f>+[1]PP!Q54</f>
        <v>274.2</v>
      </c>
      <c r="R20" s="161">
        <f>+[1]PP!R54</f>
        <v>398.1</v>
      </c>
      <c r="S20" s="161">
        <f>+[1]PP!S54</f>
        <v>286.7</v>
      </c>
      <c r="T20" s="161">
        <f>+[1]PP!T54</f>
        <v>432.8</v>
      </c>
      <c r="U20" s="161">
        <f>+[1]PP!U54</f>
        <v>312.10000000000002</v>
      </c>
      <c r="V20" s="161">
        <f>+[1]PP!V54</f>
        <v>495.6</v>
      </c>
      <c r="W20" s="161">
        <f>+[1]PP!W54</f>
        <v>275.5</v>
      </c>
      <c r="X20" s="161">
        <f>+[1]PP!X54</f>
        <v>297.10000000000002</v>
      </c>
      <c r="Y20" s="161">
        <f>+[1]PP!Y54</f>
        <v>294.60000000000002</v>
      </c>
      <c r="Z20" s="161">
        <f>+[1]PP!Z54</f>
        <v>352.8</v>
      </c>
      <c r="AA20" s="161">
        <f>+[1]PP!AA54</f>
        <v>355.9</v>
      </c>
      <c r="AB20" s="150">
        <f>SUM(P20:AA20)</f>
        <v>4220.8999999999996</v>
      </c>
      <c r="AC20" s="105">
        <f t="shared" si="3"/>
        <v>-702.29999999999927</v>
      </c>
      <c r="AD20" s="105">
        <f>+AC20/O20*100</f>
        <v>-14.265112122196932</v>
      </c>
      <c r="AE20" s="27"/>
      <c r="AF20" s="28"/>
    </row>
    <row r="21" spans="2:126" ht="18" customHeight="1">
      <c r="B21" s="162" t="s">
        <v>113</v>
      </c>
      <c r="C21" s="39">
        <f>+C22</f>
        <v>0</v>
      </c>
      <c r="D21" s="105">
        <f t="shared" ref="D21:O21" si="10">+D22</f>
        <v>0</v>
      </c>
      <c r="E21" s="105">
        <f t="shared" si="10"/>
        <v>330</v>
      </c>
      <c r="F21" s="105">
        <f t="shared" si="10"/>
        <v>0</v>
      </c>
      <c r="G21" s="105">
        <f t="shared" si="10"/>
        <v>0</v>
      </c>
      <c r="H21" s="105">
        <f t="shared" si="10"/>
        <v>330</v>
      </c>
      <c r="I21" s="105">
        <f t="shared" si="10"/>
        <v>0</v>
      </c>
      <c r="J21" s="105">
        <f t="shared" si="10"/>
        <v>0</v>
      </c>
      <c r="K21" s="105">
        <f t="shared" si="10"/>
        <v>340</v>
      </c>
      <c r="L21" s="105">
        <f t="shared" si="10"/>
        <v>1003.8</v>
      </c>
      <c r="M21" s="105">
        <f t="shared" si="10"/>
        <v>38.799999999999997</v>
      </c>
      <c r="N21" s="105">
        <f t="shared" si="10"/>
        <v>0</v>
      </c>
      <c r="O21" s="105">
        <f t="shared" si="10"/>
        <v>2042.6</v>
      </c>
      <c r="P21" s="39">
        <f>+P22</f>
        <v>0</v>
      </c>
      <c r="Q21" s="105">
        <f t="shared" ref="Q21:AA21" si="11">+Q22</f>
        <v>0</v>
      </c>
      <c r="R21" s="105">
        <f t="shared" si="11"/>
        <v>0</v>
      </c>
      <c r="S21" s="105">
        <f t="shared" si="11"/>
        <v>0</v>
      </c>
      <c r="T21" s="105">
        <f t="shared" si="11"/>
        <v>0</v>
      </c>
      <c r="U21" s="105">
        <f t="shared" si="11"/>
        <v>5735.5</v>
      </c>
      <c r="V21" s="39">
        <f t="shared" si="11"/>
        <v>840</v>
      </c>
      <c r="W21" s="105">
        <f t="shared" si="11"/>
        <v>0</v>
      </c>
      <c r="X21" s="105">
        <f t="shared" si="11"/>
        <v>5498</v>
      </c>
      <c r="Y21" s="105">
        <f t="shared" si="11"/>
        <v>200.1</v>
      </c>
      <c r="Z21" s="105">
        <f t="shared" si="11"/>
        <v>2360</v>
      </c>
      <c r="AA21" s="105">
        <f t="shared" si="11"/>
        <v>5097.3999999999996</v>
      </c>
      <c r="AB21" s="105">
        <f>+AB22</f>
        <v>19731</v>
      </c>
      <c r="AC21" s="163">
        <f t="shared" si="3"/>
        <v>17688.400000000001</v>
      </c>
      <c r="AD21" s="105">
        <f t="shared" ref="AD21:AD27" si="12">+AC21/O21*100</f>
        <v>865.97473807891913</v>
      </c>
      <c r="AE21" s="27"/>
      <c r="AF21" s="28"/>
    </row>
    <row r="22" spans="2:126" s="3" customFormat="1" ht="16.5" customHeight="1">
      <c r="B22" s="164" t="s">
        <v>114</v>
      </c>
      <c r="C22" s="165">
        <f t="shared" ref="C22:AC22" si="13">SUM(C23:C27)</f>
        <v>0</v>
      </c>
      <c r="D22" s="166">
        <f t="shared" si="13"/>
        <v>0</v>
      </c>
      <c r="E22" s="166">
        <f t="shared" si="13"/>
        <v>330</v>
      </c>
      <c r="F22" s="166">
        <f t="shared" si="13"/>
        <v>0</v>
      </c>
      <c r="G22" s="166">
        <f t="shared" si="13"/>
        <v>0</v>
      </c>
      <c r="H22" s="166">
        <f t="shared" si="13"/>
        <v>330</v>
      </c>
      <c r="I22" s="166">
        <f>SUM(I23:I27)</f>
        <v>0</v>
      </c>
      <c r="J22" s="166">
        <f t="shared" ref="J22:M22" si="14">SUM(J23:J27)</f>
        <v>0</v>
      </c>
      <c r="K22" s="166">
        <f t="shared" si="14"/>
        <v>340</v>
      </c>
      <c r="L22" s="166">
        <f t="shared" si="14"/>
        <v>1003.8</v>
      </c>
      <c r="M22" s="166">
        <f t="shared" si="14"/>
        <v>38.799999999999997</v>
      </c>
      <c r="N22" s="166">
        <f t="shared" si="13"/>
        <v>0</v>
      </c>
      <c r="O22" s="166">
        <f t="shared" si="13"/>
        <v>2042.6</v>
      </c>
      <c r="P22" s="165">
        <f t="shared" si="13"/>
        <v>0</v>
      </c>
      <c r="Q22" s="166">
        <f t="shared" si="13"/>
        <v>0</v>
      </c>
      <c r="R22" s="166">
        <f t="shared" si="13"/>
        <v>0</v>
      </c>
      <c r="S22" s="166">
        <f t="shared" si="13"/>
        <v>0</v>
      </c>
      <c r="T22" s="166">
        <f t="shared" si="13"/>
        <v>0</v>
      </c>
      <c r="U22" s="166">
        <f t="shared" si="13"/>
        <v>5735.5</v>
      </c>
      <c r="V22" s="165">
        <f>SUM(V23:V27)</f>
        <v>840</v>
      </c>
      <c r="W22" s="166">
        <f t="shared" ref="W22:Z22" si="15">SUM(W23:W27)</f>
        <v>0</v>
      </c>
      <c r="X22" s="166">
        <f t="shared" si="15"/>
        <v>5498</v>
      </c>
      <c r="Y22" s="166">
        <f t="shared" si="15"/>
        <v>200.1</v>
      </c>
      <c r="Z22" s="166">
        <f t="shared" si="15"/>
        <v>2360</v>
      </c>
      <c r="AA22" s="166">
        <f t="shared" si="13"/>
        <v>5097.3999999999996</v>
      </c>
      <c r="AB22" s="166">
        <f t="shared" si="13"/>
        <v>19731</v>
      </c>
      <c r="AC22" s="166">
        <f t="shared" si="13"/>
        <v>17688.400000000001</v>
      </c>
      <c r="AD22" s="105">
        <f t="shared" si="12"/>
        <v>865.97473807891913</v>
      </c>
      <c r="AE22" s="167"/>
      <c r="AF22" s="28"/>
    </row>
    <row r="23" spans="2:126" s="69" customFormat="1" ht="15" customHeight="1">
      <c r="B23" s="168" t="s">
        <v>115</v>
      </c>
      <c r="C23" s="169">
        <v>0</v>
      </c>
      <c r="D23" s="170">
        <v>0</v>
      </c>
      <c r="E23" s="170">
        <v>0</v>
      </c>
      <c r="F23" s="170">
        <v>0</v>
      </c>
      <c r="G23" s="170">
        <v>0</v>
      </c>
      <c r="H23" s="170">
        <v>0</v>
      </c>
      <c r="I23" s="170">
        <v>0</v>
      </c>
      <c r="J23" s="170">
        <v>0</v>
      </c>
      <c r="K23" s="170">
        <v>0</v>
      </c>
      <c r="L23" s="170">
        <v>0</v>
      </c>
      <c r="M23" s="170">
        <v>0</v>
      </c>
      <c r="N23" s="170">
        <v>0</v>
      </c>
      <c r="O23" s="170">
        <f>SUM(C23:N23)</f>
        <v>0</v>
      </c>
      <c r="P23" s="169">
        <v>0</v>
      </c>
      <c r="Q23" s="170">
        <v>0</v>
      </c>
      <c r="R23" s="170">
        <v>0</v>
      </c>
      <c r="S23" s="170">
        <v>0</v>
      </c>
      <c r="T23" s="170">
        <v>0</v>
      </c>
      <c r="U23" s="170">
        <v>0</v>
      </c>
      <c r="V23" s="169">
        <v>0</v>
      </c>
      <c r="W23" s="170">
        <v>0</v>
      </c>
      <c r="X23" s="170">
        <v>0</v>
      </c>
      <c r="Y23" s="170">
        <v>0</v>
      </c>
      <c r="Z23" s="170">
        <v>0</v>
      </c>
      <c r="AA23" s="170">
        <v>1397.4</v>
      </c>
      <c r="AB23" s="170">
        <f>SUM(P23:AA23)</f>
        <v>1397.4</v>
      </c>
      <c r="AC23" s="171">
        <f t="shared" ref="AC23:AC43" si="16">+AB23-O23</f>
        <v>1397.4</v>
      </c>
      <c r="AD23" s="172">
        <v>0</v>
      </c>
      <c r="AE23" s="27"/>
      <c r="AF23" s="28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</row>
    <row r="24" spans="2:126" s="69" customFormat="1" ht="15" customHeight="1">
      <c r="B24" s="168" t="s">
        <v>116</v>
      </c>
      <c r="C24" s="169">
        <v>0</v>
      </c>
      <c r="D24" s="170">
        <v>0</v>
      </c>
      <c r="E24" s="170">
        <v>0</v>
      </c>
      <c r="F24" s="170">
        <v>0</v>
      </c>
      <c r="G24" s="170">
        <v>0</v>
      </c>
      <c r="H24" s="170">
        <v>0</v>
      </c>
      <c r="I24" s="170">
        <v>0</v>
      </c>
      <c r="J24" s="170">
        <v>0</v>
      </c>
      <c r="K24" s="170">
        <v>0</v>
      </c>
      <c r="L24" s="170">
        <v>0</v>
      </c>
      <c r="M24" s="170">
        <v>0</v>
      </c>
      <c r="N24" s="170">
        <v>0</v>
      </c>
      <c r="O24" s="170">
        <f>SUM(C24:N24)</f>
        <v>0</v>
      </c>
      <c r="P24" s="169">
        <v>0</v>
      </c>
      <c r="Q24" s="170">
        <v>0</v>
      </c>
      <c r="R24" s="170">
        <v>0</v>
      </c>
      <c r="S24" s="170">
        <v>0</v>
      </c>
      <c r="T24" s="170">
        <v>0</v>
      </c>
      <c r="U24" s="170">
        <v>0</v>
      </c>
      <c r="V24" s="169">
        <v>840</v>
      </c>
      <c r="W24" s="170">
        <v>0</v>
      </c>
      <c r="X24" s="170">
        <v>698</v>
      </c>
      <c r="Y24" s="170">
        <v>0</v>
      </c>
      <c r="Z24" s="170">
        <v>0</v>
      </c>
      <c r="AA24" s="170">
        <v>700</v>
      </c>
      <c r="AB24" s="170">
        <f>SUM(P24:AA24)</f>
        <v>2238</v>
      </c>
      <c r="AC24" s="171">
        <f>+AB24-O24</f>
        <v>2238</v>
      </c>
      <c r="AD24" s="172">
        <v>0</v>
      </c>
      <c r="AE24" s="27"/>
      <c r="AF24" s="28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</row>
    <row r="25" spans="2:126" s="69" customFormat="1" ht="15" customHeight="1">
      <c r="B25" s="173" t="s">
        <v>117</v>
      </c>
      <c r="C25" s="169">
        <f>+[1]PP!C57</f>
        <v>0</v>
      </c>
      <c r="D25" s="169">
        <f>+[1]PP!D57</f>
        <v>0</v>
      </c>
      <c r="E25" s="169">
        <v>0</v>
      </c>
      <c r="F25" s="169">
        <f>+[1]PP!F57</f>
        <v>0</v>
      </c>
      <c r="G25" s="169">
        <f>+[1]PP!G57</f>
        <v>0</v>
      </c>
      <c r="H25" s="169">
        <f>+[1]PP!H57</f>
        <v>0</v>
      </c>
      <c r="I25" s="169">
        <f>+[1]PP!I57</f>
        <v>0</v>
      </c>
      <c r="J25" s="169">
        <f>+[1]PP!J57</f>
        <v>0</v>
      </c>
      <c r="K25" s="169">
        <f>+[1]PP!K57</f>
        <v>0</v>
      </c>
      <c r="L25" s="169">
        <v>0</v>
      </c>
      <c r="M25" s="169">
        <v>0</v>
      </c>
      <c r="N25" s="169">
        <v>0</v>
      </c>
      <c r="O25" s="170">
        <f>SUM(C25:N25)</f>
        <v>0</v>
      </c>
      <c r="P25" s="169">
        <f>+[1]PP!P57</f>
        <v>0</v>
      </c>
      <c r="Q25" s="169">
        <f>+[1]PP!Q57</f>
        <v>0</v>
      </c>
      <c r="R25" s="169">
        <f>+[1]PP!R57</f>
        <v>0</v>
      </c>
      <c r="S25" s="169">
        <f>+[1]PP!S57</f>
        <v>0</v>
      </c>
      <c r="T25" s="169">
        <f>+[1]PP!T57</f>
        <v>0</v>
      </c>
      <c r="U25" s="169">
        <v>735.5</v>
      </c>
      <c r="V25" s="169">
        <v>0</v>
      </c>
      <c r="W25" s="169">
        <v>0</v>
      </c>
      <c r="X25" s="169">
        <v>0</v>
      </c>
      <c r="Y25" s="169">
        <v>0</v>
      </c>
      <c r="Z25" s="169">
        <v>0</v>
      </c>
      <c r="AA25" s="169">
        <v>0</v>
      </c>
      <c r="AB25" s="170">
        <f>SUM(P25:AA25)</f>
        <v>735.5</v>
      </c>
      <c r="AC25" s="171">
        <f>+AB25-O25</f>
        <v>735.5</v>
      </c>
      <c r="AD25" s="172">
        <v>0</v>
      </c>
      <c r="AE25" s="27"/>
      <c r="AF25" s="28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</row>
    <row r="26" spans="2:126" s="69" customFormat="1" ht="15" customHeight="1">
      <c r="B26" s="168" t="s">
        <v>118</v>
      </c>
      <c r="C26" s="169">
        <v>0</v>
      </c>
      <c r="D26" s="170">
        <v>0</v>
      </c>
      <c r="E26" s="170">
        <v>0</v>
      </c>
      <c r="F26" s="170">
        <v>0</v>
      </c>
      <c r="G26" s="170">
        <v>0</v>
      </c>
      <c r="H26" s="170">
        <v>0</v>
      </c>
      <c r="I26" s="170">
        <v>0</v>
      </c>
      <c r="J26" s="170">
        <v>0</v>
      </c>
      <c r="K26" s="170">
        <v>0</v>
      </c>
      <c r="L26" s="170">
        <v>0</v>
      </c>
      <c r="M26" s="170">
        <v>0</v>
      </c>
      <c r="N26" s="170">
        <v>0</v>
      </c>
      <c r="O26" s="170">
        <f>SUM(C26:N26)</f>
        <v>0</v>
      </c>
      <c r="P26" s="169">
        <v>0</v>
      </c>
      <c r="Q26" s="170">
        <v>0</v>
      </c>
      <c r="R26" s="170">
        <v>0</v>
      </c>
      <c r="S26" s="170">
        <v>0</v>
      </c>
      <c r="T26" s="170">
        <v>0</v>
      </c>
      <c r="U26" s="170">
        <v>5000</v>
      </c>
      <c r="V26" s="169">
        <v>0</v>
      </c>
      <c r="W26" s="170">
        <v>0</v>
      </c>
      <c r="X26" s="170">
        <v>4800</v>
      </c>
      <c r="Y26" s="170">
        <v>200</v>
      </c>
      <c r="Z26" s="170">
        <v>360</v>
      </c>
      <c r="AA26" s="170">
        <v>0</v>
      </c>
      <c r="AB26" s="170">
        <f>SUM(P26:AA26)</f>
        <v>10360</v>
      </c>
      <c r="AC26" s="171">
        <f>+AB26-O26</f>
        <v>10360</v>
      </c>
      <c r="AD26" s="172">
        <v>0</v>
      </c>
      <c r="AE26" s="27"/>
      <c r="AF26" s="28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</row>
    <row r="27" spans="2:126" s="69" customFormat="1" ht="15" customHeight="1">
      <c r="B27" s="173" t="s">
        <v>119</v>
      </c>
      <c r="C27" s="169">
        <v>0</v>
      </c>
      <c r="D27" s="170">
        <v>0</v>
      </c>
      <c r="E27" s="170">
        <v>330</v>
      </c>
      <c r="F27" s="170">
        <v>0</v>
      </c>
      <c r="G27" s="170">
        <v>0</v>
      </c>
      <c r="H27" s="170">
        <v>330</v>
      </c>
      <c r="I27" s="170">
        <v>0</v>
      </c>
      <c r="J27" s="170">
        <v>0</v>
      </c>
      <c r="K27" s="170">
        <v>340</v>
      </c>
      <c r="L27" s="170">
        <v>1003.8</v>
      </c>
      <c r="M27" s="170">
        <v>38.799999999999997</v>
      </c>
      <c r="N27" s="170">
        <v>0</v>
      </c>
      <c r="O27" s="170">
        <f>SUM(C27:N27)</f>
        <v>2042.6</v>
      </c>
      <c r="P27" s="169">
        <v>0</v>
      </c>
      <c r="Q27" s="170">
        <v>0</v>
      </c>
      <c r="R27" s="170">
        <v>0</v>
      </c>
      <c r="S27" s="170">
        <v>0</v>
      </c>
      <c r="T27" s="170">
        <v>0</v>
      </c>
      <c r="U27" s="170">
        <v>0</v>
      </c>
      <c r="V27" s="169">
        <v>0</v>
      </c>
      <c r="W27" s="170">
        <v>0</v>
      </c>
      <c r="X27" s="170">
        <v>0</v>
      </c>
      <c r="Y27" s="170">
        <v>0.1</v>
      </c>
      <c r="Z27" s="170">
        <v>2000</v>
      </c>
      <c r="AA27" s="170">
        <v>3000</v>
      </c>
      <c r="AB27" s="170">
        <f>SUM(P27:AA27)</f>
        <v>5000.1000000000004</v>
      </c>
      <c r="AC27" s="171">
        <f t="shared" si="16"/>
        <v>2957.5000000000005</v>
      </c>
      <c r="AD27" s="118">
        <f t="shared" si="12"/>
        <v>144.79095270733382</v>
      </c>
      <c r="AE27" s="27"/>
      <c r="AF27" s="28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</row>
    <row r="28" spans="2:126" ht="18" customHeight="1">
      <c r="B28" s="162" t="s">
        <v>120</v>
      </c>
      <c r="C28" s="39">
        <f t="shared" ref="C28:AB28" si="17">+C29+C37</f>
        <v>207.5</v>
      </c>
      <c r="D28" s="39">
        <f t="shared" si="17"/>
        <v>202.2</v>
      </c>
      <c r="E28" s="39">
        <f t="shared" si="17"/>
        <v>245.2</v>
      </c>
      <c r="F28" s="39">
        <f t="shared" si="17"/>
        <v>206.6</v>
      </c>
      <c r="G28" s="39">
        <f t="shared" si="17"/>
        <v>206.10000000000002</v>
      </c>
      <c r="H28" s="39">
        <f t="shared" si="17"/>
        <v>225.10000000000002</v>
      </c>
      <c r="I28" s="39">
        <f t="shared" si="17"/>
        <v>200.8</v>
      </c>
      <c r="J28" s="39">
        <f t="shared" si="17"/>
        <v>285.60000000000002</v>
      </c>
      <c r="K28" s="39">
        <f t="shared" si="17"/>
        <v>197.6</v>
      </c>
      <c r="L28" s="39">
        <f t="shared" si="17"/>
        <v>167.7</v>
      </c>
      <c r="M28" s="39">
        <f t="shared" si="17"/>
        <v>247.7</v>
      </c>
      <c r="N28" s="39">
        <f t="shared" si="17"/>
        <v>233.9</v>
      </c>
      <c r="O28" s="39">
        <f t="shared" si="17"/>
        <v>2626</v>
      </c>
      <c r="P28" s="39">
        <f t="shared" si="17"/>
        <v>219.3</v>
      </c>
      <c r="Q28" s="39">
        <f t="shared" si="17"/>
        <v>199.7</v>
      </c>
      <c r="R28" s="39">
        <f t="shared" si="17"/>
        <v>242.5</v>
      </c>
      <c r="S28" s="39">
        <f t="shared" si="17"/>
        <v>224.3</v>
      </c>
      <c r="T28" s="39">
        <f t="shared" si="17"/>
        <v>256.7</v>
      </c>
      <c r="U28" s="39">
        <f t="shared" si="17"/>
        <v>239.3</v>
      </c>
      <c r="V28" s="39">
        <f t="shared" si="17"/>
        <v>235.89999999999998</v>
      </c>
      <c r="W28" s="39">
        <f t="shared" si="17"/>
        <v>227.1</v>
      </c>
      <c r="X28" s="39">
        <f t="shared" si="17"/>
        <v>244.8</v>
      </c>
      <c r="Y28" s="39">
        <f t="shared" si="17"/>
        <v>239.60000000000002</v>
      </c>
      <c r="Z28" s="39">
        <f t="shared" si="17"/>
        <v>214.4</v>
      </c>
      <c r="AA28" s="39">
        <f t="shared" si="17"/>
        <v>205.39999999999998</v>
      </c>
      <c r="AB28" s="39">
        <f t="shared" si="17"/>
        <v>2749</v>
      </c>
      <c r="AC28" s="105">
        <f t="shared" si="16"/>
        <v>123</v>
      </c>
      <c r="AD28" s="105">
        <f>+AC28/O28*100</f>
        <v>4.6839299314546841</v>
      </c>
      <c r="AE28" s="27"/>
      <c r="AF28" s="28"/>
    </row>
    <row r="29" spans="2:126" ht="18" customHeight="1">
      <c r="B29" s="155" t="s">
        <v>59</v>
      </c>
      <c r="C29" s="39">
        <f t="shared" ref="C29:AB29" si="18">+C30+C34</f>
        <v>130.69999999999999</v>
      </c>
      <c r="D29" s="105">
        <f t="shared" si="18"/>
        <v>121.69999999999999</v>
      </c>
      <c r="E29" s="105">
        <f t="shared" si="18"/>
        <v>133.69999999999999</v>
      </c>
      <c r="F29" s="105">
        <f t="shared" si="18"/>
        <v>115</v>
      </c>
      <c r="G29" s="105">
        <f t="shared" si="18"/>
        <v>101.4</v>
      </c>
      <c r="H29" s="105">
        <f t="shared" si="18"/>
        <v>112.7</v>
      </c>
      <c r="I29" s="105">
        <f t="shared" si="18"/>
        <v>100.1</v>
      </c>
      <c r="J29" s="105">
        <f t="shared" si="18"/>
        <v>180.5</v>
      </c>
      <c r="K29" s="105">
        <f t="shared" si="18"/>
        <v>101.1</v>
      </c>
      <c r="L29" s="105">
        <f t="shared" si="18"/>
        <v>42.9</v>
      </c>
      <c r="M29" s="105">
        <f t="shared" si="18"/>
        <v>123.2</v>
      </c>
      <c r="N29" s="105">
        <f t="shared" si="18"/>
        <v>126.9</v>
      </c>
      <c r="O29" s="102">
        <f t="shared" si="18"/>
        <v>1389.9</v>
      </c>
      <c r="P29" s="39">
        <f t="shared" si="18"/>
        <v>109.5</v>
      </c>
      <c r="Q29" s="105">
        <f t="shared" si="18"/>
        <v>135.69999999999999</v>
      </c>
      <c r="R29" s="105">
        <f t="shared" si="18"/>
        <v>153.80000000000001</v>
      </c>
      <c r="S29" s="105">
        <f t="shared" si="18"/>
        <v>109.4</v>
      </c>
      <c r="T29" s="105">
        <f t="shared" si="18"/>
        <v>121.10000000000001</v>
      </c>
      <c r="U29" s="105">
        <f t="shared" si="18"/>
        <v>126</v>
      </c>
      <c r="V29" s="39">
        <f t="shared" si="18"/>
        <v>118.69999999999999</v>
      </c>
      <c r="W29" s="105">
        <f t="shared" si="18"/>
        <v>116.5</v>
      </c>
      <c r="X29" s="105">
        <f t="shared" si="18"/>
        <v>114.2</v>
      </c>
      <c r="Y29" s="105">
        <f t="shared" si="18"/>
        <v>96.7</v>
      </c>
      <c r="Z29" s="105">
        <f t="shared" si="18"/>
        <v>92.5</v>
      </c>
      <c r="AA29" s="105">
        <f t="shared" si="18"/>
        <v>85.8</v>
      </c>
      <c r="AB29" s="105">
        <f t="shared" si="18"/>
        <v>1379.9</v>
      </c>
      <c r="AC29" s="105">
        <f t="shared" si="16"/>
        <v>-10</v>
      </c>
      <c r="AD29" s="105">
        <f>+AC29/O29*100</f>
        <v>-0.71947622131088562</v>
      </c>
      <c r="AE29" s="27"/>
      <c r="AF29" s="28"/>
    </row>
    <row r="30" spans="2:126" ht="18" customHeight="1">
      <c r="B30" s="174" t="s">
        <v>60</v>
      </c>
      <c r="C30" s="105">
        <f t="shared" ref="C30:AB30" si="19">+C31+C33</f>
        <v>85.7</v>
      </c>
      <c r="D30" s="105">
        <f t="shared" si="19"/>
        <v>83.6</v>
      </c>
      <c r="E30" s="105">
        <f t="shared" si="19"/>
        <v>96.8</v>
      </c>
      <c r="F30" s="105">
        <f t="shared" si="19"/>
        <v>79.8</v>
      </c>
      <c r="G30" s="105">
        <f t="shared" si="19"/>
        <v>71.5</v>
      </c>
      <c r="H30" s="105">
        <f t="shared" si="19"/>
        <v>79.2</v>
      </c>
      <c r="I30" s="105">
        <f t="shared" si="19"/>
        <v>78.5</v>
      </c>
      <c r="J30" s="105">
        <f t="shared" si="19"/>
        <v>85.7</v>
      </c>
      <c r="K30" s="105">
        <f t="shared" si="19"/>
        <v>81.099999999999994</v>
      </c>
      <c r="L30" s="105">
        <f t="shared" si="19"/>
        <v>94</v>
      </c>
      <c r="M30" s="105">
        <f t="shared" si="19"/>
        <v>101.9</v>
      </c>
      <c r="N30" s="105">
        <f t="shared" si="19"/>
        <v>96.9</v>
      </c>
      <c r="O30" s="105">
        <f t="shared" si="19"/>
        <v>1034.7</v>
      </c>
      <c r="P30" s="105">
        <f t="shared" si="19"/>
        <v>80.7</v>
      </c>
      <c r="Q30" s="105">
        <f t="shared" si="19"/>
        <v>100.4</v>
      </c>
      <c r="R30" s="105">
        <f t="shared" si="19"/>
        <v>117.8</v>
      </c>
      <c r="S30" s="105">
        <f t="shared" si="19"/>
        <v>88.7</v>
      </c>
      <c r="T30" s="105">
        <f t="shared" si="19"/>
        <v>100.4</v>
      </c>
      <c r="U30" s="105">
        <f t="shared" si="19"/>
        <v>105.5</v>
      </c>
      <c r="V30" s="39">
        <f t="shared" si="19"/>
        <v>97.1</v>
      </c>
      <c r="W30" s="105">
        <f t="shared" si="19"/>
        <v>94.6</v>
      </c>
      <c r="X30" s="105">
        <f t="shared" si="19"/>
        <v>93.2</v>
      </c>
      <c r="Y30" s="105">
        <f t="shared" si="19"/>
        <v>87</v>
      </c>
      <c r="Z30" s="105">
        <f t="shared" si="19"/>
        <v>83.8</v>
      </c>
      <c r="AA30" s="105">
        <f t="shared" si="19"/>
        <v>76.7</v>
      </c>
      <c r="AB30" s="105">
        <f t="shared" si="19"/>
        <v>1125.9000000000001</v>
      </c>
      <c r="AC30" s="105">
        <f t="shared" si="16"/>
        <v>91.200000000000045</v>
      </c>
      <c r="AD30" s="105">
        <f>+AC30/O30*100</f>
        <v>8.8141490287039748</v>
      </c>
      <c r="AE30" s="27"/>
      <c r="AF30" s="28"/>
    </row>
    <row r="31" spans="2:126" s="35" customFormat="1" ht="18" customHeight="1">
      <c r="B31" s="175" t="s">
        <v>121</v>
      </c>
      <c r="C31" s="176">
        <f t="shared" ref="C31:AB31" si="20">SUM(C32:C33)</f>
        <v>85.7</v>
      </c>
      <c r="D31" s="176">
        <f t="shared" si="20"/>
        <v>83.6</v>
      </c>
      <c r="E31" s="176">
        <f t="shared" si="20"/>
        <v>96.8</v>
      </c>
      <c r="F31" s="176">
        <f t="shared" si="20"/>
        <v>79.8</v>
      </c>
      <c r="G31" s="176">
        <f t="shared" si="20"/>
        <v>71.5</v>
      </c>
      <c r="H31" s="176">
        <f t="shared" si="20"/>
        <v>79.2</v>
      </c>
      <c r="I31" s="176">
        <f t="shared" si="20"/>
        <v>78.5</v>
      </c>
      <c r="J31" s="176">
        <f t="shared" ref="J31:M31" si="21">SUM(J32:J33)</f>
        <v>85.7</v>
      </c>
      <c r="K31" s="176">
        <f t="shared" si="21"/>
        <v>81.099999999999994</v>
      </c>
      <c r="L31" s="176">
        <f t="shared" si="21"/>
        <v>94</v>
      </c>
      <c r="M31" s="176">
        <f t="shared" si="21"/>
        <v>101.9</v>
      </c>
      <c r="N31" s="176">
        <f t="shared" si="20"/>
        <v>96.9</v>
      </c>
      <c r="O31" s="176">
        <f t="shared" si="20"/>
        <v>1034.7</v>
      </c>
      <c r="P31" s="176">
        <f t="shared" si="20"/>
        <v>80.7</v>
      </c>
      <c r="Q31" s="176">
        <f t="shared" si="20"/>
        <v>100.4</v>
      </c>
      <c r="R31" s="176">
        <f t="shared" si="20"/>
        <v>117.8</v>
      </c>
      <c r="S31" s="176">
        <f t="shared" si="20"/>
        <v>88.7</v>
      </c>
      <c r="T31" s="176">
        <f t="shared" si="20"/>
        <v>100.4</v>
      </c>
      <c r="U31" s="176">
        <f t="shared" si="20"/>
        <v>105.5</v>
      </c>
      <c r="V31" s="177">
        <f t="shared" si="20"/>
        <v>97.1</v>
      </c>
      <c r="W31" s="176">
        <f t="shared" ref="W31:Z31" si="22">SUM(W32:W33)</f>
        <v>94.6</v>
      </c>
      <c r="X31" s="176">
        <f t="shared" si="22"/>
        <v>93.2</v>
      </c>
      <c r="Y31" s="176">
        <f t="shared" si="22"/>
        <v>87</v>
      </c>
      <c r="Z31" s="176">
        <f t="shared" si="22"/>
        <v>83.8</v>
      </c>
      <c r="AA31" s="176">
        <f t="shared" si="20"/>
        <v>76.7</v>
      </c>
      <c r="AB31" s="176">
        <f t="shared" si="20"/>
        <v>1125.9000000000001</v>
      </c>
      <c r="AC31" s="178">
        <f t="shared" si="16"/>
        <v>91.200000000000045</v>
      </c>
      <c r="AD31" s="179">
        <f>+AC31/O31*100</f>
        <v>8.8141490287039748</v>
      </c>
      <c r="AE31" s="180"/>
      <c r="AF31" s="28"/>
    </row>
    <row r="32" spans="2:126" ht="18" customHeight="1">
      <c r="B32" s="181" t="s">
        <v>122</v>
      </c>
      <c r="C32" s="158">
        <f>+[1]PP!C67</f>
        <v>85.7</v>
      </c>
      <c r="D32" s="158">
        <f>+[1]PP!D67</f>
        <v>83.6</v>
      </c>
      <c r="E32" s="158">
        <f>+[1]PP!E67</f>
        <v>96.8</v>
      </c>
      <c r="F32" s="158">
        <f>+[1]PP!F67</f>
        <v>79.8</v>
      </c>
      <c r="G32" s="158">
        <f>+[1]PP!G67</f>
        <v>71.5</v>
      </c>
      <c r="H32" s="158">
        <f>+[1]PP!H67</f>
        <v>79.2</v>
      </c>
      <c r="I32" s="158">
        <f>+[1]PP!I67</f>
        <v>78.5</v>
      </c>
      <c r="J32" s="158">
        <f>+[1]PP!J67</f>
        <v>85.7</v>
      </c>
      <c r="K32" s="158">
        <f>+[1]PP!K67</f>
        <v>81.099999999999994</v>
      </c>
      <c r="L32" s="158">
        <f>+[1]PP!L67</f>
        <v>94</v>
      </c>
      <c r="M32" s="158">
        <f>+[1]PP!M67</f>
        <v>101.9</v>
      </c>
      <c r="N32" s="158">
        <f>+[1]PP!N67</f>
        <v>96.9</v>
      </c>
      <c r="O32" s="154">
        <f>SUM(C32:N32)</f>
        <v>1034.7</v>
      </c>
      <c r="P32" s="158">
        <f>+[1]PP!P67</f>
        <v>80.7</v>
      </c>
      <c r="Q32" s="158">
        <f>+[1]PP!Q67</f>
        <v>100.4</v>
      </c>
      <c r="R32" s="158">
        <f>+[1]PP!R67</f>
        <v>117.8</v>
      </c>
      <c r="S32" s="158">
        <f>+[1]PP!S67</f>
        <v>88.7</v>
      </c>
      <c r="T32" s="158">
        <f>+[1]PP!T67</f>
        <v>100.4</v>
      </c>
      <c r="U32" s="158">
        <f>+[1]PP!U67</f>
        <v>105.5</v>
      </c>
      <c r="V32" s="157">
        <f>+[1]PP!V67</f>
        <v>97.1</v>
      </c>
      <c r="W32" s="158">
        <f>+[1]PP!W67</f>
        <v>94.6</v>
      </c>
      <c r="X32" s="158">
        <f>+[1]PP!X67</f>
        <v>93.2</v>
      </c>
      <c r="Y32" s="158">
        <f>+[1]PP!Y67</f>
        <v>87</v>
      </c>
      <c r="Z32" s="158">
        <f>+[1]PP!Z67</f>
        <v>83.8</v>
      </c>
      <c r="AA32" s="158">
        <f>+[1]PP!AA67</f>
        <v>76.7</v>
      </c>
      <c r="AB32" s="118">
        <f>SUM(P32:AA32)</f>
        <v>1125.9000000000001</v>
      </c>
      <c r="AC32" s="171">
        <f t="shared" si="16"/>
        <v>91.200000000000045</v>
      </c>
      <c r="AD32" s="171">
        <f>+AC32/O32*100</f>
        <v>8.8141490287039748</v>
      </c>
      <c r="AE32" s="27"/>
      <c r="AF32" s="28"/>
    </row>
    <row r="33" spans="2:32" ht="18" customHeight="1">
      <c r="B33" s="182" t="s">
        <v>123</v>
      </c>
      <c r="C33" s="123">
        <v>0</v>
      </c>
      <c r="D33" s="118">
        <v>0</v>
      </c>
      <c r="E33" s="118">
        <v>0</v>
      </c>
      <c r="F33" s="118">
        <v>0</v>
      </c>
      <c r="G33" s="118">
        <v>0</v>
      </c>
      <c r="H33" s="118">
        <v>0</v>
      </c>
      <c r="I33" s="118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54">
        <f>SUM(C33:N33)</f>
        <v>0</v>
      </c>
      <c r="P33" s="123">
        <v>0</v>
      </c>
      <c r="Q33" s="118">
        <v>0</v>
      </c>
      <c r="R33" s="118">
        <v>0</v>
      </c>
      <c r="S33" s="118">
        <v>0</v>
      </c>
      <c r="T33" s="118">
        <v>0</v>
      </c>
      <c r="U33" s="118">
        <v>0</v>
      </c>
      <c r="V33" s="123">
        <v>0</v>
      </c>
      <c r="W33" s="118">
        <v>0</v>
      </c>
      <c r="X33" s="118">
        <v>0</v>
      </c>
      <c r="Y33" s="118">
        <v>0</v>
      </c>
      <c r="Z33" s="118">
        <v>0</v>
      </c>
      <c r="AA33" s="118">
        <v>0</v>
      </c>
      <c r="AB33" s="118">
        <f>SUM(P33:AA33)</f>
        <v>0</v>
      </c>
      <c r="AC33" s="183">
        <f t="shared" si="16"/>
        <v>0</v>
      </c>
      <c r="AD33" s="171">
        <v>0</v>
      </c>
      <c r="AE33" s="27"/>
      <c r="AF33" s="28"/>
    </row>
    <row r="34" spans="2:32" ht="18" customHeight="1">
      <c r="B34" s="174" t="s">
        <v>61</v>
      </c>
      <c r="C34" s="39">
        <f t="shared" ref="C34:AB34" si="23">SUM(C35:C36)</f>
        <v>45</v>
      </c>
      <c r="D34" s="105">
        <f t="shared" si="23"/>
        <v>38.1</v>
      </c>
      <c r="E34" s="105">
        <f t="shared" si="23"/>
        <v>36.9</v>
      </c>
      <c r="F34" s="105">
        <f t="shared" si="23"/>
        <v>35.200000000000003</v>
      </c>
      <c r="G34" s="105">
        <f t="shared" si="23"/>
        <v>29.9</v>
      </c>
      <c r="H34" s="105">
        <f t="shared" si="23"/>
        <v>33.5</v>
      </c>
      <c r="I34" s="105">
        <f t="shared" si="23"/>
        <v>21.6</v>
      </c>
      <c r="J34" s="105">
        <f t="shared" si="23"/>
        <v>94.8</v>
      </c>
      <c r="K34" s="105">
        <f t="shared" si="23"/>
        <v>20</v>
      </c>
      <c r="L34" s="105">
        <f t="shared" si="23"/>
        <v>-51.1</v>
      </c>
      <c r="M34" s="105">
        <f t="shared" si="23"/>
        <v>21.3</v>
      </c>
      <c r="N34" s="105">
        <f t="shared" si="23"/>
        <v>30</v>
      </c>
      <c r="O34" s="105">
        <f t="shared" si="23"/>
        <v>355.2</v>
      </c>
      <c r="P34" s="39">
        <f t="shared" si="23"/>
        <v>28.8</v>
      </c>
      <c r="Q34" s="105">
        <f t="shared" si="23"/>
        <v>35.299999999999997</v>
      </c>
      <c r="R34" s="105">
        <f t="shared" si="23"/>
        <v>36</v>
      </c>
      <c r="S34" s="105">
        <f t="shared" si="23"/>
        <v>20.7</v>
      </c>
      <c r="T34" s="105">
        <f t="shared" si="23"/>
        <v>20.7</v>
      </c>
      <c r="U34" s="105">
        <f t="shared" si="23"/>
        <v>20.5</v>
      </c>
      <c r="V34" s="39">
        <f t="shared" si="23"/>
        <v>21.6</v>
      </c>
      <c r="W34" s="105">
        <f t="shared" si="23"/>
        <v>21.9</v>
      </c>
      <c r="X34" s="105">
        <f t="shared" si="23"/>
        <v>21</v>
      </c>
      <c r="Y34" s="105">
        <f t="shared" si="23"/>
        <v>9.6999999999999993</v>
      </c>
      <c r="Z34" s="105">
        <f t="shared" si="23"/>
        <v>8.6999999999999993</v>
      </c>
      <c r="AA34" s="105">
        <f t="shared" si="23"/>
        <v>9.1</v>
      </c>
      <c r="AB34" s="105">
        <f t="shared" si="23"/>
        <v>253.99999999999997</v>
      </c>
      <c r="AC34" s="105">
        <f t="shared" si="16"/>
        <v>-101.20000000000002</v>
      </c>
      <c r="AD34" s="105">
        <f>+AC34/O34*100</f>
        <v>-28.490990990990994</v>
      </c>
      <c r="AE34" s="27"/>
      <c r="AF34" s="28"/>
    </row>
    <row r="35" spans="2:32" ht="18" customHeight="1">
      <c r="B35" s="182" t="s">
        <v>124</v>
      </c>
      <c r="C35" s="123">
        <f>+[1]PP!C72</f>
        <v>45</v>
      </c>
      <c r="D35" s="118">
        <f>+[1]PP!D72</f>
        <v>38.1</v>
      </c>
      <c r="E35" s="118">
        <f>+[1]PP!E72</f>
        <v>36.9</v>
      </c>
      <c r="F35" s="118">
        <f>+[1]PP!F72</f>
        <v>35.200000000000003</v>
      </c>
      <c r="G35" s="118">
        <f>+[1]PP!G72</f>
        <v>29.9</v>
      </c>
      <c r="H35" s="118">
        <f>+[1]PP!H72</f>
        <v>33.5</v>
      </c>
      <c r="I35" s="118">
        <f>+[1]PP!I72</f>
        <v>21.6</v>
      </c>
      <c r="J35" s="118">
        <f>+[1]PP!J72</f>
        <v>94.8</v>
      </c>
      <c r="K35" s="118">
        <f>+[1]PP!K72</f>
        <v>20</v>
      </c>
      <c r="L35" s="118">
        <f>+[1]PP!L72</f>
        <v>-51.1</v>
      </c>
      <c r="M35" s="118">
        <f>+[1]PP!M72</f>
        <v>21.3</v>
      </c>
      <c r="N35" s="118">
        <f>+[1]PP!N72</f>
        <v>30</v>
      </c>
      <c r="O35" s="154">
        <f>SUM(C35:N35)</f>
        <v>355.2</v>
      </c>
      <c r="P35" s="123">
        <f>+[1]PP!P72</f>
        <v>28.8</v>
      </c>
      <c r="Q35" s="118">
        <f>+[1]PP!Q72</f>
        <v>35.299999999999997</v>
      </c>
      <c r="R35" s="118">
        <f>+[1]PP!R72</f>
        <v>36</v>
      </c>
      <c r="S35" s="118">
        <f>+[1]PP!S72</f>
        <v>20.7</v>
      </c>
      <c r="T35" s="118">
        <f>+[1]PP!T72</f>
        <v>20.7</v>
      </c>
      <c r="U35" s="118">
        <f>+[1]PP!U72</f>
        <v>20.5</v>
      </c>
      <c r="V35" s="123">
        <f>+[1]PP!V72</f>
        <v>21.6</v>
      </c>
      <c r="W35" s="118">
        <f>+[1]PP!W72</f>
        <v>21.9</v>
      </c>
      <c r="X35" s="118">
        <f>+[1]PP!X72</f>
        <v>21</v>
      </c>
      <c r="Y35" s="118">
        <f>+[1]PP!Y72</f>
        <v>9.6999999999999993</v>
      </c>
      <c r="Z35" s="118">
        <f>+[1]PP!Z72</f>
        <v>8.6999999999999993</v>
      </c>
      <c r="AA35" s="118">
        <f>+[1]PP!AA72</f>
        <v>9.1</v>
      </c>
      <c r="AB35" s="118">
        <f>SUM(P35:AA35)</f>
        <v>253.99999999999997</v>
      </c>
      <c r="AC35" s="118">
        <f t="shared" si="16"/>
        <v>-101.20000000000002</v>
      </c>
      <c r="AD35" s="118">
        <f>+AC35/O35*100</f>
        <v>-28.490990990990994</v>
      </c>
      <c r="AE35" s="27"/>
      <c r="AF35" s="28"/>
    </row>
    <row r="36" spans="2:32" ht="18" customHeight="1">
      <c r="B36" s="182" t="s">
        <v>35</v>
      </c>
      <c r="C36" s="123">
        <v>0</v>
      </c>
      <c r="D36" s="118">
        <v>0</v>
      </c>
      <c r="E36" s="118">
        <v>0</v>
      </c>
      <c r="F36" s="118">
        <v>0</v>
      </c>
      <c r="G36" s="118">
        <v>0</v>
      </c>
      <c r="H36" s="118">
        <v>0</v>
      </c>
      <c r="I36" s="118">
        <v>0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54">
        <f>SUM(C36:N36)</f>
        <v>0</v>
      </c>
      <c r="P36" s="123">
        <v>0</v>
      </c>
      <c r="Q36" s="118">
        <v>0</v>
      </c>
      <c r="R36" s="118">
        <v>0</v>
      </c>
      <c r="S36" s="118">
        <v>0</v>
      </c>
      <c r="T36" s="118">
        <v>0</v>
      </c>
      <c r="U36" s="118">
        <v>0</v>
      </c>
      <c r="V36" s="123">
        <v>0</v>
      </c>
      <c r="W36" s="118">
        <v>0</v>
      </c>
      <c r="X36" s="118">
        <v>0</v>
      </c>
      <c r="Y36" s="118">
        <v>0</v>
      </c>
      <c r="Z36" s="118">
        <v>0</v>
      </c>
      <c r="AA36" s="118">
        <v>0</v>
      </c>
      <c r="AB36" s="118">
        <f>SUM(P36:AA36)</f>
        <v>0</v>
      </c>
      <c r="AC36" s="118">
        <f t="shared" si="16"/>
        <v>0</v>
      </c>
      <c r="AD36" s="172">
        <v>0</v>
      </c>
      <c r="AE36" s="27"/>
      <c r="AF36" s="28"/>
    </row>
    <row r="37" spans="2:32" ht="18" customHeight="1">
      <c r="B37" s="174" t="s">
        <v>62</v>
      </c>
      <c r="C37" s="39">
        <f t="shared" ref="C37:AB37" si="24">+C38+C39</f>
        <v>76.8</v>
      </c>
      <c r="D37" s="105">
        <f t="shared" si="24"/>
        <v>80.5</v>
      </c>
      <c r="E37" s="105">
        <f t="shared" si="24"/>
        <v>111.5</v>
      </c>
      <c r="F37" s="105">
        <f t="shared" si="24"/>
        <v>91.6</v>
      </c>
      <c r="G37" s="105">
        <f t="shared" si="24"/>
        <v>104.7</v>
      </c>
      <c r="H37" s="105">
        <f t="shared" si="24"/>
        <v>112.4</v>
      </c>
      <c r="I37" s="105">
        <f t="shared" si="24"/>
        <v>100.7</v>
      </c>
      <c r="J37" s="105">
        <f t="shared" si="24"/>
        <v>105.1</v>
      </c>
      <c r="K37" s="105">
        <f t="shared" si="24"/>
        <v>96.5</v>
      </c>
      <c r="L37" s="105">
        <f t="shared" si="24"/>
        <v>124.8</v>
      </c>
      <c r="M37" s="105">
        <f t="shared" si="24"/>
        <v>124.5</v>
      </c>
      <c r="N37" s="105">
        <f t="shared" si="24"/>
        <v>107</v>
      </c>
      <c r="O37" s="102">
        <f t="shared" si="24"/>
        <v>1236.0999999999999</v>
      </c>
      <c r="P37" s="39">
        <f t="shared" si="24"/>
        <v>109.8</v>
      </c>
      <c r="Q37" s="105">
        <f t="shared" si="24"/>
        <v>64</v>
      </c>
      <c r="R37" s="105">
        <f t="shared" si="24"/>
        <v>88.7</v>
      </c>
      <c r="S37" s="105">
        <f t="shared" si="24"/>
        <v>114.9</v>
      </c>
      <c r="T37" s="105">
        <f t="shared" si="24"/>
        <v>135.6</v>
      </c>
      <c r="U37" s="105">
        <f t="shared" si="24"/>
        <v>113.3</v>
      </c>
      <c r="V37" s="39">
        <f t="shared" si="24"/>
        <v>117.2</v>
      </c>
      <c r="W37" s="105">
        <f t="shared" si="24"/>
        <v>110.6</v>
      </c>
      <c r="X37" s="105">
        <f t="shared" si="24"/>
        <v>130.6</v>
      </c>
      <c r="Y37" s="105">
        <f t="shared" si="24"/>
        <v>142.9</v>
      </c>
      <c r="Z37" s="105">
        <f t="shared" si="24"/>
        <v>121.9</v>
      </c>
      <c r="AA37" s="105">
        <f t="shared" si="24"/>
        <v>119.6</v>
      </c>
      <c r="AB37" s="105">
        <f t="shared" si="24"/>
        <v>1369.1000000000001</v>
      </c>
      <c r="AC37" s="105">
        <f t="shared" si="16"/>
        <v>133.00000000000023</v>
      </c>
      <c r="AD37" s="105">
        <f>+AC37/O37*100</f>
        <v>10.759647277728359</v>
      </c>
      <c r="AF37" s="28"/>
    </row>
    <row r="38" spans="2:32" ht="18" customHeight="1">
      <c r="B38" s="182" t="s">
        <v>125</v>
      </c>
      <c r="C38" s="123">
        <f>+[1]PP!C77</f>
        <v>76.8</v>
      </c>
      <c r="D38" s="118">
        <f>+[1]PP!D77</f>
        <v>80.5</v>
      </c>
      <c r="E38" s="118">
        <f>+[1]PP!E77</f>
        <v>111.5</v>
      </c>
      <c r="F38" s="118">
        <f>+[1]PP!F77</f>
        <v>91.6</v>
      </c>
      <c r="G38" s="118">
        <f>+[1]PP!G77</f>
        <v>104.7</v>
      </c>
      <c r="H38" s="118">
        <f>+[1]PP!H77</f>
        <v>112.4</v>
      </c>
      <c r="I38" s="118">
        <f>+[1]PP!I77</f>
        <v>100.7</v>
      </c>
      <c r="J38" s="118">
        <f>+[1]PP!J77</f>
        <v>105.1</v>
      </c>
      <c r="K38" s="118">
        <f>+[1]PP!K77</f>
        <v>96.5</v>
      </c>
      <c r="L38" s="118">
        <f>+[1]PP!L77</f>
        <v>124.8</v>
      </c>
      <c r="M38" s="118">
        <f>+[1]PP!M77</f>
        <v>124.5</v>
      </c>
      <c r="N38" s="118">
        <f>+[1]PP!N77</f>
        <v>107</v>
      </c>
      <c r="O38" s="154">
        <f>SUM(C38:N38)</f>
        <v>1236.0999999999999</v>
      </c>
      <c r="P38" s="123">
        <f>+[1]PP!P77</f>
        <v>109.8</v>
      </c>
      <c r="Q38" s="118">
        <f>+[1]PP!Q77</f>
        <v>64</v>
      </c>
      <c r="R38" s="118">
        <f>+[1]PP!R77</f>
        <v>88.7</v>
      </c>
      <c r="S38" s="118">
        <f>+[1]PP!S77</f>
        <v>114.9</v>
      </c>
      <c r="T38" s="118">
        <f>+[1]PP!T77</f>
        <v>135.6</v>
      </c>
      <c r="U38" s="118">
        <f>+[1]PP!U77</f>
        <v>113.3</v>
      </c>
      <c r="V38" s="123">
        <f>+[1]PP!V77</f>
        <v>117.2</v>
      </c>
      <c r="W38" s="118">
        <f>+[1]PP!W77</f>
        <v>110.6</v>
      </c>
      <c r="X38" s="118">
        <f>+[1]PP!X77</f>
        <v>130.6</v>
      </c>
      <c r="Y38" s="118">
        <f>+[1]PP!Y77</f>
        <v>142.9</v>
      </c>
      <c r="Z38" s="118">
        <f>+[1]PP!Z77</f>
        <v>121.9</v>
      </c>
      <c r="AA38" s="118">
        <f>+[1]PP!AA77</f>
        <v>119.6</v>
      </c>
      <c r="AB38" s="118">
        <f>SUM(P38:AA38)</f>
        <v>1369.1000000000001</v>
      </c>
      <c r="AC38" s="118">
        <f t="shared" si="16"/>
        <v>133.00000000000023</v>
      </c>
      <c r="AD38" s="118">
        <f>+AC38/O38*100</f>
        <v>10.759647277728359</v>
      </c>
      <c r="AF38" s="28"/>
    </row>
    <row r="39" spans="2:32" ht="18" customHeight="1">
      <c r="B39" s="182" t="s">
        <v>35</v>
      </c>
      <c r="C39" s="123">
        <v>0</v>
      </c>
      <c r="D39" s="118">
        <v>0</v>
      </c>
      <c r="E39" s="118">
        <v>0</v>
      </c>
      <c r="F39" s="118">
        <v>0</v>
      </c>
      <c r="G39" s="118">
        <v>0</v>
      </c>
      <c r="H39" s="118">
        <v>0</v>
      </c>
      <c r="I39" s="118">
        <v>0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54">
        <f>SUM(C39:N39)</f>
        <v>0</v>
      </c>
      <c r="P39" s="123">
        <v>0</v>
      </c>
      <c r="Q39" s="118">
        <v>0</v>
      </c>
      <c r="R39" s="118">
        <v>0</v>
      </c>
      <c r="S39" s="118">
        <v>0</v>
      </c>
      <c r="T39" s="118">
        <v>0</v>
      </c>
      <c r="U39" s="118">
        <v>0</v>
      </c>
      <c r="V39" s="123">
        <v>0</v>
      </c>
      <c r="W39" s="118">
        <v>0</v>
      </c>
      <c r="X39" s="118">
        <v>0</v>
      </c>
      <c r="Y39" s="118">
        <v>0</v>
      </c>
      <c r="Z39" s="118">
        <v>0</v>
      </c>
      <c r="AA39" s="118">
        <v>0</v>
      </c>
      <c r="AB39" s="118">
        <f>SUM(P39:AA39)</f>
        <v>0</v>
      </c>
      <c r="AC39" s="159">
        <f t="shared" si="16"/>
        <v>0</v>
      </c>
      <c r="AD39" s="159">
        <v>0</v>
      </c>
      <c r="AF39" s="28"/>
    </row>
    <row r="40" spans="2:32" ht="18" customHeight="1">
      <c r="B40" s="162" t="s">
        <v>126</v>
      </c>
      <c r="C40" s="39">
        <f t="shared" ref="C40:AB40" si="25">+C41+C48+C49</f>
        <v>3403.8999999999996</v>
      </c>
      <c r="D40" s="105">
        <f t="shared" si="25"/>
        <v>396.2</v>
      </c>
      <c r="E40" s="105">
        <f t="shared" si="25"/>
        <v>320.7</v>
      </c>
      <c r="F40" s="105">
        <f t="shared" si="25"/>
        <v>405.8</v>
      </c>
      <c r="G40" s="105">
        <f t="shared" si="25"/>
        <v>820.6</v>
      </c>
      <c r="H40" s="105">
        <f t="shared" si="25"/>
        <v>2563.6</v>
      </c>
      <c r="I40" s="105">
        <f t="shared" si="25"/>
        <v>659.3</v>
      </c>
      <c r="J40" s="105">
        <f t="shared" si="25"/>
        <v>4775.3999999999996</v>
      </c>
      <c r="K40" s="105">
        <f t="shared" si="25"/>
        <v>1126.3</v>
      </c>
      <c r="L40" s="105">
        <f t="shared" si="25"/>
        <v>687.8</v>
      </c>
      <c r="M40" s="105">
        <f t="shared" si="25"/>
        <v>1686.1</v>
      </c>
      <c r="N40" s="105">
        <f t="shared" si="25"/>
        <v>7828.0999999999995</v>
      </c>
      <c r="O40" s="102">
        <f t="shared" si="25"/>
        <v>24673.799999999996</v>
      </c>
      <c r="P40" s="39">
        <f t="shared" si="25"/>
        <v>116.7</v>
      </c>
      <c r="Q40" s="105">
        <f t="shared" si="25"/>
        <v>95.6</v>
      </c>
      <c r="R40" s="105">
        <f t="shared" si="25"/>
        <v>1555</v>
      </c>
      <c r="S40" s="105">
        <f t="shared" si="25"/>
        <v>49</v>
      </c>
      <c r="T40" s="105">
        <f t="shared" si="25"/>
        <v>52.9</v>
      </c>
      <c r="U40" s="105">
        <f t="shared" si="25"/>
        <v>7968.2</v>
      </c>
      <c r="V40" s="39">
        <f t="shared" si="25"/>
        <v>1079.3</v>
      </c>
      <c r="W40" s="105">
        <f t="shared" si="25"/>
        <v>108.5</v>
      </c>
      <c r="X40" s="105">
        <f t="shared" si="25"/>
        <v>106.8</v>
      </c>
      <c r="Y40" s="105">
        <f t="shared" si="25"/>
        <v>253.7</v>
      </c>
      <c r="Z40" s="105">
        <f t="shared" si="25"/>
        <v>141.4</v>
      </c>
      <c r="AA40" s="105">
        <f t="shared" si="25"/>
        <v>1584</v>
      </c>
      <c r="AB40" s="105">
        <f t="shared" si="25"/>
        <v>13111.1</v>
      </c>
      <c r="AC40" s="105">
        <f t="shared" si="16"/>
        <v>-11562.699999999995</v>
      </c>
      <c r="AD40" s="105">
        <f t="shared" ref="AD40:AD47" si="26">+AC40/O40*100</f>
        <v>-46.862258752198677</v>
      </c>
      <c r="AF40" s="28"/>
    </row>
    <row r="41" spans="2:32" ht="18" customHeight="1">
      <c r="B41" s="152" t="s">
        <v>127</v>
      </c>
      <c r="C41" s="105">
        <f t="shared" ref="C41:AB41" si="27">+C42+C45+C47</f>
        <v>2602.6</v>
      </c>
      <c r="D41" s="105">
        <f t="shared" si="27"/>
        <v>396.2</v>
      </c>
      <c r="E41" s="105">
        <f t="shared" si="27"/>
        <v>320.7</v>
      </c>
      <c r="F41" s="105">
        <f t="shared" si="27"/>
        <v>405.8</v>
      </c>
      <c r="G41" s="105">
        <f t="shared" si="27"/>
        <v>820.6</v>
      </c>
      <c r="H41" s="105">
        <f t="shared" si="27"/>
        <v>2563.6</v>
      </c>
      <c r="I41" s="105">
        <f t="shared" si="27"/>
        <v>659.3</v>
      </c>
      <c r="J41" s="105">
        <f t="shared" si="27"/>
        <v>4775.3999999999996</v>
      </c>
      <c r="K41" s="105">
        <f t="shared" si="27"/>
        <v>1126.3</v>
      </c>
      <c r="L41" s="105">
        <f t="shared" si="27"/>
        <v>687.8</v>
      </c>
      <c r="M41" s="105">
        <f t="shared" si="27"/>
        <v>1686.1</v>
      </c>
      <c r="N41" s="105">
        <f t="shared" si="27"/>
        <v>7216.7999999999993</v>
      </c>
      <c r="O41" s="105">
        <f t="shared" si="27"/>
        <v>23261.199999999997</v>
      </c>
      <c r="P41" s="105">
        <f t="shared" si="27"/>
        <v>116.7</v>
      </c>
      <c r="Q41" s="105">
        <f t="shared" si="27"/>
        <v>95.6</v>
      </c>
      <c r="R41" s="105">
        <f t="shared" si="27"/>
        <v>1555</v>
      </c>
      <c r="S41" s="105">
        <f t="shared" si="27"/>
        <v>48.9</v>
      </c>
      <c r="T41" s="105">
        <f t="shared" si="27"/>
        <v>52.9</v>
      </c>
      <c r="U41" s="105">
        <f t="shared" si="27"/>
        <v>7968.2</v>
      </c>
      <c r="V41" s="39">
        <f t="shared" si="27"/>
        <v>1079.3</v>
      </c>
      <c r="W41" s="105">
        <f t="shared" si="27"/>
        <v>108.5</v>
      </c>
      <c r="X41" s="105">
        <f t="shared" si="27"/>
        <v>106.8</v>
      </c>
      <c r="Y41" s="105">
        <f t="shared" si="27"/>
        <v>253.7</v>
      </c>
      <c r="Z41" s="105">
        <f t="shared" si="27"/>
        <v>141.30000000000001</v>
      </c>
      <c r="AA41" s="105">
        <f t="shared" si="27"/>
        <v>1584</v>
      </c>
      <c r="AB41" s="105">
        <f t="shared" si="27"/>
        <v>13110.9</v>
      </c>
      <c r="AC41" s="105">
        <f t="shared" si="16"/>
        <v>-10150.299999999997</v>
      </c>
      <c r="AD41" s="105">
        <f t="shared" si="26"/>
        <v>-43.636183859818061</v>
      </c>
      <c r="AF41" s="28"/>
    </row>
    <row r="42" spans="2:32" ht="18" customHeight="1">
      <c r="B42" s="184" t="s">
        <v>128</v>
      </c>
      <c r="C42" s="39">
        <f t="shared" ref="C42:N42" si="28">SUM(C43:C44)</f>
        <v>2500.1999999999998</v>
      </c>
      <c r="D42" s="105">
        <f t="shared" si="28"/>
        <v>0</v>
      </c>
      <c r="E42" s="105">
        <f t="shared" si="28"/>
        <v>0</v>
      </c>
      <c r="F42" s="105">
        <f t="shared" si="28"/>
        <v>0</v>
      </c>
      <c r="G42" s="105">
        <f t="shared" si="28"/>
        <v>0</v>
      </c>
      <c r="H42" s="105">
        <f t="shared" si="28"/>
        <v>1448.8</v>
      </c>
      <c r="I42" s="105">
        <f t="shared" si="28"/>
        <v>0</v>
      </c>
      <c r="J42" s="105">
        <f t="shared" ref="J42:M42" si="29">SUM(J43:J44)</f>
        <v>3669</v>
      </c>
      <c r="K42" s="105">
        <f t="shared" si="29"/>
        <v>0</v>
      </c>
      <c r="L42" s="105">
        <f t="shared" si="29"/>
        <v>0</v>
      </c>
      <c r="M42" s="105">
        <f t="shared" si="29"/>
        <v>894.1</v>
      </c>
      <c r="N42" s="105">
        <f t="shared" si="28"/>
        <v>3605.5</v>
      </c>
      <c r="O42" s="105">
        <f t="shared" ref="O42:AB42" si="30">SUM(O43:O44)</f>
        <v>12117.6</v>
      </c>
      <c r="P42" s="39">
        <f t="shared" si="30"/>
        <v>0</v>
      </c>
      <c r="Q42" s="105">
        <f t="shared" si="30"/>
        <v>0</v>
      </c>
      <c r="R42" s="105">
        <f>SUM(R43:R44)</f>
        <v>1504.3</v>
      </c>
      <c r="S42" s="105">
        <f>SUM(S43:S44)</f>
        <v>0</v>
      </c>
      <c r="T42" s="105">
        <f>SUM(T43:T44)</f>
        <v>0</v>
      </c>
      <c r="U42" s="105">
        <f>SUM(U43:U44)</f>
        <v>7929.3</v>
      </c>
      <c r="V42" s="39">
        <f>SUM(V43:V44)</f>
        <v>1000</v>
      </c>
      <c r="W42" s="105">
        <f t="shared" ref="W42:Z42" si="31">SUM(W43:W44)</f>
        <v>0</v>
      </c>
      <c r="X42" s="105">
        <f t="shared" si="31"/>
        <v>0</v>
      </c>
      <c r="Y42" s="105">
        <f t="shared" si="31"/>
        <v>0</v>
      </c>
      <c r="Z42" s="105">
        <f t="shared" si="31"/>
        <v>0</v>
      </c>
      <c r="AA42" s="105">
        <f t="shared" si="30"/>
        <v>0</v>
      </c>
      <c r="AB42" s="105">
        <f t="shared" si="30"/>
        <v>10433.6</v>
      </c>
      <c r="AC42" s="105">
        <f t="shared" si="16"/>
        <v>-1684</v>
      </c>
      <c r="AD42" s="171">
        <f t="shared" si="26"/>
        <v>-13.897141348121739</v>
      </c>
      <c r="AF42" s="28"/>
    </row>
    <row r="43" spans="2:32" ht="18" customHeight="1">
      <c r="B43" s="185" t="s">
        <v>129</v>
      </c>
      <c r="C43" s="123">
        <v>0</v>
      </c>
      <c r="D43" s="118">
        <v>0</v>
      </c>
      <c r="E43" s="118">
        <v>0</v>
      </c>
      <c r="F43" s="118">
        <v>0</v>
      </c>
      <c r="G43" s="118">
        <v>0</v>
      </c>
      <c r="H43" s="118">
        <v>0</v>
      </c>
      <c r="I43" s="118">
        <v>0</v>
      </c>
      <c r="J43" s="118">
        <v>3669</v>
      </c>
      <c r="K43" s="118">
        <v>0</v>
      </c>
      <c r="L43" s="118">
        <v>0</v>
      </c>
      <c r="M43" s="118">
        <v>0</v>
      </c>
      <c r="N43" s="118">
        <v>3605.5</v>
      </c>
      <c r="O43" s="154">
        <f>SUM(C43:N43)</f>
        <v>7274.5</v>
      </c>
      <c r="P43" s="123">
        <v>0</v>
      </c>
      <c r="Q43" s="118">
        <v>0</v>
      </c>
      <c r="R43" s="118">
        <v>0</v>
      </c>
      <c r="S43" s="118">
        <v>0</v>
      </c>
      <c r="T43" s="118">
        <v>0</v>
      </c>
      <c r="U43" s="118">
        <v>7929.3</v>
      </c>
      <c r="V43" s="123">
        <v>0</v>
      </c>
      <c r="W43" s="118">
        <v>0</v>
      </c>
      <c r="X43" s="118">
        <v>0</v>
      </c>
      <c r="Y43" s="118">
        <v>0</v>
      </c>
      <c r="Z43" s="118">
        <v>0</v>
      </c>
      <c r="AA43" s="118">
        <v>0</v>
      </c>
      <c r="AB43" s="118">
        <f>SUM(P43:AA43)</f>
        <v>7929.3</v>
      </c>
      <c r="AC43" s="118">
        <f t="shared" si="16"/>
        <v>654.80000000000018</v>
      </c>
      <c r="AD43" s="171">
        <f t="shared" si="26"/>
        <v>9.0013059316791555</v>
      </c>
      <c r="AF43" s="28"/>
    </row>
    <row r="44" spans="2:32" ht="18" customHeight="1">
      <c r="B44" s="185" t="s">
        <v>130</v>
      </c>
      <c r="C44" s="123">
        <f>+[1]PP!C85</f>
        <v>2500.1999999999998</v>
      </c>
      <c r="D44" s="123">
        <f>+[1]PP!D85</f>
        <v>0</v>
      </c>
      <c r="E44" s="123">
        <f>+[1]PP!E85</f>
        <v>0</v>
      </c>
      <c r="F44" s="123">
        <f>+[1]PP!F85</f>
        <v>0</v>
      </c>
      <c r="G44" s="123">
        <f>+[1]PP!G85</f>
        <v>0</v>
      </c>
      <c r="H44" s="123">
        <f>+[1]PP!H85</f>
        <v>1448.8</v>
      </c>
      <c r="I44" s="123">
        <f>+[1]PP!I85</f>
        <v>0</v>
      </c>
      <c r="J44" s="123">
        <v>0</v>
      </c>
      <c r="K44" s="123">
        <v>0</v>
      </c>
      <c r="L44" s="123">
        <v>0</v>
      </c>
      <c r="M44" s="123">
        <v>894.1</v>
      </c>
      <c r="N44" s="123">
        <v>0</v>
      </c>
      <c r="O44" s="154">
        <f>SUM(C44:N44)</f>
        <v>4843.1000000000004</v>
      </c>
      <c r="P44" s="123">
        <v>0</v>
      </c>
      <c r="Q44" s="123">
        <v>0</v>
      </c>
      <c r="R44" s="123">
        <v>1504.3</v>
      </c>
      <c r="S44" s="123">
        <v>0</v>
      </c>
      <c r="T44" s="123">
        <v>0</v>
      </c>
      <c r="U44" s="123">
        <v>0</v>
      </c>
      <c r="V44" s="123">
        <v>1000</v>
      </c>
      <c r="W44" s="123">
        <v>0</v>
      </c>
      <c r="X44" s="123">
        <v>0</v>
      </c>
      <c r="Y44" s="123">
        <v>0</v>
      </c>
      <c r="Z44" s="123">
        <v>0</v>
      </c>
      <c r="AA44" s="123">
        <v>0</v>
      </c>
      <c r="AB44" s="118">
        <f>SUM(P44:AA44)</f>
        <v>2504.3000000000002</v>
      </c>
      <c r="AC44" s="118">
        <f>+AB44-O46</f>
        <v>-2035.6999999999998</v>
      </c>
      <c r="AD44" s="171">
        <f t="shared" si="26"/>
        <v>-42.032995395511129</v>
      </c>
      <c r="AF44" s="28"/>
    </row>
    <row r="45" spans="2:32" ht="18" customHeight="1">
      <c r="B45" s="155" t="s">
        <v>131</v>
      </c>
      <c r="C45" s="39">
        <f t="shared" ref="C45:AB45" si="32">SUM(C46:C46)</f>
        <v>102.3</v>
      </c>
      <c r="D45" s="105">
        <f t="shared" si="32"/>
        <v>396.2</v>
      </c>
      <c r="E45" s="105">
        <f t="shared" si="32"/>
        <v>88.8</v>
      </c>
      <c r="F45" s="105">
        <f t="shared" si="32"/>
        <v>2.7</v>
      </c>
      <c r="G45" s="105">
        <f t="shared" si="32"/>
        <v>177.4</v>
      </c>
      <c r="H45" s="105">
        <f t="shared" si="32"/>
        <v>91.2</v>
      </c>
      <c r="I45" s="105">
        <f t="shared" si="32"/>
        <v>81.400000000000006</v>
      </c>
      <c r="J45" s="105">
        <f t="shared" si="32"/>
        <v>92.5</v>
      </c>
      <c r="K45" s="105">
        <f t="shared" si="32"/>
        <v>86.6</v>
      </c>
      <c r="L45" s="105">
        <f t="shared" si="32"/>
        <v>98.4</v>
      </c>
      <c r="M45" s="105">
        <f t="shared" si="32"/>
        <v>379.1</v>
      </c>
      <c r="N45" s="105">
        <f t="shared" si="32"/>
        <v>2943.4</v>
      </c>
      <c r="O45" s="105">
        <f t="shared" si="32"/>
        <v>4540</v>
      </c>
      <c r="P45" s="39">
        <f t="shared" si="32"/>
        <v>108.9</v>
      </c>
      <c r="Q45" s="105">
        <f t="shared" si="32"/>
        <v>95.6</v>
      </c>
      <c r="R45" s="105">
        <f t="shared" si="32"/>
        <v>50.7</v>
      </c>
      <c r="S45" s="105">
        <f t="shared" si="32"/>
        <v>48.9</v>
      </c>
      <c r="T45" s="105">
        <f t="shared" si="32"/>
        <v>52.9</v>
      </c>
      <c r="U45" s="105">
        <f t="shared" si="32"/>
        <v>38.9</v>
      </c>
      <c r="V45" s="39">
        <f t="shared" si="32"/>
        <v>79.3</v>
      </c>
      <c r="W45" s="105">
        <f t="shared" si="32"/>
        <v>108.5</v>
      </c>
      <c r="X45" s="105">
        <f t="shared" si="32"/>
        <v>106.8</v>
      </c>
      <c r="Y45" s="105">
        <f t="shared" si="32"/>
        <v>253.7</v>
      </c>
      <c r="Z45" s="105">
        <f t="shared" si="32"/>
        <v>141.30000000000001</v>
      </c>
      <c r="AA45" s="105">
        <f t="shared" si="32"/>
        <v>1584</v>
      </c>
      <c r="AB45" s="105">
        <f t="shared" si="32"/>
        <v>2669.5</v>
      </c>
      <c r="AC45" s="105">
        <f>+AB45-O45</f>
        <v>-1870.5</v>
      </c>
      <c r="AD45" s="105">
        <f t="shared" si="26"/>
        <v>-41.20044052863436</v>
      </c>
      <c r="AF45" s="28"/>
    </row>
    <row r="46" spans="2:32" ht="18" customHeight="1">
      <c r="B46" s="185" t="s">
        <v>132</v>
      </c>
      <c r="C46" s="186">
        <f>+[1]PP!C86</f>
        <v>102.3</v>
      </c>
      <c r="D46" s="187">
        <f>+[1]PP!D86</f>
        <v>396.2</v>
      </c>
      <c r="E46" s="187">
        <f>+[1]PP!E86</f>
        <v>88.8</v>
      </c>
      <c r="F46" s="187">
        <f>+[1]PP!F86</f>
        <v>2.7</v>
      </c>
      <c r="G46" s="187">
        <f>+[1]PP!G86</f>
        <v>177.4</v>
      </c>
      <c r="H46" s="187">
        <f>+[1]PP!H86</f>
        <v>91.2</v>
      </c>
      <c r="I46" s="187">
        <f>+[1]PP!I86</f>
        <v>81.400000000000006</v>
      </c>
      <c r="J46" s="187">
        <f>+[1]PP!J86</f>
        <v>92.5</v>
      </c>
      <c r="K46" s="187">
        <f>+[1]PP!K86</f>
        <v>86.6</v>
      </c>
      <c r="L46" s="187">
        <f>+[1]PP!L86</f>
        <v>98.4</v>
      </c>
      <c r="M46" s="187">
        <f>+[1]PP!M86</f>
        <v>379.1</v>
      </c>
      <c r="N46" s="187">
        <f>+[1]PP!N86</f>
        <v>2943.4</v>
      </c>
      <c r="O46" s="154">
        <f>SUM(C46:N46)</f>
        <v>4540</v>
      </c>
      <c r="P46" s="186">
        <f>+[1]PP!P86</f>
        <v>108.9</v>
      </c>
      <c r="Q46" s="187">
        <f>+[1]PP!Q86</f>
        <v>95.6</v>
      </c>
      <c r="R46" s="187">
        <f>+[1]PP!R86</f>
        <v>50.7</v>
      </c>
      <c r="S46" s="187">
        <f>+[1]PP!S86</f>
        <v>48.9</v>
      </c>
      <c r="T46" s="187">
        <f>+[1]PP!T86</f>
        <v>52.9</v>
      </c>
      <c r="U46" s="187">
        <f>+[1]PP!U86</f>
        <v>38.9</v>
      </c>
      <c r="V46" s="186">
        <f>+[1]PP!V86</f>
        <v>79.3</v>
      </c>
      <c r="W46" s="187">
        <f>+[1]PP!W86</f>
        <v>108.5</v>
      </c>
      <c r="X46" s="187">
        <f>+[1]PP!X86</f>
        <v>106.8</v>
      </c>
      <c r="Y46" s="187">
        <f>+[1]PP!Y86</f>
        <v>253.7</v>
      </c>
      <c r="Z46" s="187">
        <f>+[1]PP!Z86</f>
        <v>141.30000000000001</v>
      </c>
      <c r="AA46" s="187">
        <f>+[1]PP!AA86</f>
        <v>1584</v>
      </c>
      <c r="AB46" s="187">
        <f>+[1]PP!AB86</f>
        <v>2669.5</v>
      </c>
      <c r="AC46" s="118">
        <f>+AB46-O48</f>
        <v>2669.5</v>
      </c>
      <c r="AD46" s="118">
        <f t="shared" si="26"/>
        <v>58.79955947136564</v>
      </c>
      <c r="AF46" s="28"/>
    </row>
    <row r="47" spans="2:32" ht="18" customHeight="1">
      <c r="B47" s="155" t="s">
        <v>133</v>
      </c>
      <c r="C47" s="188">
        <f>+[1]PP!C89</f>
        <v>0.1</v>
      </c>
      <c r="D47" s="188">
        <f>+[1]PP!D89</f>
        <v>0</v>
      </c>
      <c r="E47" s="188">
        <f>+[1]PP!E89</f>
        <v>231.9</v>
      </c>
      <c r="F47" s="188">
        <f>+[1]PP!F89</f>
        <v>403.1</v>
      </c>
      <c r="G47" s="188">
        <f>+[1]PP!G89</f>
        <v>643.20000000000005</v>
      </c>
      <c r="H47" s="188">
        <f>+[1]PP!H89</f>
        <v>1023.6</v>
      </c>
      <c r="I47" s="188">
        <f>+[1]PP!I89</f>
        <v>577.9</v>
      </c>
      <c r="J47" s="188">
        <f>+[1]PP!J89</f>
        <v>1013.9</v>
      </c>
      <c r="K47" s="188">
        <f>+[1]PP!K89</f>
        <v>1039.7</v>
      </c>
      <c r="L47" s="188">
        <f>+[1]PP!L89</f>
        <v>589.4</v>
      </c>
      <c r="M47" s="188">
        <f>+[1]PP!M89</f>
        <v>412.9</v>
      </c>
      <c r="N47" s="188">
        <f>+[1]PP!N89</f>
        <v>667.9</v>
      </c>
      <c r="O47" s="102">
        <f>SUM(C47:N47)</f>
        <v>6603.5999999999995</v>
      </c>
      <c r="P47" s="188">
        <f>+[1]PP!P89</f>
        <v>7.8</v>
      </c>
      <c r="Q47" s="188">
        <f>+[1]PP!Q89</f>
        <v>0</v>
      </c>
      <c r="R47" s="188">
        <f>+[1]PP!R89</f>
        <v>0</v>
      </c>
      <c r="S47" s="188">
        <f>+[1]PP!S89</f>
        <v>0</v>
      </c>
      <c r="T47" s="188">
        <f>+[1]PP!T89</f>
        <v>0</v>
      </c>
      <c r="U47" s="188">
        <f>+[1]PP!U89</f>
        <v>0</v>
      </c>
      <c r="V47" s="188">
        <f>+[1]PP!V89</f>
        <v>0</v>
      </c>
      <c r="W47" s="188">
        <f>+[1]PP!W89</f>
        <v>0</v>
      </c>
      <c r="X47" s="188">
        <f>+[1]PP!X89</f>
        <v>0</v>
      </c>
      <c r="Y47" s="188">
        <f>+[1]PP!Y89</f>
        <v>0</v>
      </c>
      <c r="Z47" s="188">
        <f>+[1]PP!Z89</f>
        <v>0</v>
      </c>
      <c r="AA47" s="188">
        <f>+[1]PP!AA89</f>
        <v>0</v>
      </c>
      <c r="AB47" s="188">
        <f>SUM(P47:AA47)</f>
        <v>7.8</v>
      </c>
      <c r="AC47" s="188">
        <f>+AB47-O49</f>
        <v>-1404.8</v>
      </c>
      <c r="AD47" s="105">
        <f t="shared" si="26"/>
        <v>-21.273244896723</v>
      </c>
      <c r="AF47" s="28"/>
    </row>
    <row r="48" spans="2:32" ht="18" customHeight="1">
      <c r="B48" s="152" t="s">
        <v>69</v>
      </c>
      <c r="C48" s="189">
        <v>0</v>
      </c>
      <c r="D48" s="189">
        <v>0</v>
      </c>
      <c r="E48" s="189">
        <v>0</v>
      </c>
      <c r="F48" s="189">
        <v>0</v>
      </c>
      <c r="G48" s="189">
        <v>0</v>
      </c>
      <c r="H48" s="189">
        <v>0</v>
      </c>
      <c r="I48" s="189">
        <v>0</v>
      </c>
      <c r="J48" s="189">
        <v>0</v>
      </c>
      <c r="K48" s="189">
        <v>0</v>
      </c>
      <c r="L48" s="189">
        <v>0</v>
      </c>
      <c r="M48" s="189">
        <v>0</v>
      </c>
      <c r="N48" s="189">
        <v>0</v>
      </c>
      <c r="O48" s="102">
        <f>SUM(C48:N48)</f>
        <v>0</v>
      </c>
      <c r="P48" s="189">
        <v>0</v>
      </c>
      <c r="Q48" s="189">
        <v>0</v>
      </c>
      <c r="R48" s="189">
        <v>0</v>
      </c>
      <c r="S48" s="189">
        <v>0.1</v>
      </c>
      <c r="T48" s="189">
        <v>0</v>
      </c>
      <c r="U48" s="189">
        <v>0</v>
      </c>
      <c r="V48" s="189">
        <v>0</v>
      </c>
      <c r="W48" s="189">
        <v>0</v>
      </c>
      <c r="X48" s="189">
        <v>0</v>
      </c>
      <c r="Y48" s="189">
        <v>0</v>
      </c>
      <c r="Z48" s="189">
        <v>0.1</v>
      </c>
      <c r="AA48" s="189">
        <v>0</v>
      </c>
      <c r="AB48" s="178">
        <f>SUM(P48:AA48)</f>
        <v>0.2</v>
      </c>
      <c r="AC48" s="178">
        <f>+AB48-O52</f>
        <v>-11167.699999999999</v>
      </c>
      <c r="AD48" s="190">
        <v>0</v>
      </c>
      <c r="AF48" s="28"/>
    </row>
    <row r="49" spans="2:32" ht="18" customHeight="1">
      <c r="B49" s="152" t="s">
        <v>70</v>
      </c>
      <c r="C49" s="39">
        <f t="shared" ref="C49:AC49" si="33">+C50+C51</f>
        <v>801.3</v>
      </c>
      <c r="D49" s="39">
        <f t="shared" si="33"/>
        <v>0</v>
      </c>
      <c r="E49" s="39">
        <f t="shared" si="33"/>
        <v>0</v>
      </c>
      <c r="F49" s="39">
        <f t="shared" si="33"/>
        <v>0</v>
      </c>
      <c r="G49" s="39">
        <f t="shared" si="33"/>
        <v>0</v>
      </c>
      <c r="H49" s="39">
        <f t="shared" si="33"/>
        <v>0</v>
      </c>
      <c r="I49" s="39">
        <f t="shared" si="33"/>
        <v>0</v>
      </c>
      <c r="J49" s="39">
        <f t="shared" si="33"/>
        <v>0</v>
      </c>
      <c r="K49" s="39">
        <f t="shared" si="33"/>
        <v>0</v>
      </c>
      <c r="L49" s="39">
        <f t="shared" si="33"/>
        <v>0</v>
      </c>
      <c r="M49" s="39">
        <f t="shared" si="33"/>
        <v>0</v>
      </c>
      <c r="N49" s="39">
        <f t="shared" si="33"/>
        <v>611.29999999999995</v>
      </c>
      <c r="O49" s="39">
        <f t="shared" si="33"/>
        <v>1412.6</v>
      </c>
      <c r="P49" s="39">
        <f t="shared" si="33"/>
        <v>0</v>
      </c>
      <c r="Q49" s="39">
        <f t="shared" si="33"/>
        <v>0</v>
      </c>
      <c r="R49" s="39">
        <f t="shared" si="33"/>
        <v>0</v>
      </c>
      <c r="S49" s="39">
        <f t="shared" si="33"/>
        <v>0</v>
      </c>
      <c r="T49" s="39">
        <f t="shared" si="33"/>
        <v>0</v>
      </c>
      <c r="U49" s="39">
        <f t="shared" si="33"/>
        <v>0</v>
      </c>
      <c r="V49" s="39">
        <f t="shared" si="33"/>
        <v>0</v>
      </c>
      <c r="W49" s="39">
        <f t="shared" si="33"/>
        <v>0</v>
      </c>
      <c r="X49" s="39">
        <f t="shared" si="33"/>
        <v>0</v>
      </c>
      <c r="Y49" s="39">
        <f t="shared" si="33"/>
        <v>0</v>
      </c>
      <c r="Z49" s="39">
        <f t="shared" si="33"/>
        <v>0</v>
      </c>
      <c r="AA49" s="39">
        <f t="shared" si="33"/>
        <v>0</v>
      </c>
      <c r="AB49" s="39">
        <f t="shared" si="33"/>
        <v>0</v>
      </c>
      <c r="AC49" s="39">
        <f t="shared" si="33"/>
        <v>-1412.6</v>
      </c>
      <c r="AD49" s="105">
        <f>+AC49/O49*100</f>
        <v>-100</v>
      </c>
      <c r="AF49" s="28"/>
    </row>
    <row r="50" spans="2:32" ht="18" customHeight="1">
      <c r="B50" s="191" t="s">
        <v>134</v>
      </c>
      <c r="C50" s="123">
        <f>+[1]PP!C94</f>
        <v>801.3</v>
      </c>
      <c r="D50" s="118">
        <v>0</v>
      </c>
      <c r="E50" s="118">
        <v>0</v>
      </c>
      <c r="F50" s="118">
        <v>0</v>
      </c>
      <c r="G50" s="118">
        <v>0</v>
      </c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118">
        <v>0</v>
      </c>
      <c r="N50" s="118">
        <v>0</v>
      </c>
      <c r="O50" s="154">
        <f>SUM(C50:N50)</f>
        <v>801.3</v>
      </c>
      <c r="P50" s="123">
        <f>+[1]PP!P94</f>
        <v>0</v>
      </c>
      <c r="Q50" s="118">
        <v>0</v>
      </c>
      <c r="R50" s="118">
        <v>0</v>
      </c>
      <c r="S50" s="118">
        <v>0</v>
      </c>
      <c r="T50" s="118">
        <v>0</v>
      </c>
      <c r="U50" s="118">
        <v>0</v>
      </c>
      <c r="V50" s="123">
        <v>0</v>
      </c>
      <c r="W50" s="118">
        <v>0</v>
      </c>
      <c r="X50" s="118">
        <v>0</v>
      </c>
      <c r="Y50" s="118">
        <v>0</v>
      </c>
      <c r="Z50" s="118">
        <v>0</v>
      </c>
      <c r="AA50" s="118">
        <v>0</v>
      </c>
      <c r="AB50" s="118">
        <f>SUM(P50:AA50)</f>
        <v>0</v>
      </c>
      <c r="AC50" s="183">
        <f>+AB50-O50</f>
        <v>-801.3</v>
      </c>
      <c r="AD50" s="118">
        <f>+AC50/O50*100</f>
        <v>-100</v>
      </c>
      <c r="AF50" s="28"/>
    </row>
    <row r="51" spans="2:32" ht="18" customHeight="1">
      <c r="B51" s="191" t="s">
        <v>35</v>
      </c>
      <c r="C51" s="192">
        <v>0</v>
      </c>
      <c r="D51" s="192">
        <v>0</v>
      </c>
      <c r="E51" s="192">
        <v>0</v>
      </c>
      <c r="F51" s="192">
        <v>0</v>
      </c>
      <c r="G51" s="192">
        <v>0</v>
      </c>
      <c r="H51" s="192">
        <v>0</v>
      </c>
      <c r="I51" s="192">
        <v>0</v>
      </c>
      <c r="J51" s="192">
        <v>0</v>
      </c>
      <c r="K51" s="192">
        <v>0</v>
      </c>
      <c r="L51" s="192">
        <v>0</v>
      </c>
      <c r="M51" s="192">
        <v>0</v>
      </c>
      <c r="N51" s="192">
        <v>611.29999999999995</v>
      </c>
      <c r="O51" s="154">
        <f>SUM(C51:N51)</f>
        <v>611.29999999999995</v>
      </c>
      <c r="P51" s="192">
        <v>0</v>
      </c>
      <c r="Q51" s="192">
        <v>0</v>
      </c>
      <c r="R51" s="192">
        <v>0</v>
      </c>
      <c r="S51" s="192">
        <v>0</v>
      </c>
      <c r="T51" s="192">
        <v>0</v>
      </c>
      <c r="U51" s="192">
        <v>0</v>
      </c>
      <c r="V51" s="193">
        <v>0</v>
      </c>
      <c r="W51" s="192">
        <v>0</v>
      </c>
      <c r="X51" s="192">
        <v>0</v>
      </c>
      <c r="Y51" s="192">
        <v>0</v>
      </c>
      <c r="Z51" s="192">
        <v>0</v>
      </c>
      <c r="AA51" s="192">
        <v>0</v>
      </c>
      <c r="AB51" s="118">
        <f>SUM(P51:AA51)</f>
        <v>0</v>
      </c>
      <c r="AC51" s="183">
        <f>+AB51-O51</f>
        <v>-611.29999999999995</v>
      </c>
      <c r="AD51" s="172">
        <v>0</v>
      </c>
      <c r="AF51" s="28"/>
    </row>
    <row r="52" spans="2:32" ht="18" customHeight="1">
      <c r="B52" s="162" t="s">
        <v>135</v>
      </c>
      <c r="C52" s="39">
        <f t="shared" ref="C52:AB52" si="34">+C53+C56</f>
        <v>0</v>
      </c>
      <c r="D52" s="105">
        <f t="shared" si="34"/>
        <v>0</v>
      </c>
      <c r="E52" s="105">
        <f t="shared" si="34"/>
        <v>826.2</v>
      </c>
      <c r="F52" s="105">
        <f t="shared" si="34"/>
        <v>0</v>
      </c>
      <c r="G52" s="105">
        <f t="shared" si="34"/>
        <v>18.600000000000001</v>
      </c>
      <c r="H52" s="105">
        <f t="shared" si="34"/>
        <v>2.6</v>
      </c>
      <c r="I52" s="105">
        <f t="shared" si="34"/>
        <v>0</v>
      </c>
      <c r="J52" s="105">
        <f t="shared" si="34"/>
        <v>0</v>
      </c>
      <c r="K52" s="105">
        <f t="shared" si="34"/>
        <v>2390.6</v>
      </c>
      <c r="L52" s="105">
        <f t="shared" si="34"/>
        <v>2415.5</v>
      </c>
      <c r="M52" s="105">
        <f t="shared" si="34"/>
        <v>2448.6</v>
      </c>
      <c r="N52" s="105">
        <f t="shared" si="34"/>
        <v>3065.8</v>
      </c>
      <c r="O52" s="105">
        <f t="shared" si="34"/>
        <v>11167.9</v>
      </c>
      <c r="P52" s="39">
        <f t="shared" si="34"/>
        <v>0</v>
      </c>
      <c r="Q52" s="105">
        <f t="shared" si="34"/>
        <v>0</v>
      </c>
      <c r="R52" s="105">
        <f t="shared" si="34"/>
        <v>2737</v>
      </c>
      <c r="S52" s="105">
        <f t="shared" si="34"/>
        <v>544.29999999999995</v>
      </c>
      <c r="T52" s="105">
        <f t="shared" si="34"/>
        <v>815.4</v>
      </c>
      <c r="U52" s="105">
        <f t="shared" si="34"/>
        <v>848.9</v>
      </c>
      <c r="V52" s="39">
        <f t="shared" si="34"/>
        <v>0</v>
      </c>
      <c r="W52" s="105">
        <f t="shared" si="34"/>
        <v>0</v>
      </c>
      <c r="X52" s="105">
        <f t="shared" si="34"/>
        <v>0</v>
      </c>
      <c r="Y52" s="105">
        <f t="shared" si="34"/>
        <v>879.19999999999993</v>
      </c>
      <c r="Z52" s="105">
        <f t="shared" si="34"/>
        <v>1699.9</v>
      </c>
      <c r="AA52" s="105">
        <f t="shared" si="34"/>
        <v>1142.4000000000001</v>
      </c>
      <c r="AB52" s="105">
        <f t="shared" si="34"/>
        <v>8667.1</v>
      </c>
      <c r="AC52" s="105">
        <f>+AB52-O52</f>
        <v>-2500.7999999999993</v>
      </c>
      <c r="AD52" s="105">
        <v>0</v>
      </c>
      <c r="AF52" s="28"/>
    </row>
    <row r="53" spans="2:32" ht="18" customHeight="1">
      <c r="B53" s="194" t="s">
        <v>136</v>
      </c>
      <c r="C53" s="195">
        <f t="shared" ref="C53:AC53" si="35">+C54+C55</f>
        <v>0</v>
      </c>
      <c r="D53" s="196">
        <f t="shared" si="35"/>
        <v>0</v>
      </c>
      <c r="E53" s="196">
        <f>+E54+E55</f>
        <v>0</v>
      </c>
      <c r="F53" s="196">
        <f>+F54+F55</f>
        <v>0</v>
      </c>
      <c r="G53" s="196">
        <f>+G54+G55</f>
        <v>18.600000000000001</v>
      </c>
      <c r="H53" s="196">
        <f>+H54+H55</f>
        <v>2.6</v>
      </c>
      <c r="I53" s="196">
        <f>+I54+I55</f>
        <v>0</v>
      </c>
      <c r="J53" s="196">
        <f t="shared" ref="J53:M53" si="36">+J54+J55</f>
        <v>0</v>
      </c>
      <c r="K53" s="196">
        <f t="shared" si="36"/>
        <v>0</v>
      </c>
      <c r="L53" s="196">
        <f t="shared" si="36"/>
        <v>0</v>
      </c>
      <c r="M53" s="196">
        <f t="shared" si="36"/>
        <v>13.6</v>
      </c>
      <c r="N53" s="196">
        <f t="shared" si="35"/>
        <v>1117.1000000000001</v>
      </c>
      <c r="O53" s="196">
        <f t="shared" si="35"/>
        <v>1151.9000000000001</v>
      </c>
      <c r="P53" s="195">
        <f t="shared" si="35"/>
        <v>0</v>
      </c>
      <c r="Q53" s="196">
        <f t="shared" si="35"/>
        <v>0</v>
      </c>
      <c r="R53" s="196">
        <f>+R54+R55</f>
        <v>0</v>
      </c>
      <c r="S53" s="196">
        <f>+S54+S55</f>
        <v>0</v>
      </c>
      <c r="T53" s="196">
        <f>+T54+T55</f>
        <v>0</v>
      </c>
      <c r="U53" s="196">
        <f>+U54+U55</f>
        <v>25.3</v>
      </c>
      <c r="V53" s="195">
        <f>+V54+V55</f>
        <v>0</v>
      </c>
      <c r="W53" s="196">
        <f t="shared" ref="W53:Z53" si="37">+W54+W55</f>
        <v>0</v>
      </c>
      <c r="X53" s="196">
        <f t="shared" si="37"/>
        <v>0</v>
      </c>
      <c r="Y53" s="196">
        <f t="shared" si="37"/>
        <v>26.3</v>
      </c>
      <c r="Z53" s="196">
        <f t="shared" si="37"/>
        <v>0</v>
      </c>
      <c r="AA53" s="196">
        <f t="shared" si="35"/>
        <v>1142.4000000000001</v>
      </c>
      <c r="AB53" s="196">
        <f t="shared" si="35"/>
        <v>1194</v>
      </c>
      <c r="AC53" s="196">
        <f t="shared" si="35"/>
        <v>42.099999999999994</v>
      </c>
      <c r="AD53" s="196">
        <f>+AC53/O53*100</f>
        <v>3.6548311485371987</v>
      </c>
      <c r="AF53" s="28"/>
    </row>
    <row r="54" spans="2:32" ht="18" customHeight="1">
      <c r="B54" s="197" t="s">
        <v>137</v>
      </c>
      <c r="C54" s="123">
        <f>+[1]PP!C99</f>
        <v>0</v>
      </c>
      <c r="D54" s="118">
        <f>+[1]PP!D99</f>
        <v>0</v>
      </c>
      <c r="E54" s="118">
        <f>+[1]PP!E99</f>
        <v>0</v>
      </c>
      <c r="F54" s="118">
        <f>+[1]PP!F99</f>
        <v>0</v>
      </c>
      <c r="G54" s="118">
        <f>+[1]PP!G99</f>
        <v>18.600000000000001</v>
      </c>
      <c r="H54" s="118">
        <f>+[1]PP!H99</f>
        <v>2.6</v>
      </c>
      <c r="I54" s="118">
        <f>+[1]PP!I99</f>
        <v>0</v>
      </c>
      <c r="J54" s="118">
        <f>+[1]PP!J99</f>
        <v>0</v>
      </c>
      <c r="K54" s="118">
        <f>+[1]PP!K99</f>
        <v>0</v>
      </c>
      <c r="L54" s="118">
        <f>+[1]PP!L99</f>
        <v>0</v>
      </c>
      <c r="M54" s="118">
        <f>+[1]PP!M99</f>
        <v>13.6</v>
      </c>
      <c r="N54" s="118">
        <f>+[1]PP!N99</f>
        <v>0.2</v>
      </c>
      <c r="O54" s="154">
        <f>SUM(C54:N54)</f>
        <v>35.000000000000007</v>
      </c>
      <c r="P54" s="123">
        <f>+[1]PP!P99</f>
        <v>0</v>
      </c>
      <c r="Q54" s="118">
        <f>+[1]PP!Q99</f>
        <v>0</v>
      </c>
      <c r="R54" s="118">
        <f>+[1]PP!R99</f>
        <v>0</v>
      </c>
      <c r="S54" s="118">
        <f>+[1]PP!S99</f>
        <v>0</v>
      </c>
      <c r="T54" s="118">
        <f>+[1]PP!T99</f>
        <v>0</v>
      </c>
      <c r="U54" s="118">
        <f>+[1]PP!U99</f>
        <v>25.3</v>
      </c>
      <c r="V54" s="123">
        <f>+[1]PP!V99</f>
        <v>0</v>
      </c>
      <c r="W54" s="118">
        <f>+[1]PP!W99</f>
        <v>0</v>
      </c>
      <c r="X54" s="118">
        <f>+[1]PP!X99</f>
        <v>0</v>
      </c>
      <c r="Y54" s="118">
        <f>+[1]PP!Y99</f>
        <v>26.3</v>
      </c>
      <c r="Z54" s="118">
        <v>0</v>
      </c>
      <c r="AA54" s="118">
        <v>0</v>
      </c>
      <c r="AB54" s="118">
        <f>SUM(P54:AA54)</f>
        <v>51.6</v>
      </c>
      <c r="AC54" s="118">
        <f t="shared" ref="AC54:AC90" si="38">+AB54-O54</f>
        <v>16.599999999999994</v>
      </c>
      <c r="AD54" s="118">
        <f>+AC54/O54*100</f>
        <v>47.428571428571402</v>
      </c>
      <c r="AF54" s="28"/>
    </row>
    <row r="55" spans="2:32" ht="18" customHeight="1">
      <c r="B55" s="197" t="s">
        <v>138</v>
      </c>
      <c r="C55" s="123">
        <f>+[1]PP!C100</f>
        <v>0</v>
      </c>
      <c r="D55" s="118">
        <f>+[1]PP!D100</f>
        <v>0</v>
      </c>
      <c r="E55" s="118">
        <f>+[1]PP!E100</f>
        <v>0</v>
      </c>
      <c r="F55" s="118">
        <f>+[1]PP!F100</f>
        <v>0</v>
      </c>
      <c r="G55" s="118">
        <f>+[1]PP!G100</f>
        <v>0</v>
      </c>
      <c r="H55" s="118">
        <f>+[1]PP!H100</f>
        <v>0</v>
      </c>
      <c r="I55" s="118">
        <f>+[1]PP!I100</f>
        <v>0</v>
      </c>
      <c r="J55" s="118">
        <f>+[1]PP!J100</f>
        <v>0</v>
      </c>
      <c r="K55" s="118">
        <f>+[1]PP!K100</f>
        <v>0</v>
      </c>
      <c r="L55" s="118">
        <f>+[1]PP!L100</f>
        <v>0</v>
      </c>
      <c r="M55" s="118">
        <f>+[1]PP!M100</f>
        <v>0</v>
      </c>
      <c r="N55" s="118">
        <f>+[1]PP!N100</f>
        <v>1116.9000000000001</v>
      </c>
      <c r="O55" s="154">
        <f>SUM(C55:N55)</f>
        <v>1116.9000000000001</v>
      </c>
      <c r="P55" s="123">
        <f>+[1]PP!P100</f>
        <v>0</v>
      </c>
      <c r="Q55" s="118">
        <f>+[1]PP!Q100</f>
        <v>0</v>
      </c>
      <c r="R55" s="118">
        <f>+[1]PP!R100</f>
        <v>0</v>
      </c>
      <c r="S55" s="118">
        <f>+[1]PP!S100</f>
        <v>0</v>
      </c>
      <c r="T55" s="118">
        <f>+[1]PP!T100</f>
        <v>0</v>
      </c>
      <c r="U55" s="118">
        <f>+[1]PP!U100</f>
        <v>0</v>
      </c>
      <c r="V55" s="123">
        <f>+[1]PP!V100</f>
        <v>0</v>
      </c>
      <c r="W55" s="118">
        <f>+[1]PP!W100</f>
        <v>0</v>
      </c>
      <c r="X55" s="118">
        <f>+[1]PP!X100</f>
        <v>0</v>
      </c>
      <c r="Y55" s="118">
        <f>+[1]PP!Y100</f>
        <v>0</v>
      </c>
      <c r="Z55" s="118">
        <f>+[1]PP!Z100</f>
        <v>0</v>
      </c>
      <c r="AA55" s="118">
        <f>+[1]PP!AA100</f>
        <v>1142.4000000000001</v>
      </c>
      <c r="AB55" s="118">
        <f>SUM(P55:AA55)</f>
        <v>1142.4000000000001</v>
      </c>
      <c r="AC55" s="118">
        <f t="shared" si="38"/>
        <v>25.5</v>
      </c>
      <c r="AD55" s="118">
        <f>+AC55/O55*100</f>
        <v>2.2831050228310499</v>
      </c>
      <c r="AF55" s="28"/>
    </row>
    <row r="56" spans="2:32" ht="18" customHeight="1">
      <c r="B56" s="198" t="s">
        <v>139</v>
      </c>
      <c r="C56" s="123">
        <f>+[1]PP!C101</f>
        <v>0</v>
      </c>
      <c r="D56" s="118">
        <f>+[1]PP!D101</f>
        <v>0</v>
      </c>
      <c r="E56" s="118">
        <f>+[1]PP!E101</f>
        <v>826.2</v>
      </c>
      <c r="F56" s="118">
        <f>+[1]PP!F101</f>
        <v>0</v>
      </c>
      <c r="G56" s="118">
        <f>+[1]PP!G101</f>
        <v>0</v>
      </c>
      <c r="H56" s="118">
        <f>+[1]PP!H101</f>
        <v>0</v>
      </c>
      <c r="I56" s="118">
        <f>+[1]PP!I101</f>
        <v>0</v>
      </c>
      <c r="J56" s="118">
        <f>+[1]PP!J101</f>
        <v>0</v>
      </c>
      <c r="K56" s="118">
        <f>+[1]PP!K101</f>
        <v>2390.6</v>
      </c>
      <c r="L56" s="118">
        <f>+[1]PP!L101</f>
        <v>2415.5</v>
      </c>
      <c r="M56" s="118">
        <f>+[1]PP!M101</f>
        <v>2435</v>
      </c>
      <c r="N56" s="118">
        <f>+[1]PP!N101</f>
        <v>1948.7</v>
      </c>
      <c r="O56" s="154">
        <f>SUM(C56:N56)</f>
        <v>10016</v>
      </c>
      <c r="P56" s="123">
        <f>+[1]PP!P101</f>
        <v>0</v>
      </c>
      <c r="Q56" s="118">
        <f>+[1]PP!Q101</f>
        <v>0</v>
      </c>
      <c r="R56" s="118">
        <f>+[1]PP!R101</f>
        <v>2737</v>
      </c>
      <c r="S56" s="118">
        <f>+[1]PP!S101</f>
        <v>544.29999999999995</v>
      </c>
      <c r="T56" s="118">
        <f>+[1]PP!T101</f>
        <v>815.4</v>
      </c>
      <c r="U56" s="118">
        <v>823.6</v>
      </c>
      <c r="V56" s="123">
        <f>+[1]PP!V101</f>
        <v>0</v>
      </c>
      <c r="W56" s="118">
        <f>+[1]PP!W101</f>
        <v>0</v>
      </c>
      <c r="X56" s="118">
        <f>+[1]PP!X101</f>
        <v>0</v>
      </c>
      <c r="Y56" s="118">
        <f>+[1]PP!Y101</f>
        <v>852.9</v>
      </c>
      <c r="Z56" s="118">
        <f>+[1]PP!Z101</f>
        <v>1699.9</v>
      </c>
      <c r="AA56" s="118">
        <f>+[1]PP!AA101</f>
        <v>0</v>
      </c>
      <c r="AB56" s="118">
        <f>SUM(P56:AA56)</f>
        <v>7473.1</v>
      </c>
      <c r="AC56" s="118">
        <f t="shared" si="38"/>
        <v>-2542.8999999999996</v>
      </c>
      <c r="AD56" s="118">
        <f t="shared" ref="AD56:AD64" si="39">+AC56/O56*100</f>
        <v>-25.3883785942492</v>
      </c>
      <c r="AF56" s="28"/>
    </row>
    <row r="57" spans="2:32" ht="21" customHeight="1">
      <c r="B57" s="199" t="s">
        <v>140</v>
      </c>
      <c r="C57" s="200">
        <f t="shared" ref="C57:AB57" si="40">+C52+C8</f>
        <v>4327</v>
      </c>
      <c r="D57" s="200">
        <f t="shared" si="40"/>
        <v>1290.9000000000001</v>
      </c>
      <c r="E57" s="200">
        <f t="shared" si="40"/>
        <v>2502</v>
      </c>
      <c r="F57" s="200">
        <f t="shared" si="40"/>
        <v>1286.3</v>
      </c>
      <c r="G57" s="200">
        <f t="shared" si="40"/>
        <v>1345.1</v>
      </c>
      <c r="H57" s="200">
        <f t="shared" si="40"/>
        <v>3759.2</v>
      </c>
      <c r="I57" s="200">
        <f>+I52+I8</f>
        <v>1360.9</v>
      </c>
      <c r="J57" s="200">
        <f t="shared" ref="J57:M57" si="41">+J52+J8</f>
        <v>5554.4</v>
      </c>
      <c r="K57" s="200">
        <f t="shared" si="41"/>
        <v>4644.3999999999996</v>
      </c>
      <c r="L57" s="200">
        <f t="shared" si="41"/>
        <v>4691.3999999999996</v>
      </c>
      <c r="M57" s="200">
        <f t="shared" si="41"/>
        <v>4789.2999999999993</v>
      </c>
      <c r="N57" s="200">
        <f t="shared" si="40"/>
        <v>11645</v>
      </c>
      <c r="O57" s="200">
        <f t="shared" si="40"/>
        <v>47195.899999999994</v>
      </c>
      <c r="P57" s="200">
        <f t="shared" si="40"/>
        <v>888.2</v>
      </c>
      <c r="Q57" s="200">
        <f t="shared" si="40"/>
        <v>690.30000000000007</v>
      </c>
      <c r="R57" s="200">
        <f t="shared" si="40"/>
        <v>5112.3</v>
      </c>
      <c r="S57" s="200">
        <f t="shared" si="40"/>
        <v>1250.8999999999999</v>
      </c>
      <c r="T57" s="200">
        <f t="shared" si="40"/>
        <v>1699.2</v>
      </c>
      <c r="U57" s="200">
        <f t="shared" si="40"/>
        <v>15291.9</v>
      </c>
      <c r="V57" s="200">
        <f>+V52+V8</f>
        <v>2795.8999999999996</v>
      </c>
      <c r="W57" s="200">
        <f t="shared" ref="W57:Z57" si="42">+W52+W8</f>
        <v>827</v>
      </c>
      <c r="X57" s="200">
        <f t="shared" si="42"/>
        <v>6287.1</v>
      </c>
      <c r="Y57" s="200">
        <f t="shared" si="42"/>
        <v>2011.3000000000002</v>
      </c>
      <c r="Z57" s="200">
        <f t="shared" si="42"/>
        <v>4792.8</v>
      </c>
      <c r="AA57" s="200">
        <f t="shared" si="40"/>
        <v>8521.5999999999985</v>
      </c>
      <c r="AB57" s="200">
        <f t="shared" si="40"/>
        <v>50168.5</v>
      </c>
      <c r="AC57" s="200">
        <f t="shared" si="38"/>
        <v>2972.6000000000058</v>
      </c>
      <c r="AD57" s="201">
        <f t="shared" si="39"/>
        <v>6.2984284651844886</v>
      </c>
      <c r="AF57" s="28"/>
    </row>
    <row r="58" spans="2:32" ht="18" customHeight="1">
      <c r="B58" s="151" t="s">
        <v>141</v>
      </c>
      <c r="C58" s="39">
        <f>+[1]PP!C103</f>
        <v>335.8</v>
      </c>
      <c r="D58" s="39">
        <f>+[1]PP!D103</f>
        <v>3.9</v>
      </c>
      <c r="E58" s="39">
        <f>+[1]PP!E103</f>
        <v>45.4</v>
      </c>
      <c r="F58" s="39">
        <f>+[1]PP!F103</f>
        <v>12.1</v>
      </c>
      <c r="G58" s="39">
        <f>+[1]PP!G103</f>
        <v>151.6</v>
      </c>
      <c r="H58" s="39">
        <f>+[1]PP!H103</f>
        <v>18.899999999999999</v>
      </c>
      <c r="I58" s="39">
        <f>+[1]PP!I103</f>
        <v>23.3</v>
      </c>
      <c r="J58" s="39">
        <f>+[1]PP!J103</f>
        <v>7.9</v>
      </c>
      <c r="K58" s="39">
        <f>+[1]PP!K103</f>
        <v>1.3</v>
      </c>
      <c r="L58" s="39">
        <f>+[1]PP!L103</f>
        <v>111.2</v>
      </c>
      <c r="M58" s="39">
        <f>+[1]PP!M103</f>
        <v>273</v>
      </c>
      <c r="N58" s="39">
        <f>+[1]PP!N103</f>
        <v>161.4</v>
      </c>
      <c r="O58" s="102">
        <f>+[1]PP!O103</f>
        <v>1145.8</v>
      </c>
      <c r="P58" s="39">
        <f>+[1]PP!P103</f>
        <v>20.6</v>
      </c>
      <c r="Q58" s="39">
        <f>+[1]PP!Q103</f>
        <v>1.4</v>
      </c>
      <c r="R58" s="39">
        <f>+[1]PP!R103</f>
        <v>71.3</v>
      </c>
      <c r="S58" s="39">
        <f>+[1]PP!S103</f>
        <v>10.1</v>
      </c>
      <c r="T58" s="39">
        <f>+[1]PP!T103</f>
        <v>38.799999999999997</v>
      </c>
      <c r="U58" s="39">
        <f>+[1]PP!U103</f>
        <v>4.8</v>
      </c>
      <c r="V58" s="39">
        <f>+[1]PP!V103</f>
        <v>273.10000000000002</v>
      </c>
      <c r="W58" s="39">
        <f>+[1]PP!W103</f>
        <v>35.6</v>
      </c>
      <c r="X58" s="39">
        <f>+[1]PP!X103</f>
        <v>24.9</v>
      </c>
      <c r="Y58" s="39">
        <f>+[1]PP!Y103</f>
        <v>86.6</v>
      </c>
      <c r="Z58" s="39">
        <f>+[1]PP!Z103</f>
        <v>198.7</v>
      </c>
      <c r="AA58" s="39">
        <f>+[1]PP!AA103</f>
        <v>207</v>
      </c>
      <c r="AB58" s="105">
        <f>SUM(P58:AA58)</f>
        <v>972.90000000000009</v>
      </c>
      <c r="AC58" s="105">
        <f t="shared" si="38"/>
        <v>-172.89999999999986</v>
      </c>
      <c r="AD58" s="102">
        <f t="shared" si="39"/>
        <v>-15.089893524175238</v>
      </c>
      <c r="AF58" s="28"/>
    </row>
    <row r="59" spans="2:32" ht="18" customHeight="1">
      <c r="B59" s="151" t="s">
        <v>142</v>
      </c>
      <c r="C59" s="202">
        <f t="shared" ref="C59:AB59" si="43">+C64+C60+C76</f>
        <v>17912.2</v>
      </c>
      <c r="D59" s="203">
        <f t="shared" si="43"/>
        <v>135220.4</v>
      </c>
      <c r="E59" s="203">
        <f t="shared" si="43"/>
        <v>825.9</v>
      </c>
      <c r="F59" s="203">
        <f t="shared" si="43"/>
        <v>228.9</v>
      </c>
      <c r="G59" s="203">
        <f t="shared" si="43"/>
        <v>183.6</v>
      </c>
      <c r="H59" s="203">
        <f t="shared" si="43"/>
        <v>82719.599999999991</v>
      </c>
      <c r="I59" s="203">
        <f t="shared" si="43"/>
        <v>4319.3999999999996</v>
      </c>
      <c r="J59" s="203">
        <f t="shared" si="43"/>
        <v>212.5</v>
      </c>
      <c r="K59" s="203">
        <f t="shared" si="43"/>
        <v>32301</v>
      </c>
      <c r="L59" s="203">
        <f t="shared" si="43"/>
        <v>1109</v>
      </c>
      <c r="M59" s="203">
        <f t="shared" si="43"/>
        <v>1540.3</v>
      </c>
      <c r="N59" s="203">
        <f t="shared" si="43"/>
        <v>3401.1</v>
      </c>
      <c r="O59" s="203">
        <f t="shared" si="43"/>
        <v>279973.90000000002</v>
      </c>
      <c r="P59" s="202">
        <f t="shared" si="43"/>
        <v>48395.399999999994</v>
      </c>
      <c r="Q59" s="203">
        <f t="shared" si="43"/>
        <v>105966.7</v>
      </c>
      <c r="R59" s="203">
        <f t="shared" si="43"/>
        <v>12799.599999999999</v>
      </c>
      <c r="S59" s="203">
        <f t="shared" si="43"/>
        <v>8553.1</v>
      </c>
      <c r="T59" s="203">
        <f t="shared" si="43"/>
        <v>7238.2999999999993</v>
      </c>
      <c r="U59" s="203">
        <f t="shared" si="43"/>
        <v>26584.400000000001</v>
      </c>
      <c r="V59" s="202">
        <f>+V64+V60+V76</f>
        <v>28797.5</v>
      </c>
      <c r="W59" s="203">
        <f t="shared" ref="W59:Z59" si="44">+W64+W60+W76</f>
        <v>3012.2</v>
      </c>
      <c r="X59" s="203">
        <f t="shared" si="44"/>
        <v>31192.2</v>
      </c>
      <c r="Y59" s="203">
        <f t="shared" si="44"/>
        <v>2646.3</v>
      </c>
      <c r="Z59" s="203">
        <f t="shared" si="44"/>
        <v>12328.3</v>
      </c>
      <c r="AA59" s="203">
        <f t="shared" si="43"/>
        <v>10605.1</v>
      </c>
      <c r="AB59" s="203">
        <f t="shared" si="43"/>
        <v>298119.09999999998</v>
      </c>
      <c r="AC59" s="203">
        <f t="shared" si="38"/>
        <v>18145.199999999953</v>
      </c>
      <c r="AD59" s="204">
        <f t="shared" si="39"/>
        <v>6.4810326962620275</v>
      </c>
      <c r="AF59" s="28"/>
    </row>
    <row r="60" spans="2:32" ht="18" customHeight="1">
      <c r="B60" s="205" t="s">
        <v>143</v>
      </c>
      <c r="C60" s="206">
        <f>+C62+C63+C61</f>
        <v>149.5</v>
      </c>
      <c r="D60" s="206">
        <f t="shared" ref="D60:AB60" si="45">+D62+D63+D61</f>
        <v>224.3</v>
      </c>
      <c r="E60" s="206">
        <f t="shared" si="45"/>
        <v>11.4</v>
      </c>
      <c r="F60" s="206">
        <f t="shared" si="45"/>
        <v>121.7</v>
      </c>
      <c r="G60" s="206">
        <f t="shared" si="45"/>
        <v>8.6999999999999993</v>
      </c>
      <c r="H60" s="206">
        <f t="shared" si="45"/>
        <v>0</v>
      </c>
      <c r="I60" s="206">
        <f t="shared" si="45"/>
        <v>27.5</v>
      </c>
      <c r="J60" s="206">
        <f t="shared" si="45"/>
        <v>27.9</v>
      </c>
      <c r="K60" s="206">
        <f t="shared" si="45"/>
        <v>53.7</v>
      </c>
      <c r="L60" s="206">
        <f t="shared" si="45"/>
        <v>117.4</v>
      </c>
      <c r="M60" s="206">
        <f t="shared" si="45"/>
        <v>0</v>
      </c>
      <c r="N60" s="206">
        <f t="shared" si="45"/>
        <v>0</v>
      </c>
      <c r="O60" s="206">
        <f t="shared" si="45"/>
        <v>742.1</v>
      </c>
      <c r="P60" s="206">
        <f t="shared" si="45"/>
        <v>238.7</v>
      </c>
      <c r="Q60" s="206">
        <f t="shared" si="45"/>
        <v>107.4</v>
      </c>
      <c r="R60" s="206">
        <f t="shared" si="45"/>
        <v>27.3</v>
      </c>
      <c r="S60" s="206">
        <f t="shared" si="45"/>
        <v>0</v>
      </c>
      <c r="T60" s="206">
        <f t="shared" si="45"/>
        <v>180.2</v>
      </c>
      <c r="U60" s="206">
        <f t="shared" si="45"/>
        <v>0</v>
      </c>
      <c r="V60" s="206">
        <f t="shared" si="45"/>
        <v>1706.4</v>
      </c>
      <c r="W60" s="206">
        <f t="shared" si="45"/>
        <v>28.6</v>
      </c>
      <c r="X60" s="206">
        <f t="shared" si="45"/>
        <v>849.5</v>
      </c>
      <c r="Y60" s="206">
        <f t="shared" si="45"/>
        <v>120.4</v>
      </c>
      <c r="Z60" s="206">
        <f t="shared" si="45"/>
        <v>0</v>
      </c>
      <c r="AA60" s="206">
        <f t="shared" si="45"/>
        <v>83.1</v>
      </c>
      <c r="AB60" s="206">
        <f t="shared" si="45"/>
        <v>3341.6</v>
      </c>
      <c r="AC60" s="207">
        <f t="shared" si="38"/>
        <v>2599.5</v>
      </c>
      <c r="AD60" s="208">
        <f t="shared" si="39"/>
        <v>350.28971836679693</v>
      </c>
      <c r="AF60" s="28"/>
    </row>
    <row r="61" spans="2:32" ht="18" customHeight="1">
      <c r="B61" s="209" t="s">
        <v>144</v>
      </c>
      <c r="C61" s="210">
        <v>0</v>
      </c>
      <c r="D61" s="210">
        <v>0</v>
      </c>
      <c r="E61" s="210">
        <v>0</v>
      </c>
      <c r="F61" s="210">
        <v>0</v>
      </c>
      <c r="G61" s="210">
        <v>0</v>
      </c>
      <c r="H61" s="210">
        <v>0</v>
      </c>
      <c r="I61" s="210">
        <v>0</v>
      </c>
      <c r="J61" s="210">
        <v>0</v>
      </c>
      <c r="K61" s="210">
        <v>0</v>
      </c>
      <c r="L61" s="210">
        <v>0</v>
      </c>
      <c r="M61" s="210">
        <v>0</v>
      </c>
      <c r="N61" s="210">
        <v>0</v>
      </c>
      <c r="O61" s="211">
        <f>SUM(C61:N61)</f>
        <v>0</v>
      </c>
      <c r="P61" s="210">
        <v>0</v>
      </c>
      <c r="Q61" s="210">
        <v>0</v>
      </c>
      <c r="R61" s="210">
        <v>0</v>
      </c>
      <c r="S61" s="210">
        <v>0</v>
      </c>
      <c r="T61" s="210">
        <v>0</v>
      </c>
      <c r="U61" s="210">
        <v>0</v>
      </c>
      <c r="V61" s="210">
        <v>1676.2</v>
      </c>
      <c r="W61" s="212">
        <v>0</v>
      </c>
      <c r="X61" s="212">
        <v>849.5</v>
      </c>
      <c r="Y61" s="213">
        <v>0</v>
      </c>
      <c r="Z61" s="213">
        <v>0</v>
      </c>
      <c r="AA61" s="213">
        <v>0</v>
      </c>
      <c r="AB61" s="212">
        <f>SUM(P61:AA61)</f>
        <v>2525.6999999999998</v>
      </c>
      <c r="AC61" s="212">
        <f t="shared" si="38"/>
        <v>2525.6999999999998</v>
      </c>
      <c r="AD61" s="211" t="e">
        <f t="shared" si="39"/>
        <v>#DIV/0!</v>
      </c>
      <c r="AF61" s="28"/>
    </row>
    <row r="62" spans="2:32" ht="18" customHeight="1">
      <c r="B62" s="209" t="s">
        <v>145</v>
      </c>
      <c r="C62" s="210">
        <f>+[1]PP!C107</f>
        <v>0</v>
      </c>
      <c r="D62" s="212">
        <f>+[1]PP!D107</f>
        <v>32.200000000000003</v>
      </c>
      <c r="E62" s="212">
        <f>+[1]PP!E107</f>
        <v>0</v>
      </c>
      <c r="F62" s="212">
        <f>+[1]PP!F107</f>
        <v>121.7</v>
      </c>
      <c r="G62" s="212">
        <f>+[1]PP!G107</f>
        <v>8.6999999999999993</v>
      </c>
      <c r="H62" s="212">
        <f>+[1]PP!H107</f>
        <v>0</v>
      </c>
      <c r="I62" s="212">
        <f>+[1]PP!I107</f>
        <v>27.5</v>
      </c>
      <c r="J62" s="212">
        <f>+[1]PP!J107</f>
        <v>27.9</v>
      </c>
      <c r="K62" s="212">
        <f>+[1]PP!K107</f>
        <v>53.7</v>
      </c>
      <c r="L62" s="212">
        <f>+[1]PP!L107</f>
        <v>117.4</v>
      </c>
      <c r="M62" s="212">
        <f>+[1]PP!M107</f>
        <v>0</v>
      </c>
      <c r="N62" s="212">
        <f>+[1]PP!N107</f>
        <v>0</v>
      </c>
      <c r="O62" s="211">
        <f>SUM(C62:N62)</f>
        <v>389.1</v>
      </c>
      <c r="P62" s="210">
        <f>+[1]PP!P107</f>
        <v>0</v>
      </c>
      <c r="Q62" s="212">
        <f>+[1]PP!Q107</f>
        <v>107.4</v>
      </c>
      <c r="R62" s="212">
        <f>+[1]PP!R107</f>
        <v>27.3</v>
      </c>
      <c r="S62" s="212">
        <f>+[1]PP!S107</f>
        <v>0</v>
      </c>
      <c r="T62" s="212">
        <f>+[1]PP!T107</f>
        <v>180.2</v>
      </c>
      <c r="U62" s="212">
        <f>+[1]PP!U107</f>
        <v>0</v>
      </c>
      <c r="V62" s="210">
        <f>+[1]PP!V107</f>
        <v>30.2</v>
      </c>
      <c r="W62" s="212">
        <f>+[1]PP!W107</f>
        <v>28.6</v>
      </c>
      <c r="X62" s="212">
        <f>+[1]PP!X107</f>
        <v>0</v>
      </c>
      <c r="Y62" s="212">
        <f>+[1]PP!Y107</f>
        <v>120.4</v>
      </c>
      <c r="Z62" s="212">
        <f>+[1]PP!Z107</f>
        <v>0</v>
      </c>
      <c r="AA62" s="212">
        <f>+[1]PP!AA107</f>
        <v>83.1</v>
      </c>
      <c r="AB62" s="212">
        <f>SUM(P62:AA62)</f>
        <v>577.20000000000005</v>
      </c>
      <c r="AC62" s="212">
        <f t="shared" si="38"/>
        <v>188.10000000000002</v>
      </c>
      <c r="AD62" s="211">
        <f t="shared" si="39"/>
        <v>48.342328450269854</v>
      </c>
      <c r="AF62" s="28"/>
    </row>
    <row r="63" spans="2:32" ht="18" customHeight="1">
      <c r="B63" s="209" t="s">
        <v>146</v>
      </c>
      <c r="C63" s="210">
        <f>+[1]PP!C108</f>
        <v>149.5</v>
      </c>
      <c r="D63" s="212">
        <f>+[1]PP!D108</f>
        <v>192.1</v>
      </c>
      <c r="E63" s="212">
        <f>+[1]PP!E108</f>
        <v>11.4</v>
      </c>
      <c r="F63" s="212">
        <f>+[1]PP!F108</f>
        <v>0</v>
      </c>
      <c r="G63" s="212">
        <f>+[1]PP!G108</f>
        <v>0</v>
      </c>
      <c r="H63" s="212">
        <f>+[1]PP!H108</f>
        <v>0</v>
      </c>
      <c r="I63" s="212">
        <f>+[1]PP!I108</f>
        <v>0</v>
      </c>
      <c r="J63" s="212">
        <f>+[1]PP!J108</f>
        <v>0</v>
      </c>
      <c r="K63" s="212">
        <f>+[1]PP!K108</f>
        <v>0</v>
      </c>
      <c r="L63" s="212">
        <f>+[1]PP!L108</f>
        <v>0</v>
      </c>
      <c r="M63" s="212">
        <f>+[1]PP!M108</f>
        <v>0</v>
      </c>
      <c r="N63" s="212">
        <f>+[1]PP!N108</f>
        <v>0</v>
      </c>
      <c r="O63" s="211">
        <f>SUM(C63:N63)</f>
        <v>353</v>
      </c>
      <c r="P63" s="210">
        <f>+[1]PP!P108</f>
        <v>238.7</v>
      </c>
      <c r="Q63" s="212">
        <f>+[1]PP!Q108</f>
        <v>0</v>
      </c>
      <c r="R63" s="212">
        <f>+[1]PP!R108</f>
        <v>0</v>
      </c>
      <c r="S63" s="212">
        <f>+[1]PP!S108</f>
        <v>0</v>
      </c>
      <c r="T63" s="212">
        <f>+[1]PP!T108</f>
        <v>0</v>
      </c>
      <c r="U63" s="212">
        <f>+[1]PP!U108</f>
        <v>0</v>
      </c>
      <c r="V63" s="210">
        <f>+[1]PP!V108</f>
        <v>0</v>
      </c>
      <c r="W63" s="212">
        <f>+[1]PP!W108</f>
        <v>0</v>
      </c>
      <c r="X63" s="212">
        <f>+[1]PP!X108</f>
        <v>0</v>
      </c>
      <c r="Y63" s="212">
        <f>+[1]PP!Y108</f>
        <v>0</v>
      </c>
      <c r="Z63" s="212">
        <f>+[1]PP!Z108</f>
        <v>0</v>
      </c>
      <c r="AA63" s="212">
        <f>+[1]PP!AA108</f>
        <v>0</v>
      </c>
      <c r="AB63" s="212">
        <f>SUM(P63:AA63)</f>
        <v>238.7</v>
      </c>
      <c r="AC63" s="212">
        <f t="shared" si="38"/>
        <v>-114.30000000000001</v>
      </c>
      <c r="AD63" s="211">
        <f t="shared" si="39"/>
        <v>-32.379603399433435</v>
      </c>
      <c r="AF63" s="28"/>
    </row>
    <row r="64" spans="2:32" ht="18" customHeight="1">
      <c r="B64" s="205" t="s">
        <v>147</v>
      </c>
      <c r="C64" s="206">
        <f t="shared" ref="C64:AB64" si="46">+C65+C67</f>
        <v>17762.7</v>
      </c>
      <c r="D64" s="207">
        <f t="shared" si="46"/>
        <v>134996.1</v>
      </c>
      <c r="E64" s="207">
        <f t="shared" si="46"/>
        <v>814.5</v>
      </c>
      <c r="F64" s="207">
        <f t="shared" si="46"/>
        <v>107.2</v>
      </c>
      <c r="G64" s="207">
        <f t="shared" si="46"/>
        <v>174.9</v>
      </c>
      <c r="H64" s="207">
        <f t="shared" si="46"/>
        <v>82159.399999999994</v>
      </c>
      <c r="I64" s="207">
        <f t="shared" si="46"/>
        <v>4291.8999999999996</v>
      </c>
      <c r="J64" s="207">
        <f t="shared" si="46"/>
        <v>184.6</v>
      </c>
      <c r="K64" s="207">
        <f t="shared" si="46"/>
        <v>31675.1</v>
      </c>
      <c r="L64" s="207">
        <f t="shared" ref="L64:Y64" si="47">+L65+L67+L69</f>
        <v>991.6</v>
      </c>
      <c r="M64" s="207">
        <f t="shared" si="47"/>
        <v>1540.3</v>
      </c>
      <c r="N64" s="207">
        <f t="shared" si="47"/>
        <v>3401.1</v>
      </c>
      <c r="O64" s="207">
        <f t="shared" si="47"/>
        <v>278099.40000000002</v>
      </c>
      <c r="P64" s="207">
        <f t="shared" si="47"/>
        <v>48156.7</v>
      </c>
      <c r="Q64" s="207">
        <f t="shared" si="47"/>
        <v>103407.90000000001</v>
      </c>
      <c r="R64" s="207">
        <f t="shared" si="47"/>
        <v>11361.4</v>
      </c>
      <c r="S64" s="207">
        <f t="shared" si="47"/>
        <v>7618.6</v>
      </c>
      <c r="T64" s="207">
        <f t="shared" si="47"/>
        <v>5898.4</v>
      </c>
      <c r="U64" s="207">
        <f t="shared" si="47"/>
        <v>20992.9</v>
      </c>
      <c r="V64" s="206">
        <f t="shared" si="47"/>
        <v>20383.599999999999</v>
      </c>
      <c r="W64" s="207">
        <f t="shared" si="47"/>
        <v>2983.6</v>
      </c>
      <c r="X64" s="207">
        <f t="shared" si="47"/>
        <v>30342.7</v>
      </c>
      <c r="Y64" s="207">
        <f t="shared" si="47"/>
        <v>2525.9</v>
      </c>
      <c r="Z64" s="207">
        <f>+Z65+Z67+Z69</f>
        <v>12328.3</v>
      </c>
      <c r="AA64" s="207">
        <f>+AA65+AA67+AA69</f>
        <v>10522</v>
      </c>
      <c r="AB64" s="207">
        <f t="shared" si="46"/>
        <v>276522</v>
      </c>
      <c r="AC64" s="207">
        <f t="shared" si="38"/>
        <v>-1577.4000000000233</v>
      </c>
      <c r="AD64" s="211">
        <f t="shared" si="39"/>
        <v>-0.56720726474060112</v>
      </c>
      <c r="AF64" s="28"/>
    </row>
    <row r="65" spans="2:32" ht="18" customHeight="1">
      <c r="B65" s="214" t="s">
        <v>148</v>
      </c>
      <c r="C65" s="215">
        <f t="shared" ref="C65:AB65" si="48">+C66</f>
        <v>0</v>
      </c>
      <c r="D65" s="213">
        <f t="shared" si="48"/>
        <v>0</v>
      </c>
      <c r="E65" s="213">
        <f t="shared" si="48"/>
        <v>0</v>
      </c>
      <c r="F65" s="213">
        <f t="shared" si="48"/>
        <v>0</v>
      </c>
      <c r="G65" s="213">
        <f t="shared" si="48"/>
        <v>0</v>
      </c>
      <c r="H65" s="213">
        <f t="shared" si="48"/>
        <v>0</v>
      </c>
      <c r="I65" s="213">
        <f t="shared" si="48"/>
        <v>0</v>
      </c>
      <c r="J65" s="213">
        <f t="shared" si="48"/>
        <v>0</v>
      </c>
      <c r="K65" s="213">
        <f t="shared" si="48"/>
        <v>0</v>
      </c>
      <c r="L65" s="213">
        <f t="shared" si="48"/>
        <v>0</v>
      </c>
      <c r="M65" s="213">
        <f t="shared" si="48"/>
        <v>0</v>
      </c>
      <c r="N65" s="213">
        <f t="shared" si="48"/>
        <v>0</v>
      </c>
      <c r="O65" s="213">
        <f t="shared" si="48"/>
        <v>0</v>
      </c>
      <c r="P65" s="215">
        <f t="shared" si="48"/>
        <v>0</v>
      </c>
      <c r="Q65" s="213">
        <f t="shared" si="48"/>
        <v>0</v>
      </c>
      <c r="R65" s="213">
        <f t="shared" si="48"/>
        <v>0</v>
      </c>
      <c r="S65" s="213">
        <f t="shared" si="48"/>
        <v>0</v>
      </c>
      <c r="T65" s="213">
        <f t="shared" si="48"/>
        <v>0</v>
      </c>
      <c r="U65" s="213">
        <f t="shared" si="48"/>
        <v>0</v>
      </c>
      <c r="V65" s="215">
        <f t="shared" si="48"/>
        <v>0</v>
      </c>
      <c r="W65" s="213">
        <f t="shared" si="48"/>
        <v>0</v>
      </c>
      <c r="X65" s="213">
        <f t="shared" si="48"/>
        <v>0</v>
      </c>
      <c r="Y65" s="213">
        <f t="shared" si="48"/>
        <v>0</v>
      </c>
      <c r="Z65" s="213">
        <f t="shared" si="48"/>
        <v>0</v>
      </c>
      <c r="AA65" s="213">
        <f t="shared" si="48"/>
        <v>0</v>
      </c>
      <c r="AB65" s="213">
        <f t="shared" si="48"/>
        <v>0</v>
      </c>
      <c r="AC65" s="196">
        <f t="shared" si="38"/>
        <v>0</v>
      </c>
      <c r="AD65" s="216">
        <v>0</v>
      </c>
      <c r="AF65" s="28"/>
    </row>
    <row r="66" spans="2:32" ht="18" customHeight="1">
      <c r="B66" s="26" t="s">
        <v>149</v>
      </c>
      <c r="C66" s="210">
        <f>+[1]PP!C111</f>
        <v>0</v>
      </c>
      <c r="D66" s="212">
        <f>+[1]PP!D111</f>
        <v>0</v>
      </c>
      <c r="E66" s="212">
        <f>+[1]PP!E111</f>
        <v>0</v>
      </c>
      <c r="F66" s="212">
        <f>+[1]PP!F111</f>
        <v>0</v>
      </c>
      <c r="G66" s="212">
        <f>+[1]PP!G111</f>
        <v>0</v>
      </c>
      <c r="H66" s="212">
        <f>+[1]PP!H111</f>
        <v>0</v>
      </c>
      <c r="I66" s="212">
        <f>+[1]PP!I111</f>
        <v>0</v>
      </c>
      <c r="J66" s="212">
        <f>+[1]PP!J111</f>
        <v>0</v>
      </c>
      <c r="K66" s="212">
        <f>+[1]PP!K111</f>
        <v>0</v>
      </c>
      <c r="L66" s="212">
        <f>+[1]PP!L111</f>
        <v>0</v>
      </c>
      <c r="M66" s="212">
        <f>+[1]PP!M111</f>
        <v>0</v>
      </c>
      <c r="N66" s="212">
        <f>+[1]PP!N111</f>
        <v>0</v>
      </c>
      <c r="O66" s="211">
        <f>SUM(C66:N66)</f>
        <v>0</v>
      </c>
      <c r="P66" s="210">
        <f>+[1]PP!P111</f>
        <v>0</v>
      </c>
      <c r="Q66" s="212">
        <f>+[1]PP!Q111</f>
        <v>0</v>
      </c>
      <c r="R66" s="212">
        <f>+[1]PP!R111</f>
        <v>0</v>
      </c>
      <c r="S66" s="212">
        <f>+[1]PP!S111</f>
        <v>0</v>
      </c>
      <c r="T66" s="212">
        <f>+[1]PP!T111</f>
        <v>0</v>
      </c>
      <c r="U66" s="212">
        <f>+[1]PP!U111</f>
        <v>0</v>
      </c>
      <c r="V66" s="210">
        <f>+[1]PP!V111</f>
        <v>0</v>
      </c>
      <c r="W66" s="212">
        <f>+[1]PP!W111</f>
        <v>0</v>
      </c>
      <c r="X66" s="212">
        <f>+[1]PP!X111</f>
        <v>0</v>
      </c>
      <c r="Y66" s="212">
        <f>+[1]PP!Y111</f>
        <v>0</v>
      </c>
      <c r="Z66" s="212">
        <f>+[1]PP!Z111</f>
        <v>0</v>
      </c>
      <c r="AA66" s="212">
        <f>+[1]PP!AA111</f>
        <v>0</v>
      </c>
      <c r="AB66" s="212">
        <f>SUM(P66:AA66)</f>
        <v>0</v>
      </c>
      <c r="AC66" s="118">
        <f t="shared" si="38"/>
        <v>0</v>
      </c>
      <c r="AD66" s="216">
        <v>0</v>
      </c>
      <c r="AF66" s="28"/>
    </row>
    <row r="67" spans="2:32" ht="18" customHeight="1">
      <c r="B67" s="214" t="s">
        <v>150</v>
      </c>
      <c r="C67" s="215">
        <f t="shared" ref="C67:AA67" si="49">+C70+C73</f>
        <v>17762.7</v>
      </c>
      <c r="D67" s="213">
        <f t="shared" si="49"/>
        <v>134996.1</v>
      </c>
      <c r="E67" s="213">
        <f t="shared" si="49"/>
        <v>814.5</v>
      </c>
      <c r="F67" s="213">
        <f t="shared" si="49"/>
        <v>107.2</v>
      </c>
      <c r="G67" s="213">
        <f t="shared" si="49"/>
        <v>174.9</v>
      </c>
      <c r="H67" s="213">
        <f t="shared" si="49"/>
        <v>82159.399999999994</v>
      </c>
      <c r="I67" s="213">
        <f t="shared" si="49"/>
        <v>4291.8999999999996</v>
      </c>
      <c r="J67" s="213">
        <f t="shared" si="49"/>
        <v>184.6</v>
      </c>
      <c r="K67" s="213">
        <f t="shared" si="49"/>
        <v>31675.1</v>
      </c>
      <c r="L67" s="213">
        <f t="shared" si="49"/>
        <v>991.6</v>
      </c>
      <c r="M67" s="213">
        <f t="shared" si="49"/>
        <v>1540.3</v>
      </c>
      <c r="N67" s="213">
        <f t="shared" si="49"/>
        <v>3401.1</v>
      </c>
      <c r="O67" s="213">
        <f t="shared" si="49"/>
        <v>278099.40000000002</v>
      </c>
      <c r="P67" s="215">
        <f t="shared" si="49"/>
        <v>48156.7</v>
      </c>
      <c r="Q67" s="213">
        <f t="shared" si="49"/>
        <v>103407.90000000001</v>
      </c>
      <c r="R67" s="213">
        <f t="shared" si="49"/>
        <v>11361.4</v>
      </c>
      <c r="S67" s="213">
        <f t="shared" si="49"/>
        <v>7618.6</v>
      </c>
      <c r="T67" s="213">
        <f t="shared" si="49"/>
        <v>5898.4</v>
      </c>
      <c r="U67" s="213">
        <f t="shared" si="49"/>
        <v>20992.9</v>
      </c>
      <c r="V67" s="215">
        <f t="shared" si="49"/>
        <v>20383.599999999999</v>
      </c>
      <c r="W67" s="213">
        <f t="shared" si="49"/>
        <v>2983.6</v>
      </c>
      <c r="X67" s="213">
        <f t="shared" si="49"/>
        <v>30342.7</v>
      </c>
      <c r="Y67" s="213">
        <f t="shared" si="49"/>
        <v>2525.9</v>
      </c>
      <c r="Z67" s="213">
        <f t="shared" si="49"/>
        <v>12328.3</v>
      </c>
      <c r="AA67" s="213">
        <f t="shared" si="49"/>
        <v>10522</v>
      </c>
      <c r="AB67" s="213">
        <f>+AB70+AB73+AB69</f>
        <v>276522</v>
      </c>
      <c r="AC67" s="196">
        <f t="shared" si="38"/>
        <v>-1577.4000000000233</v>
      </c>
      <c r="AD67" s="217">
        <f>+AC67/O67*100</f>
        <v>-0.56720726474060112</v>
      </c>
      <c r="AF67" s="28"/>
    </row>
    <row r="68" spans="2:32" ht="18" hidden="1" customHeight="1">
      <c r="B68" s="218" t="s">
        <v>151</v>
      </c>
      <c r="C68" s="202">
        <v>0</v>
      </c>
      <c r="D68" s="203">
        <v>0</v>
      </c>
      <c r="E68" s="203">
        <v>0</v>
      </c>
      <c r="F68" s="203">
        <v>0</v>
      </c>
      <c r="G68" s="203">
        <v>0</v>
      </c>
      <c r="H68" s="203">
        <v>0</v>
      </c>
      <c r="I68" s="203">
        <v>0</v>
      </c>
      <c r="J68" s="203">
        <v>0</v>
      </c>
      <c r="K68" s="203">
        <v>0</v>
      </c>
      <c r="L68" s="203">
        <v>0</v>
      </c>
      <c r="M68" s="203">
        <v>0</v>
      </c>
      <c r="N68" s="203">
        <v>0</v>
      </c>
      <c r="O68" s="203">
        <v>0</v>
      </c>
      <c r="P68" s="202">
        <v>0</v>
      </c>
      <c r="Q68" s="203">
        <v>0</v>
      </c>
      <c r="R68" s="203">
        <v>0</v>
      </c>
      <c r="S68" s="203">
        <v>0</v>
      </c>
      <c r="T68" s="203">
        <v>0</v>
      </c>
      <c r="U68" s="203">
        <v>0</v>
      </c>
      <c r="V68" s="202">
        <v>0</v>
      </c>
      <c r="W68" s="203">
        <v>0</v>
      </c>
      <c r="X68" s="203">
        <v>0</v>
      </c>
      <c r="Y68" s="203">
        <v>0</v>
      </c>
      <c r="Z68" s="203">
        <v>0</v>
      </c>
      <c r="AA68" s="203">
        <v>0</v>
      </c>
      <c r="AB68" s="203">
        <f>SUM(P68:AA68)</f>
        <v>0</v>
      </c>
      <c r="AC68" s="105">
        <f t="shared" si="38"/>
        <v>0</v>
      </c>
      <c r="AD68" s="211" t="e">
        <f>+AC68/O68*100</f>
        <v>#DIV/0!</v>
      </c>
      <c r="AF68" s="28"/>
    </row>
    <row r="69" spans="2:32" ht="18" customHeight="1">
      <c r="B69" s="218" t="s">
        <v>152</v>
      </c>
      <c r="C69" s="202">
        <f>+[1]PP!C113</f>
        <v>0</v>
      </c>
      <c r="D69" s="202">
        <f>+[1]PP!D113</f>
        <v>0</v>
      </c>
      <c r="E69" s="202">
        <f>+[1]PP!E113</f>
        <v>0</v>
      </c>
      <c r="F69" s="202">
        <f>+[1]PP!F113</f>
        <v>0</v>
      </c>
      <c r="G69" s="202">
        <f>+[1]PP!G113</f>
        <v>0</v>
      </c>
      <c r="H69" s="202">
        <f>+[1]PP!H113</f>
        <v>0</v>
      </c>
      <c r="I69" s="202">
        <f>+[1]PP!I113</f>
        <v>0</v>
      </c>
      <c r="J69" s="202">
        <f>+[1]PP!J113</f>
        <v>0</v>
      </c>
      <c r="K69" s="202">
        <f>+[1]PP!K113</f>
        <v>0</v>
      </c>
      <c r="L69" s="202">
        <f>+[1]PP!L113</f>
        <v>0</v>
      </c>
      <c r="M69" s="202">
        <f>+[1]PP!M113</f>
        <v>0</v>
      </c>
      <c r="N69" s="202">
        <f>+[1]PP!N113</f>
        <v>0</v>
      </c>
      <c r="O69" s="102">
        <f>SUM(C69:N69)</f>
        <v>0</v>
      </c>
      <c r="P69" s="202">
        <f>+[1]PP!P113</f>
        <v>0</v>
      </c>
      <c r="Q69" s="202">
        <f>+[1]PP!Q113</f>
        <v>0</v>
      </c>
      <c r="R69" s="202">
        <f>+[1]PP!R113</f>
        <v>0</v>
      </c>
      <c r="S69" s="202">
        <f>+[1]PP!S113</f>
        <v>0</v>
      </c>
      <c r="T69" s="202">
        <f>+[1]PP!T113</f>
        <v>0</v>
      </c>
      <c r="U69" s="202">
        <f>+[1]PP!U113</f>
        <v>0</v>
      </c>
      <c r="V69" s="202">
        <f>+[1]PP!V113</f>
        <v>0</v>
      </c>
      <c r="W69" s="202">
        <f>+[1]PP!W113</f>
        <v>0</v>
      </c>
      <c r="X69" s="202">
        <f>+[1]PP!X113</f>
        <v>0</v>
      </c>
      <c r="Y69" s="202">
        <f>+[1]PP!Y113</f>
        <v>0</v>
      </c>
      <c r="Z69" s="202">
        <f>+[1]PP!Z113</f>
        <v>0</v>
      </c>
      <c r="AA69" s="202">
        <f>+[1]PP!AA113</f>
        <v>0</v>
      </c>
      <c r="AB69" s="202">
        <f>+[1]PP!AB113</f>
        <v>0</v>
      </c>
      <c r="AC69" s="105">
        <f t="shared" si="38"/>
        <v>0</v>
      </c>
      <c r="AD69" s="219" t="s">
        <v>153</v>
      </c>
      <c r="AF69" s="28"/>
    </row>
    <row r="70" spans="2:32" ht="18" customHeight="1">
      <c r="B70" s="218" t="s">
        <v>154</v>
      </c>
      <c r="C70" s="202">
        <f t="shared" ref="C70:AB70" si="50">+C71+C72</f>
        <v>229</v>
      </c>
      <c r="D70" s="203">
        <f t="shared" si="50"/>
        <v>133989.5</v>
      </c>
      <c r="E70" s="203">
        <f t="shared" si="50"/>
        <v>164.2</v>
      </c>
      <c r="F70" s="203">
        <f t="shared" si="50"/>
        <v>0</v>
      </c>
      <c r="G70" s="203">
        <f t="shared" si="50"/>
        <v>0</v>
      </c>
      <c r="H70" s="203">
        <f t="shared" si="50"/>
        <v>70000</v>
      </c>
      <c r="I70" s="203">
        <f t="shared" si="50"/>
        <v>0</v>
      </c>
      <c r="J70" s="203">
        <f t="shared" si="50"/>
        <v>0</v>
      </c>
      <c r="K70" s="203">
        <f t="shared" si="50"/>
        <v>30000</v>
      </c>
      <c r="L70" s="203">
        <f t="shared" si="50"/>
        <v>0</v>
      </c>
      <c r="M70" s="203">
        <f t="shared" si="50"/>
        <v>0</v>
      </c>
      <c r="N70" s="203">
        <f t="shared" si="50"/>
        <v>0</v>
      </c>
      <c r="O70" s="203">
        <f t="shared" si="50"/>
        <v>234382.7</v>
      </c>
      <c r="P70" s="202">
        <f t="shared" si="50"/>
        <v>0</v>
      </c>
      <c r="Q70" s="203">
        <f t="shared" si="50"/>
        <v>94384.1</v>
      </c>
      <c r="R70" s="203">
        <f t="shared" si="50"/>
        <v>10000</v>
      </c>
      <c r="S70" s="203">
        <f t="shared" si="50"/>
        <v>5000</v>
      </c>
      <c r="T70" s="203">
        <f t="shared" si="50"/>
        <v>5000</v>
      </c>
      <c r="U70" s="203">
        <f t="shared" si="50"/>
        <v>20000</v>
      </c>
      <c r="V70" s="202">
        <f t="shared" si="50"/>
        <v>20000</v>
      </c>
      <c r="W70" s="203">
        <f t="shared" si="50"/>
        <v>0</v>
      </c>
      <c r="X70" s="203">
        <f t="shared" si="50"/>
        <v>30159.8</v>
      </c>
      <c r="Y70" s="203">
        <f t="shared" si="50"/>
        <v>0</v>
      </c>
      <c r="Z70" s="203">
        <f t="shared" si="50"/>
        <v>0</v>
      </c>
      <c r="AA70" s="203">
        <f t="shared" si="50"/>
        <v>0</v>
      </c>
      <c r="AB70" s="203">
        <f t="shared" si="50"/>
        <v>184543.9</v>
      </c>
      <c r="AC70" s="105">
        <f t="shared" si="38"/>
        <v>-49838.800000000017</v>
      </c>
      <c r="AD70" s="204">
        <f>+AC70/O70*100</f>
        <v>-21.263856078114987</v>
      </c>
      <c r="AF70" s="28"/>
    </row>
    <row r="71" spans="2:32" ht="18" customHeight="1">
      <c r="B71" s="220" t="s">
        <v>155</v>
      </c>
      <c r="C71" s="210">
        <f>+[1]PP!C115</f>
        <v>229</v>
      </c>
      <c r="D71" s="212">
        <f>+[1]PP!D115</f>
        <v>0</v>
      </c>
      <c r="E71" s="212">
        <f>+[1]PP!E115</f>
        <v>0</v>
      </c>
      <c r="F71" s="212">
        <f>+[1]PP!F115</f>
        <v>0</v>
      </c>
      <c r="G71" s="212">
        <f>+[1]PP!G115</f>
        <v>0</v>
      </c>
      <c r="H71" s="212">
        <f>+[1]PP!H115</f>
        <v>70000</v>
      </c>
      <c r="I71" s="212">
        <f>+[1]PP!I115</f>
        <v>0</v>
      </c>
      <c r="J71" s="212">
        <f>+[1]PP!J115</f>
        <v>0</v>
      </c>
      <c r="K71" s="212">
        <f>+[1]PP!K115</f>
        <v>30000</v>
      </c>
      <c r="L71" s="212">
        <f>+[1]PP!L115</f>
        <v>0</v>
      </c>
      <c r="M71" s="212">
        <f>+[1]PP!M115</f>
        <v>0</v>
      </c>
      <c r="N71" s="212">
        <f>+[1]PP!N115</f>
        <v>0</v>
      </c>
      <c r="O71" s="154">
        <f>SUM(C71:N71)</f>
        <v>100229</v>
      </c>
      <c r="P71" s="210">
        <f>+[1]PP!P115</f>
        <v>0</v>
      </c>
      <c r="Q71" s="212">
        <f>+[1]PP!Q115</f>
        <v>30000</v>
      </c>
      <c r="R71" s="212">
        <f>+[1]PP!R115</f>
        <v>10000</v>
      </c>
      <c r="S71" s="212">
        <f>+[1]PP!S115</f>
        <v>5000</v>
      </c>
      <c r="T71" s="212">
        <f>+[1]PP!T115</f>
        <v>5000</v>
      </c>
      <c r="U71" s="212">
        <f>+[1]PP!U115</f>
        <v>20000</v>
      </c>
      <c r="V71" s="210">
        <f>+[1]PP!V115</f>
        <v>20000</v>
      </c>
      <c r="W71" s="212">
        <f>+[1]PP!W115</f>
        <v>0</v>
      </c>
      <c r="X71" s="212">
        <f>+[1]PP!X115</f>
        <v>30159.8</v>
      </c>
      <c r="Y71" s="212">
        <f>+[1]PP!Y115</f>
        <v>0</v>
      </c>
      <c r="Z71" s="212">
        <f>+[1]PP!Z115</f>
        <v>0</v>
      </c>
      <c r="AA71" s="212">
        <f>+[1]PP!AA115</f>
        <v>0</v>
      </c>
      <c r="AB71" s="212">
        <f>SUM(P71:AA71)</f>
        <v>120159.8</v>
      </c>
      <c r="AC71" s="118">
        <f t="shared" si="38"/>
        <v>19930.800000000003</v>
      </c>
      <c r="AD71" s="211">
        <f>+AC71/O71*100</f>
        <v>19.885262748306381</v>
      </c>
      <c r="AF71" s="28"/>
    </row>
    <row r="72" spans="2:32" ht="18" customHeight="1">
      <c r="B72" s="220" t="s">
        <v>156</v>
      </c>
      <c r="C72" s="210">
        <f>+[1]PP!C116</f>
        <v>0</v>
      </c>
      <c r="D72" s="212">
        <f>+[1]PP!D116</f>
        <v>133989.5</v>
      </c>
      <c r="E72" s="212">
        <f>+[1]PP!E116</f>
        <v>164.2</v>
      </c>
      <c r="F72" s="212">
        <f>+[1]PP!F116</f>
        <v>0</v>
      </c>
      <c r="G72" s="212">
        <f>+[1]PP!G116</f>
        <v>0</v>
      </c>
      <c r="H72" s="212">
        <f>+[1]PP!H116</f>
        <v>0</v>
      </c>
      <c r="I72" s="212">
        <f>+[1]PP!I116</f>
        <v>0</v>
      </c>
      <c r="J72" s="212">
        <f>+[1]PP!J116</f>
        <v>0</v>
      </c>
      <c r="K72" s="212">
        <f>+[1]PP!K116</f>
        <v>0</v>
      </c>
      <c r="L72" s="212">
        <f>+[1]PP!L116</f>
        <v>0</v>
      </c>
      <c r="M72" s="212">
        <f>+[1]PP!M116</f>
        <v>0</v>
      </c>
      <c r="N72" s="212">
        <f>+[1]PP!N116</f>
        <v>0</v>
      </c>
      <c r="O72" s="154">
        <f>SUM(C72:N72)</f>
        <v>134153.70000000001</v>
      </c>
      <c r="P72" s="210">
        <f>+[1]PP!P116</f>
        <v>0</v>
      </c>
      <c r="Q72" s="212">
        <f>+[1]PP!Q116</f>
        <v>64384.1</v>
      </c>
      <c r="R72" s="212">
        <f>+[1]PP!R116</f>
        <v>0</v>
      </c>
      <c r="S72" s="212">
        <f>+[1]PP!S116</f>
        <v>0</v>
      </c>
      <c r="T72" s="212">
        <f>+[1]PP!T116</f>
        <v>0</v>
      </c>
      <c r="U72" s="212">
        <f>+[1]PP!U116</f>
        <v>0</v>
      </c>
      <c r="V72" s="210">
        <f>+[1]PP!V116</f>
        <v>0</v>
      </c>
      <c r="W72" s="212">
        <f>+[1]PP!W116</f>
        <v>0</v>
      </c>
      <c r="X72" s="212">
        <f>+[1]PP!X116</f>
        <v>0</v>
      </c>
      <c r="Y72" s="212">
        <f>+[1]PP!Y116</f>
        <v>0</v>
      </c>
      <c r="Z72" s="212">
        <f>+[1]PP!Z116</f>
        <v>0</v>
      </c>
      <c r="AA72" s="212">
        <f>+[1]PP!AA116</f>
        <v>0</v>
      </c>
      <c r="AB72" s="212">
        <f>SUM(P72:AA72)</f>
        <v>64384.1</v>
      </c>
      <c r="AC72" s="118">
        <f t="shared" si="38"/>
        <v>-69769.600000000006</v>
      </c>
      <c r="AD72" s="211">
        <f>+AC72/O72*100</f>
        <v>-52.007212622536692</v>
      </c>
      <c r="AF72" s="28"/>
    </row>
    <row r="73" spans="2:32" ht="18" customHeight="1">
      <c r="B73" s="218" t="s">
        <v>157</v>
      </c>
      <c r="C73" s="202">
        <f t="shared" ref="C73:AB73" si="51">+C74+C75</f>
        <v>17533.7</v>
      </c>
      <c r="D73" s="203">
        <f t="shared" si="51"/>
        <v>1006.6</v>
      </c>
      <c r="E73" s="203">
        <f t="shared" si="51"/>
        <v>650.29999999999995</v>
      </c>
      <c r="F73" s="203">
        <f t="shared" si="51"/>
        <v>107.2</v>
      </c>
      <c r="G73" s="203">
        <f t="shared" si="51"/>
        <v>174.9</v>
      </c>
      <c r="H73" s="203">
        <f t="shared" si="51"/>
        <v>12159.4</v>
      </c>
      <c r="I73" s="203">
        <f t="shared" si="51"/>
        <v>4291.8999999999996</v>
      </c>
      <c r="J73" s="203">
        <f t="shared" si="51"/>
        <v>184.6</v>
      </c>
      <c r="K73" s="203">
        <f t="shared" si="51"/>
        <v>1675.1</v>
      </c>
      <c r="L73" s="203">
        <f t="shared" si="51"/>
        <v>991.6</v>
      </c>
      <c r="M73" s="203">
        <f t="shared" si="51"/>
        <v>1540.3</v>
      </c>
      <c r="N73" s="203">
        <f t="shared" si="51"/>
        <v>3401.1</v>
      </c>
      <c r="O73" s="203">
        <f t="shared" si="51"/>
        <v>43716.7</v>
      </c>
      <c r="P73" s="202">
        <f t="shared" si="51"/>
        <v>48156.7</v>
      </c>
      <c r="Q73" s="203">
        <f t="shared" si="51"/>
        <v>9023.7999999999993</v>
      </c>
      <c r="R73" s="203">
        <f t="shared" si="51"/>
        <v>1361.4</v>
      </c>
      <c r="S73" s="203">
        <f t="shared" si="51"/>
        <v>2618.6</v>
      </c>
      <c r="T73" s="203">
        <f t="shared" si="51"/>
        <v>898.4</v>
      </c>
      <c r="U73" s="203">
        <f t="shared" si="51"/>
        <v>992.9</v>
      </c>
      <c r="V73" s="202">
        <f t="shared" si="51"/>
        <v>383.59999999999997</v>
      </c>
      <c r="W73" s="203">
        <f t="shared" si="51"/>
        <v>2983.6</v>
      </c>
      <c r="X73" s="203">
        <f t="shared" si="51"/>
        <v>182.9</v>
      </c>
      <c r="Y73" s="203">
        <f t="shared" si="51"/>
        <v>2525.9</v>
      </c>
      <c r="Z73" s="203">
        <f t="shared" si="51"/>
        <v>12328.3</v>
      </c>
      <c r="AA73" s="203">
        <f t="shared" si="51"/>
        <v>10522</v>
      </c>
      <c r="AB73" s="203">
        <f t="shared" si="51"/>
        <v>91978.099999999991</v>
      </c>
      <c r="AC73" s="105">
        <f t="shared" si="38"/>
        <v>48261.399999999994</v>
      </c>
      <c r="AD73" s="204">
        <f>+AC73/O73*100</f>
        <v>110.39579840198368</v>
      </c>
      <c r="AF73" s="28"/>
    </row>
    <row r="74" spans="2:32" ht="18" customHeight="1">
      <c r="B74" s="220" t="s">
        <v>158</v>
      </c>
      <c r="C74" s="210">
        <f>+[1]PP!C118</f>
        <v>0</v>
      </c>
      <c r="D74" s="212">
        <f>+[1]PP!D118</f>
        <v>0</v>
      </c>
      <c r="E74" s="212">
        <f>+[1]PP!E118</f>
        <v>0</v>
      </c>
      <c r="F74" s="212">
        <f>+[1]PP!F118</f>
        <v>0</v>
      </c>
      <c r="G74" s="212">
        <f>+[1]PP!G118</f>
        <v>0</v>
      </c>
      <c r="H74" s="212">
        <f>+[1]PP!H118</f>
        <v>0</v>
      </c>
      <c r="I74" s="212">
        <f>+[1]PP!I118</f>
        <v>0</v>
      </c>
      <c r="J74" s="212">
        <f>+[1]PP!J118</f>
        <v>0</v>
      </c>
      <c r="K74" s="212">
        <f>+[1]PP!K118</f>
        <v>0</v>
      </c>
      <c r="L74" s="212">
        <f>+[1]PP!L118</f>
        <v>0</v>
      </c>
      <c r="M74" s="212">
        <f>+[1]PP!M118</f>
        <v>0</v>
      </c>
      <c r="N74" s="212">
        <f>+[1]PP!N118</f>
        <v>0</v>
      </c>
      <c r="O74" s="154">
        <f>SUM(C74:N74)</f>
        <v>0</v>
      </c>
      <c r="P74" s="210">
        <f>+[1]PP!P118</f>
        <v>0</v>
      </c>
      <c r="Q74" s="212">
        <f>+[1]PP!Q118</f>
        <v>0</v>
      </c>
      <c r="R74" s="212">
        <f>+[1]PP!R118</f>
        <v>0</v>
      </c>
      <c r="S74" s="212">
        <f>+[1]PP!S118</f>
        <v>0</v>
      </c>
      <c r="T74" s="212">
        <f>+[1]PP!T118</f>
        <v>0</v>
      </c>
      <c r="U74" s="212">
        <f>+[1]PP!U118</f>
        <v>0</v>
      </c>
      <c r="V74" s="210">
        <f>+[1]PP!V118</f>
        <v>0</v>
      </c>
      <c r="W74" s="212">
        <f>+[1]PP!W118</f>
        <v>0</v>
      </c>
      <c r="X74" s="212">
        <f>+[1]PP!X118</f>
        <v>0</v>
      </c>
      <c r="Y74" s="212">
        <f>+[1]PP!Y118</f>
        <v>0</v>
      </c>
      <c r="Z74" s="212">
        <f>+[1]PP!Z118</f>
        <v>0</v>
      </c>
      <c r="AA74" s="212">
        <f>+[1]PP!AA118</f>
        <v>0</v>
      </c>
      <c r="AB74" s="212">
        <f>+[1]PP!AB118</f>
        <v>0</v>
      </c>
      <c r="AC74" s="159">
        <f t="shared" si="38"/>
        <v>0</v>
      </c>
      <c r="AD74" s="211">
        <v>0</v>
      </c>
      <c r="AF74" s="28"/>
    </row>
    <row r="75" spans="2:32" ht="18" customHeight="1">
      <c r="B75" s="220" t="s">
        <v>159</v>
      </c>
      <c r="C75" s="210">
        <f>+[1]PP!C119</f>
        <v>17533.7</v>
      </c>
      <c r="D75" s="210">
        <f>+[1]PP!D119</f>
        <v>1006.6</v>
      </c>
      <c r="E75" s="210">
        <f>+[1]PP!E119</f>
        <v>650.29999999999995</v>
      </c>
      <c r="F75" s="210">
        <f>+[1]PP!F119</f>
        <v>107.2</v>
      </c>
      <c r="G75" s="210">
        <f>+[1]PP!G119</f>
        <v>174.9</v>
      </c>
      <c r="H75" s="210">
        <f>+[1]PP!H119</f>
        <v>12159.4</v>
      </c>
      <c r="I75" s="210">
        <f>+[1]PP!I119</f>
        <v>4291.8999999999996</v>
      </c>
      <c r="J75" s="210">
        <f>+[1]PP!J119</f>
        <v>184.6</v>
      </c>
      <c r="K75" s="210">
        <f>+[1]PP!K119</f>
        <v>1675.1</v>
      </c>
      <c r="L75" s="210">
        <f>+[1]PP!L119</f>
        <v>991.6</v>
      </c>
      <c r="M75" s="210">
        <f>+[1]PP!M119</f>
        <v>1540.3</v>
      </c>
      <c r="N75" s="210">
        <f>+[1]PP!N119</f>
        <v>3401.1</v>
      </c>
      <c r="O75" s="154">
        <f>SUM(C75:N75)</f>
        <v>43716.7</v>
      </c>
      <c r="P75" s="210">
        <f>+[1]PP!P119</f>
        <v>48156.7</v>
      </c>
      <c r="Q75" s="210">
        <f>+[1]PP!Q119</f>
        <v>9023.7999999999993</v>
      </c>
      <c r="R75" s="210">
        <f>+[1]PP!R119</f>
        <v>1361.4</v>
      </c>
      <c r="S75" s="210">
        <f>+[1]PP!S119</f>
        <v>2618.6</v>
      </c>
      <c r="T75" s="210">
        <f>+[1]PP!T119</f>
        <v>898.4</v>
      </c>
      <c r="U75" s="210">
        <f>+[1]PP!U119</f>
        <v>992.9</v>
      </c>
      <c r="V75" s="210">
        <f>+[1]PP!V119</f>
        <v>383.59999999999997</v>
      </c>
      <c r="W75" s="210">
        <f>+[1]PP!W119</f>
        <v>2983.6</v>
      </c>
      <c r="X75" s="210">
        <f>+[1]PP!X119</f>
        <v>182.9</v>
      </c>
      <c r="Y75" s="210">
        <f>+[1]PP!Y119</f>
        <v>2525.9</v>
      </c>
      <c r="Z75" s="210">
        <f>+[1]PP!Z119</f>
        <v>12328.3</v>
      </c>
      <c r="AA75" s="210">
        <f>+[1]PP!AA119</f>
        <v>10522</v>
      </c>
      <c r="AB75" s="212">
        <f>+[1]PP!AB119</f>
        <v>91978.099999999991</v>
      </c>
      <c r="AC75" s="118">
        <f t="shared" si="38"/>
        <v>48261.399999999994</v>
      </c>
      <c r="AD75" s="211">
        <f>+AC75/O75*100</f>
        <v>110.39579840198368</v>
      </c>
      <c r="AF75" s="28"/>
    </row>
    <row r="76" spans="2:32" ht="19.5" customHeight="1">
      <c r="B76" s="205" t="s">
        <v>160</v>
      </c>
      <c r="C76" s="221">
        <f t="shared" ref="C76:AB76" si="52">+C77+C80</f>
        <v>0</v>
      </c>
      <c r="D76" s="204">
        <f t="shared" si="52"/>
        <v>0</v>
      </c>
      <c r="E76" s="204">
        <f t="shared" si="52"/>
        <v>0</v>
      </c>
      <c r="F76" s="204">
        <f t="shared" si="52"/>
        <v>0</v>
      </c>
      <c r="G76" s="204">
        <f t="shared" si="52"/>
        <v>0</v>
      </c>
      <c r="H76" s="204">
        <f t="shared" si="52"/>
        <v>560.20000000000005</v>
      </c>
      <c r="I76" s="204">
        <f t="shared" si="52"/>
        <v>0</v>
      </c>
      <c r="J76" s="204">
        <f t="shared" si="52"/>
        <v>0</v>
      </c>
      <c r="K76" s="204">
        <f t="shared" si="52"/>
        <v>572.20000000000005</v>
      </c>
      <c r="L76" s="204">
        <f t="shared" si="52"/>
        <v>0</v>
      </c>
      <c r="M76" s="204">
        <f t="shared" si="52"/>
        <v>0</v>
      </c>
      <c r="N76" s="204">
        <f t="shared" si="52"/>
        <v>0</v>
      </c>
      <c r="O76" s="204">
        <f t="shared" si="52"/>
        <v>1132.4000000000001</v>
      </c>
      <c r="P76" s="221">
        <f t="shared" si="52"/>
        <v>0</v>
      </c>
      <c r="Q76" s="204">
        <f t="shared" si="52"/>
        <v>2451.4</v>
      </c>
      <c r="R76" s="204">
        <f t="shared" si="52"/>
        <v>1410.9</v>
      </c>
      <c r="S76" s="204">
        <f t="shared" si="52"/>
        <v>934.5</v>
      </c>
      <c r="T76" s="204">
        <f t="shared" si="52"/>
        <v>1159.7</v>
      </c>
      <c r="U76" s="204">
        <f t="shared" si="52"/>
        <v>5591.5</v>
      </c>
      <c r="V76" s="221">
        <f t="shared" si="52"/>
        <v>6707.5</v>
      </c>
      <c r="W76" s="204">
        <f t="shared" si="52"/>
        <v>0</v>
      </c>
      <c r="X76" s="204">
        <f t="shared" si="52"/>
        <v>0</v>
      </c>
      <c r="Y76" s="204">
        <f t="shared" si="52"/>
        <v>0</v>
      </c>
      <c r="Z76" s="204">
        <f t="shared" si="52"/>
        <v>0</v>
      </c>
      <c r="AA76" s="204">
        <f t="shared" si="52"/>
        <v>0</v>
      </c>
      <c r="AB76" s="204">
        <f t="shared" si="52"/>
        <v>18255.5</v>
      </c>
      <c r="AC76" s="105">
        <f t="shared" si="38"/>
        <v>17123.099999999999</v>
      </c>
      <c r="AD76" s="204">
        <f>+AC76/O76*100</f>
        <v>1512.107029318262</v>
      </c>
      <c r="AF76" s="28"/>
    </row>
    <row r="77" spans="2:32" ht="19.5" customHeight="1">
      <c r="B77" s="222" t="s">
        <v>161</v>
      </c>
      <c r="C77" s="221">
        <f t="shared" ref="C77:AB77" si="53">+C78+C79</f>
        <v>0</v>
      </c>
      <c r="D77" s="204">
        <f t="shared" si="53"/>
        <v>0</v>
      </c>
      <c r="E77" s="204">
        <f t="shared" si="53"/>
        <v>0</v>
      </c>
      <c r="F77" s="204">
        <f t="shared" si="53"/>
        <v>0</v>
      </c>
      <c r="G77" s="204">
        <f t="shared" si="53"/>
        <v>0</v>
      </c>
      <c r="H77" s="204">
        <f t="shared" si="53"/>
        <v>560.20000000000005</v>
      </c>
      <c r="I77" s="204">
        <f t="shared" si="53"/>
        <v>0</v>
      </c>
      <c r="J77" s="204">
        <f t="shared" si="53"/>
        <v>0</v>
      </c>
      <c r="K77" s="204">
        <f t="shared" si="53"/>
        <v>572.20000000000005</v>
      </c>
      <c r="L77" s="204">
        <f t="shared" si="53"/>
        <v>0</v>
      </c>
      <c r="M77" s="204">
        <f t="shared" si="53"/>
        <v>0</v>
      </c>
      <c r="N77" s="204">
        <f t="shared" si="53"/>
        <v>0</v>
      </c>
      <c r="O77" s="204">
        <f t="shared" si="53"/>
        <v>1132.4000000000001</v>
      </c>
      <c r="P77" s="221">
        <f t="shared" si="53"/>
        <v>0</v>
      </c>
      <c r="Q77" s="204">
        <f t="shared" si="53"/>
        <v>2451.4</v>
      </c>
      <c r="R77" s="204">
        <f t="shared" si="53"/>
        <v>1306.4000000000001</v>
      </c>
      <c r="S77" s="204">
        <f t="shared" si="53"/>
        <v>816.9</v>
      </c>
      <c r="T77" s="204">
        <f t="shared" si="53"/>
        <v>1002.9</v>
      </c>
      <c r="U77" s="204">
        <f t="shared" si="53"/>
        <v>4703.1000000000004</v>
      </c>
      <c r="V77" s="221">
        <f t="shared" si="53"/>
        <v>5587.6</v>
      </c>
      <c r="W77" s="204">
        <f t="shared" si="53"/>
        <v>0</v>
      </c>
      <c r="X77" s="204">
        <f t="shared" si="53"/>
        <v>0</v>
      </c>
      <c r="Y77" s="204">
        <f t="shared" si="53"/>
        <v>0</v>
      </c>
      <c r="Z77" s="204">
        <f t="shared" si="53"/>
        <v>0</v>
      </c>
      <c r="AA77" s="204">
        <f t="shared" si="53"/>
        <v>0</v>
      </c>
      <c r="AB77" s="204">
        <f t="shared" si="53"/>
        <v>15868.300000000001</v>
      </c>
      <c r="AC77" s="105">
        <f t="shared" si="38"/>
        <v>14735.900000000001</v>
      </c>
      <c r="AD77" s="204">
        <f>+AC77/O77*100</f>
        <v>1301.2981278700106</v>
      </c>
      <c r="AF77" s="28"/>
    </row>
    <row r="78" spans="2:32" ht="19.5" customHeight="1">
      <c r="B78" s="223" t="s">
        <v>162</v>
      </c>
      <c r="C78" s="224">
        <v>0</v>
      </c>
      <c r="D78" s="211">
        <v>0</v>
      </c>
      <c r="E78" s="211">
        <v>0</v>
      </c>
      <c r="F78" s="211">
        <v>0</v>
      </c>
      <c r="G78" s="211">
        <v>0</v>
      </c>
      <c r="H78" s="211">
        <v>0</v>
      </c>
      <c r="I78" s="211">
        <v>0</v>
      </c>
      <c r="J78" s="211">
        <v>0</v>
      </c>
      <c r="K78" s="211">
        <f>+[1]PP!K122</f>
        <v>572.20000000000005</v>
      </c>
      <c r="L78" s="211">
        <f>+[1]PP!L122</f>
        <v>0</v>
      </c>
      <c r="M78" s="211">
        <f>+[1]PP!M122</f>
        <v>0</v>
      </c>
      <c r="N78" s="211">
        <f>+[1]PP!N122</f>
        <v>0</v>
      </c>
      <c r="O78" s="211">
        <f>SUM(C78:N78)</f>
        <v>572.20000000000005</v>
      </c>
      <c r="P78" s="224">
        <f>+[1]PP!P122</f>
        <v>0</v>
      </c>
      <c r="Q78" s="224">
        <f>+[1]PP!Q122</f>
        <v>2451.4</v>
      </c>
      <c r="R78" s="224">
        <f>+[1]PP!R122</f>
        <v>1306.4000000000001</v>
      </c>
      <c r="S78" s="224">
        <f>+[1]PP!S122</f>
        <v>816.9</v>
      </c>
      <c r="T78" s="224">
        <f>+[1]PP!T122</f>
        <v>1002.9</v>
      </c>
      <c r="U78" s="224">
        <f>+[1]PP!U122</f>
        <v>4703.1000000000004</v>
      </c>
      <c r="V78" s="224">
        <f>+[1]PP!V122</f>
        <v>5587.6</v>
      </c>
      <c r="W78" s="224">
        <f>+[1]PP!W122</f>
        <v>0</v>
      </c>
      <c r="X78" s="224">
        <f>+[1]PP!X122</f>
        <v>0</v>
      </c>
      <c r="Y78" s="224">
        <f>+[1]PP!Y122</f>
        <v>0</v>
      </c>
      <c r="Z78" s="224">
        <f>+[1]PP!Z122</f>
        <v>0</v>
      </c>
      <c r="AA78" s="224">
        <f>+[1]PP!AA122</f>
        <v>0</v>
      </c>
      <c r="AB78" s="211">
        <f>SUM(P78:AA78)</f>
        <v>15868.300000000001</v>
      </c>
      <c r="AC78" s="118">
        <f t="shared" si="38"/>
        <v>15296.1</v>
      </c>
      <c r="AD78" s="211">
        <f>+AC78/O78*100</f>
        <v>2673.2086682977979</v>
      </c>
      <c r="AF78" s="28"/>
    </row>
    <row r="79" spans="2:32" ht="19.5" customHeight="1">
      <c r="B79" s="223" t="s">
        <v>163</v>
      </c>
      <c r="C79" s="186">
        <v>0</v>
      </c>
      <c r="D79" s="187">
        <v>0</v>
      </c>
      <c r="E79" s="187">
        <v>0</v>
      </c>
      <c r="F79" s="187">
        <v>0</v>
      </c>
      <c r="G79" s="187">
        <v>0</v>
      </c>
      <c r="H79" s="187">
        <v>560.20000000000005</v>
      </c>
      <c r="I79" s="187">
        <v>0</v>
      </c>
      <c r="J79" s="187">
        <v>0</v>
      </c>
      <c r="K79" s="187">
        <v>0</v>
      </c>
      <c r="L79" s="187">
        <v>0</v>
      </c>
      <c r="M79" s="187">
        <v>0</v>
      </c>
      <c r="N79" s="187">
        <v>0</v>
      </c>
      <c r="O79" s="211">
        <f>SUM(C79:N79)</f>
        <v>560.20000000000005</v>
      </c>
      <c r="P79" s="224">
        <f>+[1]PP!P123</f>
        <v>0</v>
      </c>
      <c r="Q79" s="224">
        <f>+[1]PP!Q123</f>
        <v>0</v>
      </c>
      <c r="R79" s="224">
        <f>+[1]PP!R123</f>
        <v>0</v>
      </c>
      <c r="S79" s="224">
        <f>+[1]PP!S123</f>
        <v>0</v>
      </c>
      <c r="T79" s="224">
        <f>+[1]PP!T123</f>
        <v>0</v>
      </c>
      <c r="U79" s="224">
        <f>+[1]PP!U123</f>
        <v>0</v>
      </c>
      <c r="V79" s="224">
        <f>+[1]PP!V123</f>
        <v>0</v>
      </c>
      <c r="W79" s="224">
        <f>+[1]PP!W123</f>
        <v>0</v>
      </c>
      <c r="X79" s="224">
        <f>+[1]PP!X123</f>
        <v>0</v>
      </c>
      <c r="Y79" s="224">
        <f>+[1]PP!Y123</f>
        <v>0</v>
      </c>
      <c r="Z79" s="224">
        <f>+[1]PP!Z123</f>
        <v>0</v>
      </c>
      <c r="AA79" s="224">
        <f>+[1]PP!AA123</f>
        <v>0</v>
      </c>
      <c r="AB79" s="187">
        <f>SUM(P79:AA79)</f>
        <v>0</v>
      </c>
      <c r="AC79" s="183">
        <f t="shared" si="38"/>
        <v>-560.20000000000005</v>
      </c>
      <c r="AD79" s="211">
        <f>+AC79/O79*100</f>
        <v>-100</v>
      </c>
      <c r="AF79" s="28"/>
    </row>
    <row r="80" spans="2:32" ht="19.5" customHeight="1">
      <c r="B80" s="222" t="s">
        <v>164</v>
      </c>
      <c r="C80" s="221">
        <f t="shared" ref="C80:AB80" si="54">+C81+C82</f>
        <v>0</v>
      </c>
      <c r="D80" s="204">
        <f t="shared" si="54"/>
        <v>0</v>
      </c>
      <c r="E80" s="204">
        <f t="shared" si="54"/>
        <v>0</v>
      </c>
      <c r="F80" s="204">
        <f t="shared" si="54"/>
        <v>0</v>
      </c>
      <c r="G80" s="204">
        <f t="shared" si="54"/>
        <v>0</v>
      </c>
      <c r="H80" s="204">
        <f t="shared" si="54"/>
        <v>0</v>
      </c>
      <c r="I80" s="204">
        <f t="shared" si="54"/>
        <v>0</v>
      </c>
      <c r="J80" s="204">
        <f t="shared" si="54"/>
        <v>0</v>
      </c>
      <c r="K80" s="204">
        <f t="shared" si="54"/>
        <v>0</v>
      </c>
      <c r="L80" s="204">
        <f t="shared" si="54"/>
        <v>0</v>
      </c>
      <c r="M80" s="204">
        <f t="shared" si="54"/>
        <v>0</v>
      </c>
      <c r="N80" s="204">
        <f t="shared" si="54"/>
        <v>0</v>
      </c>
      <c r="O80" s="204">
        <f t="shared" si="54"/>
        <v>0</v>
      </c>
      <c r="P80" s="221">
        <f t="shared" si="54"/>
        <v>0</v>
      </c>
      <c r="Q80" s="204">
        <f t="shared" si="54"/>
        <v>0</v>
      </c>
      <c r="R80" s="204">
        <f t="shared" si="54"/>
        <v>104.5</v>
      </c>
      <c r="S80" s="204">
        <f t="shared" si="54"/>
        <v>117.6</v>
      </c>
      <c r="T80" s="204">
        <f t="shared" si="54"/>
        <v>156.80000000000001</v>
      </c>
      <c r="U80" s="204">
        <f t="shared" si="54"/>
        <v>888.4</v>
      </c>
      <c r="V80" s="221">
        <f t="shared" si="54"/>
        <v>1119.9000000000001</v>
      </c>
      <c r="W80" s="204">
        <f t="shared" si="54"/>
        <v>0</v>
      </c>
      <c r="X80" s="204">
        <f t="shared" si="54"/>
        <v>0</v>
      </c>
      <c r="Y80" s="204">
        <f t="shared" si="54"/>
        <v>0</v>
      </c>
      <c r="Z80" s="204">
        <f t="shared" si="54"/>
        <v>0</v>
      </c>
      <c r="AA80" s="204">
        <f t="shared" si="54"/>
        <v>0</v>
      </c>
      <c r="AB80" s="204">
        <f t="shared" si="54"/>
        <v>2387.1999999999998</v>
      </c>
      <c r="AC80" s="105">
        <f t="shared" si="38"/>
        <v>2387.1999999999998</v>
      </c>
      <c r="AD80" s="225">
        <v>0</v>
      </c>
      <c r="AF80" s="28"/>
    </row>
    <row r="81" spans="2:32" ht="19.5" customHeight="1">
      <c r="B81" s="223" t="s">
        <v>165</v>
      </c>
      <c r="C81" s="224">
        <v>0</v>
      </c>
      <c r="D81" s="211">
        <v>0</v>
      </c>
      <c r="E81" s="211">
        <v>0</v>
      </c>
      <c r="F81" s="211">
        <v>0</v>
      </c>
      <c r="G81" s="211">
        <v>0</v>
      </c>
      <c r="H81" s="211">
        <v>0</v>
      </c>
      <c r="I81" s="211">
        <v>0</v>
      </c>
      <c r="J81" s="211">
        <v>0</v>
      </c>
      <c r="K81" s="211">
        <v>0</v>
      </c>
      <c r="L81" s="211">
        <v>0</v>
      </c>
      <c r="M81" s="211">
        <v>0</v>
      </c>
      <c r="N81" s="211">
        <v>0</v>
      </c>
      <c r="O81" s="211">
        <f>SUM(C81:N81)</f>
        <v>0</v>
      </c>
      <c r="P81" s="224">
        <f>+[1]PP!P125</f>
        <v>0</v>
      </c>
      <c r="Q81" s="224">
        <f>+[1]PP!Q125</f>
        <v>0</v>
      </c>
      <c r="R81" s="224">
        <f>+[1]PP!R125</f>
        <v>104.5</v>
      </c>
      <c r="S81" s="224">
        <f>+[1]PP!S125</f>
        <v>117.6</v>
      </c>
      <c r="T81" s="224">
        <f>+[1]PP!T125</f>
        <v>156.80000000000001</v>
      </c>
      <c r="U81" s="224">
        <f>+[1]PP!U125</f>
        <v>888.4</v>
      </c>
      <c r="V81" s="224">
        <f>+[1]PP!V125</f>
        <v>1119.9000000000001</v>
      </c>
      <c r="W81" s="224">
        <f>+[1]PP!W125</f>
        <v>0</v>
      </c>
      <c r="X81" s="224">
        <f>+[1]PP!X125</f>
        <v>0</v>
      </c>
      <c r="Y81" s="224">
        <f>+[1]PP!Y125</f>
        <v>0</v>
      </c>
      <c r="Z81" s="224">
        <f>+[1]PP!Z125</f>
        <v>0</v>
      </c>
      <c r="AA81" s="224">
        <f>+[1]PP!AA125</f>
        <v>0</v>
      </c>
      <c r="AB81" s="211">
        <f>SUM(P81:AA81)</f>
        <v>2387.1999999999998</v>
      </c>
      <c r="AC81" s="118">
        <f t="shared" si="38"/>
        <v>2387.1999999999998</v>
      </c>
      <c r="AD81" s="226">
        <v>0</v>
      </c>
      <c r="AF81" s="28"/>
    </row>
    <row r="82" spans="2:32" ht="19.5" customHeight="1">
      <c r="B82" s="223" t="s">
        <v>166</v>
      </c>
      <c r="C82" s="224">
        <v>0</v>
      </c>
      <c r="D82" s="211">
        <v>0</v>
      </c>
      <c r="E82" s="211">
        <v>0</v>
      </c>
      <c r="F82" s="211">
        <v>0</v>
      </c>
      <c r="G82" s="211">
        <v>0</v>
      </c>
      <c r="H82" s="211">
        <v>0</v>
      </c>
      <c r="I82" s="211">
        <v>0</v>
      </c>
      <c r="J82" s="211">
        <v>0</v>
      </c>
      <c r="K82" s="211">
        <v>0</v>
      </c>
      <c r="L82" s="211">
        <v>0</v>
      </c>
      <c r="M82" s="211">
        <v>0</v>
      </c>
      <c r="N82" s="211">
        <v>0</v>
      </c>
      <c r="O82" s="211">
        <f>SUM(C82:N82)</f>
        <v>0</v>
      </c>
      <c r="P82" s="224">
        <f>+[1]PP!P126</f>
        <v>0</v>
      </c>
      <c r="Q82" s="224">
        <f>+[1]PP!Q126</f>
        <v>0</v>
      </c>
      <c r="R82" s="224">
        <f>+[1]PP!R126</f>
        <v>0</v>
      </c>
      <c r="S82" s="224">
        <f>+[1]PP!S126</f>
        <v>0</v>
      </c>
      <c r="T82" s="224">
        <f>+[1]PP!T126</f>
        <v>0</v>
      </c>
      <c r="U82" s="224">
        <f>+[1]PP!U126</f>
        <v>0</v>
      </c>
      <c r="V82" s="224">
        <f>+[1]PP!V126</f>
        <v>0</v>
      </c>
      <c r="W82" s="224">
        <f>+[1]PP!W126</f>
        <v>0</v>
      </c>
      <c r="X82" s="224">
        <f>+[1]PP!X126</f>
        <v>0</v>
      </c>
      <c r="Y82" s="224">
        <f>+[1]PP!Y126</f>
        <v>0</v>
      </c>
      <c r="Z82" s="224">
        <f>+[1]PP!Z126</f>
        <v>0</v>
      </c>
      <c r="AA82" s="224">
        <f>+[1]PP!AA126</f>
        <v>0</v>
      </c>
      <c r="AB82" s="211">
        <f>SUM(P82:AA82)</f>
        <v>0</v>
      </c>
      <c r="AC82" s="118">
        <f t="shared" si="38"/>
        <v>0</v>
      </c>
      <c r="AD82" s="226">
        <v>0</v>
      </c>
      <c r="AF82" s="28"/>
    </row>
    <row r="83" spans="2:32" ht="30.75" customHeight="1">
      <c r="B83" s="227" t="s">
        <v>167</v>
      </c>
      <c r="C83" s="228">
        <f>+[1]PP!C127</f>
        <v>64.599999999999994</v>
      </c>
      <c r="D83" s="228">
        <f>+[1]PP!D127</f>
        <v>78.3</v>
      </c>
      <c r="E83" s="228">
        <f>+[1]PP!E127</f>
        <v>44.4</v>
      </c>
      <c r="F83" s="228">
        <f>+[1]PP!F127</f>
        <v>75</v>
      </c>
      <c r="G83" s="228">
        <f>+[1]PP!G127</f>
        <v>40.700000000000003</v>
      </c>
      <c r="H83" s="228">
        <f>+[1]PP!H127</f>
        <v>116.4</v>
      </c>
      <c r="I83" s="228">
        <f>+[1]PP!I127</f>
        <v>14.3</v>
      </c>
      <c r="J83" s="228">
        <f>+[1]PP!J127</f>
        <v>34.6</v>
      </c>
      <c r="K83" s="228">
        <f>+[1]PP!K127</f>
        <v>25.7</v>
      </c>
      <c r="L83" s="228">
        <f>+[1]PP!L127</f>
        <v>12.9</v>
      </c>
      <c r="M83" s="228">
        <f>+[1]PP!M127</f>
        <v>252.2</v>
      </c>
      <c r="N83" s="228">
        <f>+[1]PP!N127</f>
        <v>167.7</v>
      </c>
      <c r="O83" s="229">
        <f>SUM(C83:N83)</f>
        <v>926.8</v>
      </c>
      <c r="P83" s="228">
        <f>+[1]PP!P127</f>
        <v>18.7</v>
      </c>
      <c r="Q83" s="228">
        <f>+[1]PP!Q127</f>
        <v>49.6</v>
      </c>
      <c r="R83" s="228">
        <f>+[1]PP!R127</f>
        <v>41.8</v>
      </c>
      <c r="S83" s="228">
        <f>+[1]PP!S127</f>
        <v>49.5</v>
      </c>
      <c r="T83" s="228">
        <f>+[1]PP!T127</f>
        <v>100</v>
      </c>
      <c r="U83" s="228">
        <f>+[1]PP!U127</f>
        <v>367.3</v>
      </c>
      <c r="V83" s="228">
        <f>+[1]PP!V127</f>
        <v>220.2</v>
      </c>
      <c r="W83" s="228">
        <f>+[1]PP!W127</f>
        <v>59.4</v>
      </c>
      <c r="X83" s="228">
        <f>+[1]PP!X127</f>
        <v>163.80000000000001</v>
      </c>
      <c r="Y83" s="228">
        <v>269.89999999999998</v>
      </c>
      <c r="Z83" s="228">
        <v>189.2</v>
      </c>
      <c r="AA83" s="228">
        <v>385.3</v>
      </c>
      <c r="AB83" s="229">
        <f>SUM(P83:AA83)</f>
        <v>1914.7000000000003</v>
      </c>
      <c r="AC83" s="230">
        <f t="shared" si="38"/>
        <v>987.90000000000032</v>
      </c>
      <c r="AD83" s="229">
        <f>+AC83/O83*100</f>
        <v>106.59257660768237</v>
      </c>
      <c r="AF83" s="28"/>
    </row>
    <row r="84" spans="2:32" ht="23.25" customHeight="1" thickBot="1">
      <c r="B84" s="231" t="s">
        <v>98</v>
      </c>
      <c r="C84" s="232">
        <f t="shared" ref="C84:AB84" si="55">+C83+C59+C58+C57</f>
        <v>22639.599999999999</v>
      </c>
      <c r="D84" s="232">
        <f t="shared" si="55"/>
        <v>136593.49999999997</v>
      </c>
      <c r="E84" s="232">
        <f t="shared" si="55"/>
        <v>3417.7</v>
      </c>
      <c r="F84" s="232">
        <f t="shared" si="55"/>
        <v>1602.3</v>
      </c>
      <c r="G84" s="232">
        <f t="shared" si="55"/>
        <v>1721</v>
      </c>
      <c r="H84" s="232">
        <f t="shared" si="55"/>
        <v>86614.099999999977</v>
      </c>
      <c r="I84" s="232">
        <f t="shared" si="55"/>
        <v>5717.9</v>
      </c>
      <c r="J84" s="232">
        <f t="shared" si="55"/>
        <v>5809.4</v>
      </c>
      <c r="K84" s="232">
        <f t="shared" si="55"/>
        <v>36972.400000000001</v>
      </c>
      <c r="L84" s="232">
        <f t="shared" si="55"/>
        <v>5924.5</v>
      </c>
      <c r="M84" s="232">
        <f t="shared" si="55"/>
        <v>6854.7999999999993</v>
      </c>
      <c r="N84" s="232">
        <f t="shared" si="55"/>
        <v>15375.2</v>
      </c>
      <c r="O84" s="232">
        <f t="shared" si="55"/>
        <v>329242.40000000002</v>
      </c>
      <c r="P84" s="233">
        <f t="shared" si="55"/>
        <v>49322.899999999987</v>
      </c>
      <c r="Q84" s="232">
        <f t="shared" si="55"/>
        <v>106708</v>
      </c>
      <c r="R84" s="232">
        <f t="shared" si="55"/>
        <v>18024.999999999996</v>
      </c>
      <c r="S84" s="232">
        <f t="shared" si="55"/>
        <v>9863.6</v>
      </c>
      <c r="T84" s="232">
        <f t="shared" si="55"/>
        <v>9076.2999999999993</v>
      </c>
      <c r="U84" s="232">
        <f t="shared" si="55"/>
        <v>42248.4</v>
      </c>
      <c r="V84" s="232">
        <f t="shared" si="55"/>
        <v>32086.699999999997</v>
      </c>
      <c r="W84" s="232">
        <f t="shared" si="55"/>
        <v>3934.2</v>
      </c>
      <c r="X84" s="232">
        <f t="shared" si="55"/>
        <v>37668</v>
      </c>
      <c r="Y84" s="232">
        <f t="shared" si="55"/>
        <v>5014.1000000000004</v>
      </c>
      <c r="Z84" s="232">
        <f t="shared" si="55"/>
        <v>17509</v>
      </c>
      <c r="AA84" s="232">
        <f t="shared" si="55"/>
        <v>19719</v>
      </c>
      <c r="AB84" s="232">
        <f t="shared" si="55"/>
        <v>351175.2</v>
      </c>
      <c r="AC84" s="232">
        <f t="shared" si="38"/>
        <v>21932.799999999988</v>
      </c>
      <c r="AD84" s="234">
        <f>+AC84/O84*100</f>
        <v>6.6615964407986299</v>
      </c>
      <c r="AF84" s="28"/>
    </row>
    <row r="85" spans="2:32" ht="23.25" customHeight="1" thickTop="1">
      <c r="B85" s="235" t="s">
        <v>73</v>
      </c>
      <c r="C85" s="236">
        <f t="shared" ref="C85:N85" si="56">SUM(C86:C88)</f>
        <v>476.20000000000005</v>
      </c>
      <c r="D85" s="237">
        <f t="shared" si="56"/>
        <v>457.79999999999995</v>
      </c>
      <c r="E85" s="237">
        <f t="shared" si="56"/>
        <v>541.40000000000009</v>
      </c>
      <c r="F85" s="237">
        <f t="shared" si="56"/>
        <v>506.79999999999995</v>
      </c>
      <c r="G85" s="237">
        <f t="shared" si="56"/>
        <v>545.20000000000005</v>
      </c>
      <c r="H85" s="237">
        <f t="shared" si="56"/>
        <v>528.9</v>
      </c>
      <c r="I85" s="237">
        <f t="shared" si="56"/>
        <v>541.4</v>
      </c>
      <c r="J85" s="237">
        <f t="shared" ref="J85:M85" si="57">SUM(J86:J88)</f>
        <v>561.6</v>
      </c>
      <c r="K85" s="237">
        <f t="shared" si="57"/>
        <v>501.3</v>
      </c>
      <c r="L85" s="237">
        <f t="shared" si="57"/>
        <v>518.6</v>
      </c>
      <c r="M85" s="237">
        <f t="shared" si="57"/>
        <v>521.79999999999995</v>
      </c>
      <c r="N85" s="237">
        <f t="shared" si="56"/>
        <v>785</v>
      </c>
      <c r="O85" s="237">
        <f t="shared" ref="O85:AB85" si="58">SUM(O86:O88)</f>
        <v>6486</v>
      </c>
      <c r="P85" s="236">
        <f t="shared" si="58"/>
        <v>568.79999999999995</v>
      </c>
      <c r="Q85" s="237">
        <f t="shared" si="58"/>
        <v>507.23</v>
      </c>
      <c r="R85" s="237">
        <f>SUM(R86:R88)</f>
        <v>545.6</v>
      </c>
      <c r="S85" s="237">
        <f>SUM(S86:S88)</f>
        <v>490.2</v>
      </c>
      <c r="T85" s="237">
        <f>SUM(T86:T88)</f>
        <v>586.9</v>
      </c>
      <c r="U85" s="237">
        <f>SUM(U86:U88)</f>
        <v>546.9</v>
      </c>
      <c r="V85" s="237">
        <f>SUM(V86:V88)</f>
        <v>582.9</v>
      </c>
      <c r="W85" s="237">
        <f t="shared" ref="W85:Z85" si="59">SUM(W86:W88)</f>
        <v>527.29999999999995</v>
      </c>
      <c r="X85" s="237">
        <f t="shared" si="59"/>
        <v>538.79999999999995</v>
      </c>
      <c r="Y85" s="237">
        <f t="shared" si="59"/>
        <v>594.79999999999995</v>
      </c>
      <c r="Z85" s="237">
        <f t="shared" si="59"/>
        <v>564.9</v>
      </c>
      <c r="AA85" s="237">
        <f t="shared" si="58"/>
        <v>607.30000000000007</v>
      </c>
      <c r="AB85" s="237">
        <f t="shared" si="58"/>
        <v>6661.6299999999992</v>
      </c>
      <c r="AC85" s="238">
        <f t="shared" si="38"/>
        <v>175.6299999999992</v>
      </c>
      <c r="AD85" s="238">
        <f>+AC85/O85*100</f>
        <v>2.7078322540857109</v>
      </c>
      <c r="AF85" s="28"/>
    </row>
    <row r="86" spans="2:32" ht="18" customHeight="1">
      <c r="B86" s="239" t="s">
        <v>74</v>
      </c>
      <c r="C86" s="240">
        <v>394.1</v>
      </c>
      <c r="D86" s="241">
        <v>370.7</v>
      </c>
      <c r="E86" s="241">
        <v>410.6</v>
      </c>
      <c r="F86" s="241">
        <v>390.7</v>
      </c>
      <c r="G86" s="241">
        <v>444</v>
      </c>
      <c r="H86" s="241">
        <v>416.9</v>
      </c>
      <c r="I86" s="241">
        <v>431.4</v>
      </c>
      <c r="J86" s="241">
        <v>439.3</v>
      </c>
      <c r="K86" s="241">
        <v>424.6</v>
      </c>
      <c r="L86" s="241">
        <v>433.7</v>
      </c>
      <c r="M86" s="241">
        <v>449.5</v>
      </c>
      <c r="N86" s="241">
        <v>492.5</v>
      </c>
      <c r="O86" s="241">
        <f>SUM(C86:N86)</f>
        <v>5098</v>
      </c>
      <c r="P86" s="241">
        <v>463.3</v>
      </c>
      <c r="Q86" s="241">
        <v>442.23</v>
      </c>
      <c r="R86" s="241">
        <v>519.4</v>
      </c>
      <c r="S86" s="241">
        <v>456.7</v>
      </c>
      <c r="T86" s="241">
        <v>540.29999999999995</v>
      </c>
      <c r="U86" s="241">
        <v>502.6</v>
      </c>
      <c r="V86" s="241">
        <v>528.4</v>
      </c>
      <c r="W86" s="241">
        <v>496.4</v>
      </c>
      <c r="X86" s="241">
        <v>506.9</v>
      </c>
      <c r="Y86" s="241">
        <v>550.9</v>
      </c>
      <c r="Z86" s="241">
        <v>516</v>
      </c>
      <c r="AA86" s="241">
        <v>570.6</v>
      </c>
      <c r="AB86" s="241">
        <f>SUM(P86:AA86)</f>
        <v>6093.73</v>
      </c>
      <c r="AC86" s="242">
        <f t="shared" si="38"/>
        <v>995.72999999999956</v>
      </c>
      <c r="AD86" s="242">
        <f>+AC86/O86*100</f>
        <v>19.531777167516665</v>
      </c>
      <c r="AF86" s="28"/>
    </row>
    <row r="87" spans="2:32" ht="18" customHeight="1">
      <c r="B87" s="48" t="s">
        <v>168</v>
      </c>
      <c r="C87" s="243">
        <v>0</v>
      </c>
      <c r="D87" s="241">
        <v>0</v>
      </c>
      <c r="E87" s="241">
        <v>0</v>
      </c>
      <c r="F87" s="241">
        <v>0</v>
      </c>
      <c r="G87" s="241">
        <v>0</v>
      </c>
      <c r="H87" s="241">
        <v>0</v>
      </c>
      <c r="I87" s="241">
        <v>0</v>
      </c>
      <c r="J87" s="241">
        <v>0</v>
      </c>
      <c r="K87" s="241">
        <v>0</v>
      </c>
      <c r="L87" s="241">
        <v>0</v>
      </c>
      <c r="M87" s="241">
        <v>0</v>
      </c>
      <c r="N87" s="241">
        <v>0</v>
      </c>
      <c r="O87" s="241">
        <f>SUM(C87:N87)</f>
        <v>0</v>
      </c>
      <c r="P87" s="243">
        <f>+[1]PP!P131</f>
        <v>0</v>
      </c>
      <c r="Q87" s="243">
        <v>23.3</v>
      </c>
      <c r="R87" s="243">
        <f>+[1]PP!R131</f>
        <v>0</v>
      </c>
      <c r="S87" s="243">
        <f>+[1]PP!S131</f>
        <v>0</v>
      </c>
      <c r="T87" s="243">
        <f>+[1]PP!T131</f>
        <v>0</v>
      </c>
      <c r="U87" s="243">
        <f>+[1]PP!U131</f>
        <v>0</v>
      </c>
      <c r="V87" s="243">
        <f>+[1]PP!V131</f>
        <v>0</v>
      </c>
      <c r="W87" s="243">
        <f>+[1]PP!W131</f>
        <v>0</v>
      </c>
      <c r="X87" s="243">
        <f>+[1]PP!X131</f>
        <v>0</v>
      </c>
      <c r="Y87" s="243">
        <f>+[1]PP!Y131</f>
        <v>0</v>
      </c>
      <c r="Z87" s="243">
        <f>+[1]PP!Z131</f>
        <v>0</v>
      </c>
      <c r="AA87" s="243">
        <f>+[1]PP!AA131</f>
        <v>0</v>
      </c>
      <c r="AB87" s="241">
        <f>SUM(P87:AA87)</f>
        <v>23.3</v>
      </c>
      <c r="AC87" s="242">
        <f t="shared" si="38"/>
        <v>23.3</v>
      </c>
      <c r="AD87" s="244">
        <v>0</v>
      </c>
      <c r="AF87" s="28"/>
    </row>
    <row r="88" spans="2:32" ht="18" customHeight="1">
      <c r="B88" s="239" t="s">
        <v>169</v>
      </c>
      <c r="C88" s="245">
        <f>+[1]PP!C135</f>
        <v>82.1</v>
      </c>
      <c r="D88" s="245">
        <f>+[1]PP!D135</f>
        <v>87.1</v>
      </c>
      <c r="E88" s="245">
        <f>+[1]PP!E135</f>
        <v>130.80000000000001</v>
      </c>
      <c r="F88" s="245">
        <f>+[1]PP!F135</f>
        <v>116.1</v>
      </c>
      <c r="G88" s="245">
        <f>+[1]PP!G135</f>
        <v>101.2</v>
      </c>
      <c r="H88" s="245">
        <f>+[1]PP!H135</f>
        <v>112</v>
      </c>
      <c r="I88" s="245">
        <f>+[1]PP!I135</f>
        <v>110</v>
      </c>
      <c r="J88" s="245">
        <f>+[1]PP!J135</f>
        <v>122.3</v>
      </c>
      <c r="K88" s="245">
        <f>+[1]PP!K135</f>
        <v>76.7</v>
      </c>
      <c r="L88" s="241">
        <v>84.9</v>
      </c>
      <c r="M88" s="241">
        <v>72.3</v>
      </c>
      <c r="N88" s="241">
        <v>292.5</v>
      </c>
      <c r="O88" s="241">
        <f>SUM(C88:N88)</f>
        <v>1388</v>
      </c>
      <c r="P88" s="243">
        <f>+[1]PP!P135</f>
        <v>105.5</v>
      </c>
      <c r="Q88" s="243">
        <f>+[1]PP!Q135</f>
        <v>41.7</v>
      </c>
      <c r="R88" s="243">
        <f>+[1]PP!R135</f>
        <v>26.2</v>
      </c>
      <c r="S88" s="243">
        <f>+[1]PP!S135</f>
        <v>33.5</v>
      </c>
      <c r="T88" s="243">
        <f>+[1]PP!T135</f>
        <v>46.6</v>
      </c>
      <c r="U88" s="243">
        <f>+[1]PP!U135</f>
        <v>44.3</v>
      </c>
      <c r="V88" s="243">
        <f>+[1]PP!V135</f>
        <v>54.5</v>
      </c>
      <c r="W88" s="243">
        <f>+[1]PP!W135</f>
        <v>30.9</v>
      </c>
      <c r="X88" s="243">
        <v>31.9</v>
      </c>
      <c r="Y88" s="243">
        <f>+[1]PP!Y135</f>
        <v>43.9</v>
      </c>
      <c r="Z88" s="243">
        <f>+[1]PP!Z135</f>
        <v>48.9</v>
      </c>
      <c r="AA88" s="243">
        <f>+[1]PP!AA135</f>
        <v>36.700000000000003</v>
      </c>
      <c r="AB88" s="241">
        <f>SUM(P88:AA88)</f>
        <v>544.59999999999991</v>
      </c>
      <c r="AC88" s="241">
        <f t="shared" si="38"/>
        <v>-843.40000000000009</v>
      </c>
      <c r="AD88" s="241">
        <f>+AC88/O88*100</f>
        <v>-60.763688760806922</v>
      </c>
      <c r="AF88" s="28"/>
    </row>
    <row r="89" spans="2:32" ht="22.5" customHeight="1">
      <c r="B89" s="246" t="s">
        <v>78</v>
      </c>
      <c r="C89" s="247">
        <f t="shared" ref="C89:AB89" si="60">+C84+C85</f>
        <v>23115.8</v>
      </c>
      <c r="D89" s="247">
        <f t="shared" si="60"/>
        <v>137051.29999999996</v>
      </c>
      <c r="E89" s="247">
        <f t="shared" si="60"/>
        <v>3959.1</v>
      </c>
      <c r="F89" s="247">
        <f t="shared" si="60"/>
        <v>2109.1</v>
      </c>
      <c r="G89" s="247">
        <f t="shared" si="60"/>
        <v>2266.1999999999998</v>
      </c>
      <c r="H89" s="247">
        <f t="shared" si="60"/>
        <v>87142.999999999971</v>
      </c>
      <c r="I89" s="247">
        <f t="shared" si="60"/>
        <v>6259.2999999999993</v>
      </c>
      <c r="J89" s="247">
        <f t="shared" si="60"/>
        <v>6371</v>
      </c>
      <c r="K89" s="247">
        <f t="shared" si="60"/>
        <v>37473.700000000004</v>
      </c>
      <c r="L89" s="247">
        <f t="shared" si="60"/>
        <v>6443.1</v>
      </c>
      <c r="M89" s="247">
        <f t="shared" si="60"/>
        <v>7376.5999999999995</v>
      </c>
      <c r="N89" s="247">
        <f t="shared" si="60"/>
        <v>16160.2</v>
      </c>
      <c r="O89" s="247">
        <f t="shared" si="60"/>
        <v>335728.4</v>
      </c>
      <c r="P89" s="247">
        <f t="shared" si="60"/>
        <v>49891.69999999999</v>
      </c>
      <c r="Q89" s="247">
        <f t="shared" si="60"/>
        <v>107215.23</v>
      </c>
      <c r="R89" s="247">
        <f t="shared" si="60"/>
        <v>18570.599999999995</v>
      </c>
      <c r="S89" s="247">
        <f t="shared" si="60"/>
        <v>10353.800000000001</v>
      </c>
      <c r="T89" s="247">
        <f t="shared" si="60"/>
        <v>9663.1999999999989</v>
      </c>
      <c r="U89" s="247">
        <f t="shared" si="60"/>
        <v>42795.3</v>
      </c>
      <c r="V89" s="247">
        <f t="shared" si="60"/>
        <v>32669.599999999999</v>
      </c>
      <c r="W89" s="247">
        <f t="shared" si="60"/>
        <v>4461.5</v>
      </c>
      <c r="X89" s="247">
        <f t="shared" si="60"/>
        <v>38206.800000000003</v>
      </c>
      <c r="Y89" s="247">
        <f t="shared" si="60"/>
        <v>5608.9000000000005</v>
      </c>
      <c r="Z89" s="247">
        <f t="shared" si="60"/>
        <v>18073.900000000001</v>
      </c>
      <c r="AA89" s="247">
        <f t="shared" si="60"/>
        <v>20326.3</v>
      </c>
      <c r="AB89" s="247">
        <f t="shared" si="60"/>
        <v>357836.83</v>
      </c>
      <c r="AC89" s="247">
        <f t="shared" si="38"/>
        <v>22108.429999999993</v>
      </c>
      <c r="AD89" s="248">
        <f>+AC89/O89*100</f>
        <v>6.5852129280692342</v>
      </c>
      <c r="AF89" s="28"/>
    </row>
    <row r="90" spans="2:32" ht="22.5" customHeight="1">
      <c r="B90" s="249" t="s">
        <v>170</v>
      </c>
      <c r="C90" s="250">
        <f>+[1]PP!C137</f>
        <v>1634.2999999999997</v>
      </c>
      <c r="D90" s="250">
        <f>+[1]PP!D137</f>
        <v>1914.6</v>
      </c>
      <c r="E90" s="250">
        <f>+[1]PP!E137</f>
        <v>1551.3000000000002</v>
      </c>
      <c r="F90" s="250">
        <f>+[1]PP!F137</f>
        <v>1339.8999999999999</v>
      </c>
      <c r="G90" s="250">
        <f>+[1]PP!G137</f>
        <v>1856.8</v>
      </c>
      <c r="H90" s="250">
        <f>+[1]PP!H137</f>
        <v>1694.3</v>
      </c>
      <c r="I90" s="250">
        <f>+[1]PP!I137</f>
        <v>1722.8</v>
      </c>
      <c r="J90" s="250">
        <f>+[1]PP!J137</f>
        <v>1835.3</v>
      </c>
      <c r="K90" s="250">
        <f>+[1]PP!K137</f>
        <v>1387.4</v>
      </c>
      <c r="L90" s="250">
        <f>+[1]PP!L137</f>
        <v>1527.6</v>
      </c>
      <c r="M90" s="250">
        <f>+[1]PP!M137</f>
        <v>1349.6000000000001</v>
      </c>
      <c r="N90" s="250">
        <f>+[1]PP!N137</f>
        <v>2440.1999999999994</v>
      </c>
      <c r="O90" s="250">
        <f>SUM(C90:N90)</f>
        <v>20254.099999999995</v>
      </c>
      <c r="P90" s="250">
        <f>+[1]PP!P137</f>
        <v>1907.7</v>
      </c>
      <c r="Q90" s="250">
        <f>+[1]PP!Q137</f>
        <v>3118.1000000000004</v>
      </c>
      <c r="R90" s="250">
        <f>+[1]PP!R137</f>
        <v>2738.9999999999995</v>
      </c>
      <c r="S90" s="250">
        <f>+[1]PP!S137</f>
        <v>2158.5</v>
      </c>
      <c r="T90" s="250">
        <f>+[1]PP!T137</f>
        <v>2411.1</v>
      </c>
      <c r="U90" s="250">
        <f>+[1]PP!U137</f>
        <v>3092.7</v>
      </c>
      <c r="V90" s="250">
        <f>+[1]PP!V137</f>
        <v>2941.7000000000003</v>
      </c>
      <c r="W90" s="250">
        <f>+[1]PP!W137</f>
        <v>2508.1999999999998</v>
      </c>
      <c r="X90" s="250">
        <f>+[1]PP!X137</f>
        <v>2006.4</v>
      </c>
      <c r="Y90" s="250">
        <f>+[1]PP!Y137</f>
        <v>2137.1000000000004</v>
      </c>
      <c r="Z90" s="250">
        <f>+[1]PP!Z137</f>
        <v>2347.7000000000003</v>
      </c>
      <c r="AA90" s="250">
        <f>+[1]PP!AA137</f>
        <v>1563.1999999999998</v>
      </c>
      <c r="AB90" s="250">
        <f>SUM(P90:AA90)</f>
        <v>28931.4</v>
      </c>
      <c r="AC90" s="250">
        <f t="shared" si="38"/>
        <v>8677.3000000000065</v>
      </c>
      <c r="AD90" s="250">
        <f>+AC90/O90*100</f>
        <v>42.842189976350511</v>
      </c>
      <c r="AF90" s="28"/>
    </row>
    <row r="91" spans="2:32" ht="18" customHeight="1">
      <c r="B91" s="56" t="s">
        <v>79</v>
      </c>
      <c r="P91" s="251"/>
      <c r="Q91" s="251"/>
      <c r="R91" s="251"/>
      <c r="S91" s="251"/>
      <c r="T91" s="251"/>
      <c r="U91" s="251"/>
      <c r="V91" s="251"/>
      <c r="W91" s="251"/>
      <c r="X91" s="251"/>
      <c r="Y91" s="251"/>
      <c r="Z91" s="251"/>
      <c r="AA91" s="251"/>
      <c r="AB91" s="251"/>
      <c r="AC91" s="251"/>
    </row>
    <row r="92" spans="2:32" ht="13.5" customHeight="1">
      <c r="B92" s="61" t="s">
        <v>80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P92" s="251"/>
      <c r="Q92" s="251"/>
      <c r="R92" s="251"/>
      <c r="S92" s="251"/>
      <c r="T92" s="251"/>
      <c r="U92" s="251"/>
      <c r="V92" s="251"/>
      <c r="W92" s="251"/>
      <c r="X92" s="251"/>
      <c r="Y92" s="251"/>
      <c r="Z92" s="251"/>
      <c r="AA92" s="251"/>
      <c r="AB92" s="251"/>
      <c r="AC92" s="251"/>
    </row>
    <row r="93" spans="2:32" ht="14.25" customHeight="1">
      <c r="B93" s="66" t="s">
        <v>171</v>
      </c>
      <c r="I93" s="28"/>
      <c r="J93" s="28"/>
      <c r="K93" s="28"/>
      <c r="L93" s="28"/>
      <c r="M93" s="28"/>
      <c r="N93" s="28"/>
      <c r="O93" s="27"/>
      <c r="P93" s="251"/>
      <c r="Q93" s="251"/>
      <c r="R93" s="251"/>
      <c r="S93" s="251"/>
      <c r="T93" s="251"/>
      <c r="U93" s="251"/>
      <c r="V93" s="251"/>
      <c r="W93" s="251"/>
      <c r="X93" s="251"/>
      <c r="Y93" s="251"/>
      <c r="Z93" s="251"/>
      <c r="AA93" s="251"/>
      <c r="AB93" s="251"/>
      <c r="AC93" s="251"/>
    </row>
    <row r="94" spans="2:32">
      <c r="B94" s="66" t="s">
        <v>172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51"/>
      <c r="Q94" s="251"/>
      <c r="R94" s="251"/>
      <c r="S94" s="251"/>
      <c r="T94" s="251"/>
      <c r="U94" s="251"/>
      <c r="V94" s="251"/>
      <c r="W94" s="251"/>
      <c r="X94" s="251"/>
      <c r="Y94" s="251"/>
      <c r="Z94" s="251"/>
      <c r="AA94" s="251"/>
      <c r="AB94" s="251"/>
      <c r="AC94" s="251"/>
    </row>
    <row r="95" spans="2:32">
      <c r="B95" s="66" t="s">
        <v>173</v>
      </c>
      <c r="C95" s="252"/>
      <c r="D95" s="252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1"/>
      <c r="Q95" s="251"/>
      <c r="R95" s="251"/>
      <c r="S95" s="251"/>
      <c r="T95" s="251"/>
      <c r="U95" s="251"/>
      <c r="V95" s="251"/>
      <c r="W95" s="251"/>
      <c r="X95" s="251"/>
      <c r="Y95" s="251"/>
      <c r="Z95" s="251"/>
      <c r="AA95" s="251"/>
      <c r="AB95" s="251"/>
      <c r="AC95" s="251"/>
      <c r="AD95" s="72"/>
    </row>
    <row r="96" spans="2:32">
      <c r="B96" s="70" t="s">
        <v>174</v>
      </c>
      <c r="C96" s="252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3"/>
      <c r="P96" s="251"/>
      <c r="Q96" s="251"/>
      <c r="R96" s="251"/>
      <c r="S96" s="251"/>
      <c r="T96" s="251"/>
      <c r="U96" s="251"/>
      <c r="V96" s="251"/>
      <c r="W96" s="251"/>
      <c r="X96" s="251"/>
      <c r="Y96" s="251"/>
      <c r="Z96" s="251"/>
      <c r="AA96" s="251"/>
      <c r="AB96" s="251"/>
      <c r="AC96" s="251"/>
      <c r="AD96" s="72"/>
    </row>
    <row r="97" spans="2:30">
      <c r="B97" s="72"/>
      <c r="C97" s="254"/>
      <c r="D97" s="254"/>
      <c r="E97" s="254"/>
      <c r="F97" s="254"/>
      <c r="G97" s="254"/>
      <c r="H97" s="254"/>
      <c r="I97" s="254"/>
      <c r="J97" s="254"/>
      <c r="K97" s="254"/>
      <c r="L97" s="254"/>
      <c r="M97" s="254"/>
      <c r="N97" s="254"/>
      <c r="O97" s="253"/>
      <c r="P97" s="253"/>
      <c r="Q97" s="253"/>
      <c r="R97" s="253"/>
      <c r="S97" s="253"/>
      <c r="T97" s="253"/>
      <c r="U97" s="253"/>
      <c r="V97" s="251"/>
      <c r="W97" s="253"/>
      <c r="X97" s="253"/>
      <c r="Y97" s="253"/>
      <c r="Z97" s="253"/>
      <c r="AA97" s="253"/>
      <c r="AB97" s="253"/>
      <c r="AC97" s="72"/>
      <c r="AD97" s="72"/>
    </row>
    <row r="98" spans="2:30">
      <c r="B98" s="72"/>
      <c r="C98" s="253"/>
      <c r="D98" s="253"/>
      <c r="E98" s="253"/>
      <c r="F98" s="253"/>
      <c r="G98" s="253"/>
      <c r="H98" s="253"/>
      <c r="I98" s="253"/>
      <c r="J98" s="253"/>
      <c r="K98" s="253"/>
      <c r="L98" s="253"/>
      <c r="M98" s="253"/>
      <c r="N98" s="253"/>
      <c r="O98" s="253"/>
      <c r="P98" s="253"/>
      <c r="Q98" s="253"/>
      <c r="R98" s="253"/>
      <c r="S98" s="253"/>
      <c r="T98" s="253"/>
      <c r="U98" s="253"/>
      <c r="V98" s="251"/>
      <c r="W98" s="253"/>
      <c r="X98" s="253"/>
      <c r="Y98" s="253"/>
      <c r="Z98" s="253"/>
      <c r="AA98" s="253"/>
      <c r="AB98" s="251"/>
      <c r="AC98" s="253"/>
      <c r="AD98" s="253"/>
    </row>
    <row r="99" spans="2:30">
      <c r="B99" s="135"/>
      <c r="C99" s="255"/>
      <c r="D99" s="255"/>
      <c r="E99" s="255"/>
      <c r="F99" s="255"/>
      <c r="G99" s="255"/>
      <c r="H99" s="255"/>
      <c r="I99" s="255"/>
      <c r="J99" s="255"/>
      <c r="K99" s="255"/>
      <c r="L99" s="255"/>
      <c r="M99" s="255"/>
      <c r="N99" s="255"/>
      <c r="O99" s="253"/>
      <c r="P99" s="253"/>
      <c r="Q99" s="253"/>
      <c r="R99" s="253"/>
      <c r="S99" s="253"/>
      <c r="T99" s="253"/>
      <c r="U99" s="253"/>
      <c r="V99" s="251"/>
      <c r="W99" s="253"/>
      <c r="X99" s="253"/>
      <c r="Y99" s="253"/>
      <c r="Z99" s="253"/>
      <c r="AA99" s="253"/>
      <c r="AB99" s="256"/>
      <c r="AC99" s="72"/>
      <c r="AD99" s="254"/>
    </row>
    <row r="100" spans="2:30">
      <c r="B100" s="135"/>
      <c r="C100" s="254"/>
      <c r="D100" s="254"/>
      <c r="E100" s="254"/>
      <c r="F100" s="254"/>
      <c r="G100" s="254"/>
      <c r="H100" s="254"/>
      <c r="I100" s="254"/>
      <c r="J100" s="254"/>
      <c r="K100" s="254"/>
      <c r="L100" s="254"/>
      <c r="M100" s="254"/>
      <c r="N100" s="254"/>
      <c r="O100" s="253"/>
      <c r="P100" s="251"/>
      <c r="Q100" s="251"/>
      <c r="R100" s="251"/>
      <c r="S100" s="251"/>
      <c r="T100" s="251"/>
      <c r="U100" s="251"/>
      <c r="V100" s="251"/>
      <c r="W100" s="251"/>
      <c r="X100" s="251"/>
      <c r="Y100" s="251"/>
      <c r="Z100" s="251"/>
      <c r="AA100" s="251"/>
      <c r="AB100" s="251"/>
      <c r="AC100" s="254"/>
      <c r="AD100" s="254"/>
    </row>
    <row r="101" spans="2:30">
      <c r="B101" s="135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253"/>
      <c r="P101" s="253"/>
      <c r="Q101" s="253"/>
      <c r="R101" s="253"/>
      <c r="S101" s="253"/>
      <c r="T101" s="253"/>
      <c r="U101" s="253"/>
      <c r="V101" s="251"/>
      <c r="W101" s="253"/>
      <c r="X101" s="253"/>
      <c r="Y101" s="253"/>
      <c r="Z101" s="253"/>
      <c r="AA101" s="253"/>
      <c r="AB101" s="253"/>
      <c r="AC101" s="72"/>
      <c r="AD101" s="74"/>
    </row>
    <row r="102" spans="2:30">
      <c r="B102" s="135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253"/>
      <c r="P102" s="253"/>
      <c r="Q102" s="253"/>
      <c r="R102" s="253"/>
      <c r="S102" s="253"/>
      <c r="T102" s="253"/>
      <c r="U102" s="253"/>
      <c r="V102" s="251"/>
      <c r="W102" s="253"/>
      <c r="X102" s="253"/>
      <c r="Y102" s="253"/>
      <c r="Z102" s="253"/>
      <c r="AA102" s="253"/>
      <c r="AB102" s="71"/>
      <c r="AC102" s="72"/>
      <c r="AD102" s="72"/>
    </row>
    <row r="103" spans="2:30">
      <c r="B103" s="135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253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71"/>
      <c r="AC103" s="72"/>
      <c r="AD103" s="72"/>
    </row>
    <row r="104" spans="2:30">
      <c r="B104" s="72"/>
      <c r="C104" s="252"/>
      <c r="D104" s="252"/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3"/>
      <c r="P104" s="253"/>
      <c r="Q104" s="253"/>
      <c r="R104" s="253"/>
      <c r="S104" s="253"/>
      <c r="T104" s="253"/>
      <c r="U104" s="253"/>
      <c r="V104" s="251"/>
      <c r="W104" s="253"/>
      <c r="X104" s="253"/>
      <c r="Y104" s="253"/>
      <c r="Z104" s="253"/>
      <c r="AA104" s="253"/>
      <c r="AB104" s="252"/>
      <c r="AC104" s="252"/>
      <c r="AD104" s="72"/>
    </row>
    <row r="105" spans="2:30">
      <c r="B105" s="135"/>
      <c r="C105" s="252"/>
      <c r="D105" s="252"/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3"/>
      <c r="P105" s="253"/>
      <c r="Q105" s="253"/>
      <c r="R105" s="253"/>
      <c r="S105" s="253"/>
      <c r="T105" s="253"/>
      <c r="U105" s="253"/>
      <c r="V105" s="251"/>
      <c r="W105" s="253"/>
      <c r="X105" s="253"/>
      <c r="Y105" s="253"/>
      <c r="Z105" s="253"/>
      <c r="AA105" s="253"/>
      <c r="AB105" s="72"/>
      <c r="AC105" s="72"/>
      <c r="AD105" s="72"/>
    </row>
    <row r="106" spans="2:30">
      <c r="B106" s="135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2"/>
      <c r="AC106" s="72"/>
      <c r="AD106" s="72"/>
    </row>
    <row r="107" spans="2:30"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2"/>
      <c r="AC107" s="72"/>
      <c r="AD107" s="72"/>
    </row>
    <row r="108" spans="2:30">
      <c r="B108" s="135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2"/>
      <c r="AC108" s="72"/>
      <c r="AD108" s="72"/>
    </row>
    <row r="109" spans="2:30">
      <c r="B109" s="135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2"/>
      <c r="AC109" s="72"/>
      <c r="AD109" s="72"/>
    </row>
    <row r="110" spans="2:30">
      <c r="B110" s="135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2"/>
      <c r="AC110" s="72"/>
      <c r="AD110" s="72"/>
    </row>
    <row r="111" spans="2:30"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2"/>
      <c r="AC111" s="72"/>
      <c r="AD111" s="72"/>
    </row>
    <row r="112" spans="2:30">
      <c r="B112" s="135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2"/>
      <c r="AC112" s="72"/>
      <c r="AD112" s="72"/>
    </row>
    <row r="113" spans="2:30">
      <c r="B113" s="135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2"/>
      <c r="AC113" s="72"/>
      <c r="AD113" s="72"/>
    </row>
    <row r="114" spans="2:30">
      <c r="B114" s="135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2"/>
      <c r="AC114" s="72"/>
      <c r="AD114" s="72"/>
    </row>
    <row r="115" spans="2:30"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2"/>
      <c r="AC115" s="72"/>
      <c r="AD115" s="72"/>
    </row>
    <row r="116" spans="2:30">
      <c r="B116" s="135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2"/>
      <c r="AC116" s="72"/>
      <c r="AD116" s="72"/>
    </row>
    <row r="117" spans="2:30">
      <c r="B117" s="135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2"/>
      <c r="AC117" s="72"/>
      <c r="AD117" s="72"/>
    </row>
    <row r="118" spans="2:30">
      <c r="B118" s="135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2"/>
      <c r="AC118" s="72"/>
      <c r="AD118" s="72"/>
    </row>
    <row r="119" spans="2:30">
      <c r="B119" s="135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2"/>
      <c r="AC119" s="72"/>
      <c r="AD119" s="72"/>
    </row>
    <row r="120" spans="2:30"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2"/>
      <c r="AC120" s="72"/>
      <c r="AD120" s="72"/>
    </row>
    <row r="121" spans="2:30"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2"/>
      <c r="AC121" s="72"/>
      <c r="AD121" s="72"/>
    </row>
    <row r="122" spans="2:30"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2"/>
      <c r="AC122" s="72"/>
      <c r="AD122" s="72"/>
    </row>
    <row r="123" spans="2:30"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2"/>
      <c r="AC123" s="72"/>
      <c r="AD123" s="72"/>
    </row>
    <row r="124" spans="2:30"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2"/>
      <c r="AC124" s="72"/>
      <c r="AD124" s="72"/>
    </row>
    <row r="125" spans="2:30"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2"/>
      <c r="AC125" s="72"/>
      <c r="AD125" s="72"/>
    </row>
    <row r="126" spans="2:30"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2"/>
      <c r="AC126" s="72"/>
      <c r="AD126" s="72"/>
    </row>
    <row r="127" spans="2:30"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2"/>
      <c r="AC127" s="72"/>
      <c r="AD127" s="72"/>
    </row>
    <row r="128" spans="2:30"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2"/>
      <c r="AC128" s="72"/>
      <c r="AD128" s="72"/>
    </row>
    <row r="129" spans="2:30"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2"/>
      <c r="AC129" s="72"/>
      <c r="AD129" s="72"/>
    </row>
    <row r="130" spans="2:30"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2"/>
      <c r="AC130" s="72"/>
      <c r="AD130" s="72"/>
    </row>
    <row r="131" spans="2:30"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2"/>
      <c r="AC131" s="72"/>
      <c r="AD131" s="72"/>
    </row>
    <row r="132" spans="2:30"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2"/>
      <c r="AC132" s="72"/>
      <c r="AD132" s="72"/>
    </row>
    <row r="133" spans="2:30"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2"/>
      <c r="AC133" s="72"/>
      <c r="AD133" s="72"/>
    </row>
    <row r="134" spans="2:30"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2"/>
      <c r="AC134" s="72"/>
      <c r="AD134" s="72"/>
    </row>
    <row r="135" spans="2:30"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2"/>
      <c r="AC135" s="72"/>
      <c r="AD135" s="72"/>
    </row>
    <row r="136" spans="2:30"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2"/>
      <c r="AC136" s="72"/>
      <c r="AD136" s="72"/>
    </row>
    <row r="137" spans="2:30"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2"/>
      <c r="AC137" s="72"/>
      <c r="AD137" s="72"/>
    </row>
    <row r="138" spans="2:30"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2"/>
      <c r="AC138" s="72"/>
      <c r="AD138" s="72"/>
    </row>
    <row r="139" spans="2:30"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2"/>
      <c r="AC139" s="72"/>
      <c r="AD139" s="72"/>
    </row>
    <row r="140" spans="2:30"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2"/>
      <c r="AC140" s="72"/>
      <c r="AD140" s="72"/>
    </row>
    <row r="141" spans="2:30"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2"/>
      <c r="AC141" s="72"/>
      <c r="AD141" s="72"/>
    </row>
    <row r="142" spans="2:30"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2"/>
      <c r="AC142" s="72"/>
      <c r="AD142" s="72"/>
    </row>
    <row r="143" spans="2:30"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2"/>
      <c r="AC143" s="72"/>
      <c r="AD143" s="72"/>
    </row>
    <row r="144" spans="2:30"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2"/>
      <c r="AC144" s="72"/>
      <c r="AD144" s="72"/>
    </row>
    <row r="145" spans="2:30"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2"/>
      <c r="AC145" s="72"/>
      <c r="AD145" s="72"/>
    </row>
    <row r="146" spans="2:30"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2"/>
      <c r="AC146" s="72"/>
      <c r="AD146" s="72"/>
    </row>
    <row r="147" spans="2:30"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2"/>
      <c r="AC147" s="72"/>
      <c r="AD147" s="72"/>
    </row>
    <row r="148" spans="2:30"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2"/>
      <c r="AC148" s="72"/>
      <c r="AD148" s="72"/>
    </row>
    <row r="149" spans="2:30"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2"/>
      <c r="AC149" s="72"/>
      <c r="AD149" s="72"/>
    </row>
    <row r="150" spans="2:30"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2"/>
      <c r="AC150" s="72"/>
      <c r="AD150" s="72"/>
    </row>
    <row r="151" spans="2:30"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2"/>
      <c r="AC151" s="72"/>
      <c r="AD151" s="72"/>
    </row>
    <row r="152" spans="2:30"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2"/>
      <c r="AC152" s="72"/>
      <c r="AD152" s="72"/>
    </row>
    <row r="153" spans="2:30"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2"/>
      <c r="AC153" s="72"/>
      <c r="AD153" s="72"/>
    </row>
    <row r="154" spans="2:30"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2"/>
      <c r="AC154" s="72"/>
      <c r="AD154" s="72"/>
    </row>
    <row r="155" spans="2:30"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2"/>
      <c r="AC155" s="72"/>
      <c r="AD155" s="72"/>
    </row>
    <row r="156" spans="2:30"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2"/>
      <c r="AC156" s="72"/>
      <c r="AD156" s="72"/>
    </row>
    <row r="157" spans="2:30"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2"/>
      <c r="AC157" s="72"/>
      <c r="AD157" s="72"/>
    </row>
    <row r="158" spans="2:30"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2"/>
      <c r="AC158" s="72"/>
      <c r="AD158" s="72"/>
    </row>
    <row r="159" spans="2:30"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2"/>
      <c r="AC159" s="72"/>
      <c r="AD159" s="72"/>
    </row>
    <row r="160" spans="2:30"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2"/>
      <c r="AC160" s="72"/>
      <c r="AD160" s="72"/>
    </row>
    <row r="161" spans="2:30"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2"/>
      <c r="AC161" s="72"/>
      <c r="AD161" s="72"/>
    </row>
    <row r="162" spans="2:30"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2"/>
      <c r="AC162" s="72"/>
      <c r="AD162" s="72"/>
    </row>
    <row r="163" spans="2:30"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2"/>
      <c r="AC163" s="72"/>
      <c r="AD163" s="72"/>
    </row>
    <row r="164" spans="2:30"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2"/>
      <c r="AC164" s="72"/>
      <c r="AD164" s="72"/>
    </row>
    <row r="165" spans="2:30"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2"/>
      <c r="AC165" s="72"/>
      <c r="AD165" s="72"/>
    </row>
    <row r="166" spans="2:30"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2"/>
      <c r="AC166" s="72"/>
      <c r="AD166" s="72"/>
    </row>
    <row r="167" spans="2:30"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2"/>
      <c r="AC167" s="72"/>
      <c r="AD167" s="72"/>
    </row>
    <row r="168" spans="2:30"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2"/>
      <c r="AC168" s="72"/>
      <c r="AD168" s="72"/>
    </row>
    <row r="169" spans="2:30"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2"/>
      <c r="AC169" s="72"/>
      <c r="AD169" s="72"/>
    </row>
    <row r="170" spans="2:30"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2"/>
      <c r="AC170" s="72"/>
      <c r="AD170" s="72"/>
    </row>
    <row r="171" spans="2:30"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2"/>
      <c r="AC171" s="72"/>
      <c r="AD171" s="72"/>
    </row>
    <row r="172" spans="2:30"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2"/>
      <c r="AC172" s="72"/>
      <c r="AD172" s="72"/>
    </row>
    <row r="173" spans="2:30"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2"/>
      <c r="AC173" s="72"/>
      <c r="AD173" s="72"/>
    </row>
    <row r="174" spans="2:30"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2"/>
      <c r="AC174" s="72"/>
      <c r="AD174" s="72"/>
    </row>
    <row r="175" spans="2:30"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2"/>
      <c r="AC175" s="72"/>
      <c r="AD175" s="72"/>
    </row>
    <row r="176" spans="2:30"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2"/>
      <c r="AC176" s="72"/>
      <c r="AD176" s="72"/>
    </row>
    <row r="177" spans="2:30"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2"/>
      <c r="AC177" s="72"/>
      <c r="AD177" s="72"/>
    </row>
    <row r="178" spans="2:30"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2"/>
      <c r="AC178" s="72"/>
      <c r="AD178" s="72"/>
    </row>
    <row r="179" spans="2:30"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2"/>
      <c r="AC179" s="72"/>
      <c r="AD179" s="72"/>
    </row>
    <row r="180" spans="2:30"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2"/>
      <c r="AC180" s="72"/>
      <c r="AD180" s="72"/>
    </row>
    <row r="181" spans="2:30"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2"/>
      <c r="AC181" s="72"/>
      <c r="AD181" s="72"/>
    </row>
    <row r="182" spans="2:30"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2"/>
      <c r="AC182" s="72"/>
      <c r="AD182" s="72"/>
    </row>
    <row r="183" spans="2:30"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2"/>
      <c r="AC183" s="72"/>
      <c r="AD183" s="72"/>
    </row>
    <row r="184" spans="2:30"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2"/>
      <c r="AC184" s="72"/>
      <c r="AD184" s="72"/>
    </row>
    <row r="185" spans="2:30"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2"/>
      <c r="AC185" s="72"/>
      <c r="AD185" s="72"/>
    </row>
    <row r="186" spans="2:30"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2"/>
      <c r="AC186" s="72"/>
      <c r="AD186" s="72"/>
    </row>
    <row r="187" spans="2:30"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2"/>
      <c r="AC187" s="72"/>
      <c r="AD187" s="72"/>
    </row>
    <row r="188" spans="2:30"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2"/>
      <c r="AC188" s="72"/>
      <c r="AD188" s="72"/>
    </row>
    <row r="189" spans="2:30"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2"/>
      <c r="AC189" s="72"/>
      <c r="AD189" s="72"/>
    </row>
    <row r="190" spans="2:30"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2"/>
      <c r="AC190" s="72"/>
      <c r="AD190" s="72"/>
    </row>
    <row r="191" spans="2:30"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2"/>
      <c r="AC191" s="72"/>
      <c r="AD191" s="72"/>
    </row>
    <row r="192" spans="2:30"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2"/>
      <c r="AC192" s="72"/>
      <c r="AD192" s="72"/>
    </row>
    <row r="193" spans="2:30"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2"/>
      <c r="AC193" s="72"/>
      <c r="AD193" s="72"/>
    </row>
    <row r="194" spans="2:30"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2"/>
      <c r="AC194" s="72"/>
      <c r="AD194" s="72"/>
    </row>
    <row r="195" spans="2:30"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2"/>
      <c r="AC195" s="72"/>
      <c r="AD195" s="72"/>
    </row>
    <row r="196" spans="2:30"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2"/>
      <c r="AC196" s="72"/>
      <c r="AD196" s="72"/>
    </row>
    <row r="197" spans="2:30"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2"/>
      <c r="AC197" s="72"/>
      <c r="AD197" s="72"/>
    </row>
    <row r="198" spans="2:30"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2"/>
      <c r="AC198" s="72"/>
      <c r="AD198" s="72"/>
    </row>
    <row r="199" spans="2:30"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2"/>
      <c r="AC199" s="72"/>
      <c r="AD199" s="72"/>
    </row>
    <row r="200" spans="2:30"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2"/>
      <c r="AC200" s="72"/>
      <c r="AD200" s="72"/>
    </row>
    <row r="201" spans="2:30"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2"/>
      <c r="AC201" s="72"/>
      <c r="AD201" s="72"/>
    </row>
    <row r="202" spans="2:30"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2"/>
      <c r="AC202" s="72"/>
      <c r="AD202" s="72"/>
    </row>
    <row r="203" spans="2:30"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2"/>
      <c r="AC203" s="72"/>
      <c r="AD203" s="72"/>
    </row>
    <row r="204" spans="2:30"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2"/>
      <c r="AC204" s="72"/>
      <c r="AD204" s="72"/>
    </row>
    <row r="205" spans="2:30"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2"/>
      <c r="AC205" s="72"/>
      <c r="AD205" s="72"/>
    </row>
    <row r="206" spans="2:30"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2"/>
      <c r="AC206" s="72"/>
      <c r="AD206" s="72"/>
    </row>
    <row r="207" spans="2:30"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2"/>
      <c r="AC207" s="72"/>
      <c r="AD207" s="72"/>
    </row>
    <row r="208" spans="2:30"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2"/>
      <c r="AC208" s="72"/>
      <c r="AD208" s="72"/>
    </row>
    <row r="209" spans="2:30"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2"/>
      <c r="AC209" s="72"/>
      <c r="AD209" s="72"/>
    </row>
    <row r="210" spans="2:30"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2"/>
      <c r="AC210" s="72"/>
      <c r="AD210" s="72"/>
    </row>
    <row r="211" spans="2:30"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2"/>
      <c r="AC211" s="72"/>
      <c r="AD211" s="72"/>
    </row>
    <row r="212" spans="2:30"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2"/>
      <c r="AC212" s="72"/>
      <c r="AD212" s="72"/>
    </row>
    <row r="213" spans="2:30"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2"/>
      <c r="AC213" s="72"/>
      <c r="AD213" s="72"/>
    </row>
    <row r="214" spans="2:30"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2"/>
      <c r="AC214" s="72"/>
      <c r="AD214" s="72"/>
    </row>
    <row r="215" spans="2:30"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2"/>
      <c r="AC215" s="72"/>
      <c r="AD215" s="72"/>
    </row>
    <row r="216" spans="2:30"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2"/>
      <c r="AC216" s="72"/>
      <c r="AD216" s="72"/>
    </row>
    <row r="217" spans="2:30"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2"/>
      <c r="AC217" s="72"/>
      <c r="AD217" s="72"/>
    </row>
    <row r="218" spans="2:30"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2"/>
      <c r="AC218" s="72"/>
      <c r="AD218" s="72"/>
    </row>
    <row r="219" spans="2:30"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2"/>
      <c r="AC219" s="72"/>
      <c r="AD219" s="72"/>
    </row>
    <row r="220" spans="2:30"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2"/>
      <c r="AC220" s="72"/>
      <c r="AD220" s="72"/>
    </row>
    <row r="221" spans="2:30"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2"/>
      <c r="AC221" s="72"/>
      <c r="AD221" s="72"/>
    </row>
    <row r="222" spans="2:30"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2"/>
      <c r="AC222" s="72"/>
      <c r="AD222" s="72"/>
    </row>
    <row r="223" spans="2:30"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2"/>
      <c r="AC223" s="72"/>
      <c r="AD223" s="72"/>
    </row>
    <row r="224" spans="2:30"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2"/>
      <c r="AC224" s="72"/>
      <c r="AD224" s="72"/>
    </row>
    <row r="225" spans="2:30"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2"/>
      <c r="AC225" s="72"/>
      <c r="AD225" s="72"/>
    </row>
    <row r="226" spans="2:30"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2"/>
      <c r="AC226" s="72"/>
      <c r="AD226" s="72"/>
    </row>
    <row r="227" spans="2:30"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2"/>
      <c r="AC227" s="72"/>
      <c r="AD227" s="72"/>
    </row>
    <row r="228" spans="2:30"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2"/>
      <c r="AC228" s="72"/>
      <c r="AD228" s="72"/>
    </row>
    <row r="229" spans="2:30"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2"/>
      <c r="AC229" s="72"/>
      <c r="AD229" s="72"/>
    </row>
    <row r="230" spans="2:30"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2"/>
      <c r="AC230" s="72"/>
      <c r="AD230" s="72"/>
    </row>
    <row r="231" spans="2:30"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2"/>
      <c r="AC231" s="72"/>
      <c r="AD231" s="72"/>
    </row>
    <row r="232" spans="2:30"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2"/>
      <c r="AC232" s="72"/>
      <c r="AD232" s="72"/>
    </row>
    <row r="233" spans="2:30"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2"/>
      <c r="AC233" s="72"/>
      <c r="AD233" s="72"/>
    </row>
    <row r="234" spans="2:30"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2"/>
      <c r="AC234" s="72"/>
      <c r="AD234" s="72"/>
    </row>
    <row r="235" spans="2:30"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2"/>
      <c r="AC235" s="72"/>
      <c r="AD235" s="72"/>
    </row>
    <row r="236" spans="2:30"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2"/>
      <c r="AC236" s="72"/>
      <c r="AD236" s="72"/>
    </row>
    <row r="237" spans="2:30"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2"/>
      <c r="AC237" s="72"/>
      <c r="AD237" s="72"/>
    </row>
    <row r="238" spans="2:30"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2"/>
      <c r="AC238" s="72"/>
      <c r="AD238" s="72"/>
    </row>
    <row r="239" spans="2:30"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2"/>
      <c r="AC239" s="72"/>
      <c r="AD239" s="72"/>
    </row>
    <row r="240" spans="2:30"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2"/>
      <c r="AC240" s="72"/>
      <c r="AD240" s="72"/>
    </row>
    <row r="241" spans="2:30"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2"/>
      <c r="AC241" s="72"/>
      <c r="AD241" s="72"/>
    </row>
    <row r="242" spans="2:30"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2"/>
      <c r="AC242" s="72"/>
      <c r="AD242" s="72"/>
    </row>
    <row r="243" spans="2:30"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2"/>
      <c r="AC243" s="72"/>
      <c r="AD243" s="72"/>
    </row>
    <row r="244" spans="2:30"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2"/>
      <c r="AC244" s="72"/>
      <c r="AD244" s="72"/>
    </row>
    <row r="245" spans="2:30"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2"/>
      <c r="AC245" s="72"/>
      <c r="AD245" s="72"/>
    </row>
    <row r="246" spans="2:30"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2"/>
      <c r="AC246" s="72"/>
      <c r="AD246" s="72"/>
    </row>
    <row r="247" spans="2:30"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2"/>
      <c r="AC247" s="72"/>
      <c r="AD247" s="72"/>
    </row>
    <row r="248" spans="2:30"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2"/>
      <c r="AC248" s="72"/>
      <c r="AD248" s="72"/>
    </row>
    <row r="249" spans="2:30"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2"/>
      <c r="AC249" s="72"/>
      <c r="AD249" s="72"/>
    </row>
    <row r="250" spans="2:30"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2"/>
      <c r="AC250" s="72"/>
      <c r="AD250" s="72"/>
    </row>
    <row r="251" spans="2:30"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2"/>
      <c r="AC251" s="72"/>
      <c r="AD251" s="72"/>
    </row>
    <row r="252" spans="2:30"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2"/>
      <c r="AC252" s="72"/>
      <c r="AD252" s="72"/>
    </row>
    <row r="253" spans="2:30"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2"/>
      <c r="AC253" s="72"/>
      <c r="AD253" s="72"/>
    </row>
    <row r="254" spans="2:30"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2"/>
      <c r="AC254" s="72"/>
      <c r="AD254" s="72"/>
    </row>
    <row r="255" spans="2:30"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2"/>
      <c r="AC255" s="72"/>
      <c r="AD255" s="72"/>
    </row>
    <row r="256" spans="2:30"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2"/>
      <c r="AC256" s="72"/>
      <c r="AD256" s="72"/>
    </row>
    <row r="257" spans="2:30"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2"/>
      <c r="AC257" s="72"/>
      <c r="AD257" s="72"/>
    </row>
    <row r="258" spans="2:30"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2"/>
      <c r="AC258" s="72"/>
      <c r="AD258" s="72"/>
    </row>
    <row r="259" spans="2:30"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2"/>
      <c r="AC259" s="72"/>
      <c r="AD259" s="72"/>
    </row>
    <row r="260" spans="2:30"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2"/>
      <c r="AC260" s="72"/>
      <c r="AD260" s="72"/>
    </row>
    <row r="261" spans="2:30"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2"/>
      <c r="AC261" s="72"/>
      <c r="AD261" s="72"/>
    </row>
    <row r="262" spans="2:30"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2"/>
      <c r="AC262" s="72"/>
      <c r="AD262" s="72"/>
    </row>
    <row r="263" spans="2:30"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2"/>
      <c r="AC263" s="72"/>
      <c r="AD263" s="72"/>
    </row>
    <row r="264" spans="2:30"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2"/>
      <c r="AC264" s="72"/>
      <c r="AD264" s="72"/>
    </row>
    <row r="265" spans="2:30"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2"/>
      <c r="AC265" s="72"/>
      <c r="AD265" s="72"/>
    </row>
    <row r="266" spans="2:30"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2"/>
      <c r="AC266" s="72"/>
      <c r="AD266" s="72"/>
    </row>
    <row r="267" spans="2:30"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2"/>
      <c r="AC267" s="72"/>
      <c r="AD267" s="72"/>
    </row>
    <row r="268" spans="2:30"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2"/>
      <c r="AC268" s="72"/>
      <c r="AD268" s="72"/>
    </row>
    <row r="269" spans="2:30"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2"/>
      <c r="AC269" s="72"/>
      <c r="AD269" s="72"/>
    </row>
    <row r="270" spans="2:30"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2"/>
      <c r="AC270" s="72"/>
      <c r="AD270" s="72"/>
    </row>
    <row r="271" spans="2:30"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2"/>
      <c r="AC271" s="72"/>
      <c r="AD271" s="72"/>
    </row>
    <row r="272" spans="2:30"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2"/>
      <c r="AC272" s="72"/>
      <c r="AD272" s="72"/>
    </row>
    <row r="273" spans="2:30"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2"/>
      <c r="AC273" s="72"/>
      <c r="AD273" s="72"/>
    </row>
    <row r="274" spans="2:30"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2"/>
      <c r="AC274" s="72"/>
      <c r="AD274" s="72"/>
    </row>
    <row r="275" spans="2:30"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2"/>
      <c r="AC275" s="72"/>
      <c r="AD275" s="72"/>
    </row>
    <row r="276" spans="2:30"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2"/>
      <c r="AC276" s="72"/>
      <c r="AD276" s="72"/>
    </row>
    <row r="277" spans="2:30"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2"/>
      <c r="AC277" s="72"/>
      <c r="AD277" s="72"/>
    </row>
    <row r="278" spans="2:30"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2"/>
      <c r="AC278" s="72"/>
      <c r="AD278" s="72"/>
    </row>
    <row r="279" spans="2:30"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2"/>
      <c r="AC279" s="72"/>
      <c r="AD279" s="72"/>
    </row>
    <row r="280" spans="2:30"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2"/>
      <c r="AC280" s="72"/>
      <c r="AD280" s="72"/>
    </row>
    <row r="281" spans="2:30"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2"/>
      <c r="AC281" s="72"/>
      <c r="AD281" s="72"/>
    </row>
    <row r="282" spans="2:30"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2"/>
      <c r="AC282" s="72"/>
      <c r="AD282" s="72"/>
    </row>
    <row r="283" spans="2:30"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2"/>
      <c r="AC283" s="72"/>
      <c r="AD283" s="72"/>
    </row>
    <row r="284" spans="2:30"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2"/>
      <c r="AC284" s="72"/>
      <c r="AD284" s="72"/>
    </row>
    <row r="285" spans="2:30"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2"/>
      <c r="AC285" s="72"/>
      <c r="AD285" s="72"/>
    </row>
    <row r="286" spans="2:30"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2"/>
      <c r="AC286" s="72"/>
      <c r="AD286" s="72"/>
    </row>
    <row r="287" spans="2:30"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2"/>
      <c r="AC287" s="72"/>
      <c r="AD287" s="72"/>
    </row>
    <row r="288" spans="2:30"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2"/>
      <c r="AC288" s="72"/>
      <c r="AD288" s="72"/>
    </row>
    <row r="289" spans="2:30"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2"/>
      <c r="AC289" s="72"/>
      <c r="AD289" s="72"/>
    </row>
    <row r="290" spans="2:30"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2"/>
      <c r="AC290" s="72"/>
      <c r="AD290" s="72"/>
    </row>
    <row r="291" spans="2:30"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2"/>
      <c r="AC291" s="72"/>
      <c r="AD291" s="72"/>
    </row>
    <row r="292" spans="2:30"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2"/>
      <c r="AC292" s="72"/>
      <c r="AD292" s="72"/>
    </row>
    <row r="293" spans="2:30"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2"/>
      <c r="AC293" s="72"/>
      <c r="AD293" s="72"/>
    </row>
    <row r="294" spans="2:30"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2"/>
      <c r="AC294" s="72"/>
      <c r="AD294" s="72"/>
    </row>
    <row r="295" spans="2:30"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2"/>
      <c r="AC295" s="72"/>
      <c r="AD295" s="72"/>
    </row>
    <row r="296" spans="2:30"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2"/>
      <c r="AC296" s="72"/>
      <c r="AD296" s="72"/>
    </row>
    <row r="297" spans="2:30"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2"/>
      <c r="AC297" s="72"/>
      <c r="AD297" s="72"/>
    </row>
    <row r="298" spans="2:30"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2"/>
      <c r="AC298" s="72"/>
      <c r="AD298" s="72"/>
    </row>
    <row r="299" spans="2:30"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2"/>
      <c r="AC299" s="72"/>
      <c r="AD299" s="72"/>
    </row>
    <row r="300" spans="2:30"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2"/>
      <c r="AC300" s="72"/>
      <c r="AD300" s="72"/>
    </row>
    <row r="301" spans="2:30"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2"/>
      <c r="AC301" s="72"/>
      <c r="AD301" s="72"/>
    </row>
    <row r="302" spans="2:30"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2"/>
      <c r="AC302" s="72"/>
      <c r="AD302" s="72"/>
    </row>
    <row r="303" spans="2:30"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2"/>
      <c r="AC303" s="72"/>
      <c r="AD303" s="72"/>
    </row>
    <row r="304" spans="2:30"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2"/>
      <c r="AC304" s="72"/>
      <c r="AD304" s="72"/>
    </row>
    <row r="305" spans="2:30"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2"/>
      <c r="AC305" s="72"/>
      <c r="AD305" s="72"/>
    </row>
    <row r="306" spans="2:30"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2"/>
      <c r="AC306" s="72"/>
      <c r="AD306" s="72"/>
    </row>
    <row r="307" spans="2:30"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2"/>
      <c r="AC307" s="72"/>
      <c r="AD307" s="72"/>
    </row>
    <row r="308" spans="2:30"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2"/>
      <c r="AC308" s="72"/>
      <c r="AD308" s="72"/>
    </row>
    <row r="309" spans="2:30"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2"/>
      <c r="AC309" s="72"/>
      <c r="AD309" s="72"/>
    </row>
    <row r="310" spans="2:30"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2"/>
      <c r="AC310" s="72"/>
      <c r="AD310" s="72"/>
    </row>
    <row r="311" spans="2:30"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2"/>
      <c r="AC311" s="72"/>
      <c r="AD311" s="72"/>
    </row>
    <row r="312" spans="2:30"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2"/>
      <c r="AC312" s="72"/>
      <c r="AD312" s="72"/>
    </row>
    <row r="313" spans="2:30"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2"/>
      <c r="AC313" s="72"/>
      <c r="AD313" s="72"/>
    </row>
    <row r="314" spans="2:30"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2"/>
      <c r="AC314" s="72"/>
      <c r="AD314" s="72"/>
    </row>
    <row r="315" spans="2:30"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2"/>
      <c r="AC315" s="72"/>
      <c r="AD315" s="72"/>
    </row>
    <row r="316" spans="2:30"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2"/>
      <c r="AC316" s="72"/>
      <c r="AD316" s="72"/>
    </row>
    <row r="317" spans="2:30"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2"/>
      <c r="AC317" s="72"/>
      <c r="AD317" s="72"/>
    </row>
    <row r="318" spans="2:30"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2"/>
      <c r="AC318" s="72"/>
      <c r="AD318" s="72"/>
    </row>
    <row r="319" spans="2:30"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2"/>
      <c r="AC319" s="72"/>
      <c r="AD319" s="72"/>
    </row>
    <row r="320" spans="2:30"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2"/>
      <c r="AC320" s="72"/>
      <c r="AD320" s="72"/>
    </row>
    <row r="321" spans="2:30"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2"/>
      <c r="AC321" s="72"/>
      <c r="AD321" s="72"/>
    </row>
    <row r="322" spans="2:30"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2"/>
      <c r="AC322" s="72"/>
      <c r="AD322" s="72"/>
    </row>
    <row r="323" spans="2:30"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2"/>
      <c r="AC323" s="72"/>
      <c r="AD323" s="72"/>
    </row>
    <row r="324" spans="2:30"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2"/>
      <c r="AC324" s="72"/>
      <c r="AD324" s="72"/>
    </row>
    <row r="325" spans="2:30"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2"/>
      <c r="AC325" s="72"/>
      <c r="AD325" s="72"/>
    </row>
    <row r="326" spans="2:30"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2"/>
      <c r="AC326" s="72"/>
      <c r="AD326" s="72"/>
    </row>
    <row r="327" spans="2:30"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2"/>
      <c r="AC327" s="72"/>
      <c r="AD327" s="72"/>
    </row>
    <row r="328" spans="2:30"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2"/>
      <c r="AC328" s="72"/>
      <c r="AD328" s="72"/>
    </row>
    <row r="329" spans="2:30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3"/>
      <c r="AC329" s="3"/>
      <c r="AD329" s="3"/>
    </row>
    <row r="330" spans="2:30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3"/>
      <c r="AC330" s="3"/>
      <c r="AD330" s="3"/>
    </row>
    <row r="331" spans="2:30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3"/>
      <c r="AC331" s="3"/>
      <c r="AD331" s="3"/>
    </row>
    <row r="332" spans="2:30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3"/>
      <c r="AC332" s="3"/>
      <c r="AD332" s="3"/>
    </row>
    <row r="333" spans="2:30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3"/>
      <c r="AC333" s="3"/>
      <c r="AD333" s="3"/>
    </row>
    <row r="334" spans="2:30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3"/>
      <c r="AC334" s="3"/>
      <c r="AD334" s="3"/>
    </row>
    <row r="335" spans="2:30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3"/>
      <c r="AC335" s="3"/>
      <c r="AD335" s="3"/>
    </row>
    <row r="336" spans="2:30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3"/>
      <c r="AC336" s="3"/>
      <c r="AD336" s="3"/>
    </row>
  </sheetData>
  <mergeCells count="10">
    <mergeCell ref="B1:AD1"/>
    <mergeCell ref="B3:AD3"/>
    <mergeCell ref="B4:AD4"/>
    <mergeCell ref="B5:AD5"/>
    <mergeCell ref="B6:B7"/>
    <mergeCell ref="C6:N6"/>
    <mergeCell ref="O6:O7"/>
    <mergeCell ref="P6:AA6"/>
    <mergeCell ref="AB6:AB7"/>
    <mergeCell ref="AC6:AD6"/>
  </mergeCells>
  <printOptions horizontalCentered="1"/>
  <pageMargins left="0" right="0" top="0.39370078740157483" bottom="0.39370078740157483" header="0" footer="0"/>
  <pageSetup scale="65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6AAE1-4D19-46E8-8442-78898496FBB0}">
  <dimension ref="A1:AF271"/>
  <sheetViews>
    <sheetView showGridLines="0" tabSelected="1" topLeftCell="A49" zoomScaleNormal="100" workbookViewId="0">
      <selection activeCell="J74" sqref="F73:J74"/>
    </sheetView>
  </sheetViews>
  <sheetFormatPr baseColWidth="10" defaultColWidth="11.42578125" defaultRowHeight="12.75"/>
  <cols>
    <col min="1" max="1" width="3.42578125" customWidth="1"/>
    <col min="2" max="2" width="92.5703125" customWidth="1"/>
    <col min="3" max="10" width="11.140625" customWidth="1"/>
    <col min="11" max="11" width="13.42578125" bestFit="1" customWidth="1"/>
    <col min="12" max="13" width="11.140625" customWidth="1"/>
    <col min="14" max="14" width="13.42578125" bestFit="1" customWidth="1"/>
    <col min="15" max="15" width="11.7109375" customWidth="1"/>
    <col min="16" max="16" width="10.5703125" style="69" customWidth="1"/>
    <col min="17" max="17" width="11.28515625" style="69" bestFit="1" customWidth="1"/>
    <col min="18" max="23" width="11.28515625" style="69" customWidth="1"/>
    <col min="24" max="26" width="14.5703125" style="69" customWidth="1"/>
    <col min="27" max="27" width="13.42578125" style="69" bestFit="1" customWidth="1"/>
    <col min="28" max="28" width="17.5703125" customWidth="1"/>
    <col min="29" max="29" width="12" bestFit="1" customWidth="1"/>
    <col min="30" max="30" width="12.42578125" bestFit="1" customWidth="1"/>
    <col min="31" max="31" width="13.85546875" bestFit="1" customWidth="1"/>
  </cols>
  <sheetData>
    <row r="1" spans="2:32" ht="15.75">
      <c r="B1" s="4" t="s">
        <v>101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2" ht="14.2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5"/>
      <c r="AC2" s="5"/>
      <c r="AD2" s="5"/>
    </row>
    <row r="3" spans="2:32" s="124" customFormat="1" ht="15">
      <c r="B3" s="8" t="s">
        <v>186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2:32" s="124" customFormat="1" ht="17.25" customHeight="1">
      <c r="B4" s="9" t="s">
        <v>188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2:32" s="124" customFormat="1" ht="14.25" customHeight="1">
      <c r="B5" s="9" t="s">
        <v>104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2:32" s="124" customFormat="1" ht="22.5" customHeight="1">
      <c r="B6" s="94" t="s">
        <v>4</v>
      </c>
      <c r="C6" s="11">
        <v>2022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94">
        <v>2022</v>
      </c>
      <c r="P6" s="11">
        <v>2023</v>
      </c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94">
        <v>2023</v>
      </c>
      <c r="AC6" s="11" t="s">
        <v>5</v>
      </c>
      <c r="AD6" s="95"/>
    </row>
    <row r="7" spans="2:32" ht="24" customHeight="1">
      <c r="B7" s="145"/>
      <c r="C7" s="146" t="s">
        <v>6</v>
      </c>
      <c r="D7" s="146" t="s">
        <v>7</v>
      </c>
      <c r="E7" s="146" t="s">
        <v>8</v>
      </c>
      <c r="F7" s="146" t="s">
        <v>9</v>
      </c>
      <c r="G7" s="146" t="s">
        <v>10</v>
      </c>
      <c r="H7" s="146" t="s">
        <v>11</v>
      </c>
      <c r="I7" s="146" t="s">
        <v>12</v>
      </c>
      <c r="J7" s="146" t="s">
        <v>13</v>
      </c>
      <c r="K7" s="146" t="s">
        <v>14</v>
      </c>
      <c r="L7" s="146" t="s">
        <v>15</v>
      </c>
      <c r="M7" s="146" t="s">
        <v>16</v>
      </c>
      <c r="N7" s="146" t="s">
        <v>17</v>
      </c>
      <c r="O7" s="145"/>
      <c r="P7" s="146" t="s">
        <v>6</v>
      </c>
      <c r="Q7" s="146" t="s">
        <v>7</v>
      </c>
      <c r="R7" s="146" t="s">
        <v>8</v>
      </c>
      <c r="S7" s="146" t="s">
        <v>9</v>
      </c>
      <c r="T7" s="146" t="s">
        <v>10</v>
      </c>
      <c r="U7" s="146" t="s">
        <v>11</v>
      </c>
      <c r="V7" s="146" t="s">
        <v>12</v>
      </c>
      <c r="W7" s="146" t="s">
        <v>13</v>
      </c>
      <c r="X7" s="146" t="s">
        <v>14</v>
      </c>
      <c r="Y7" s="146" t="s">
        <v>15</v>
      </c>
      <c r="Z7" s="146" t="s">
        <v>16</v>
      </c>
      <c r="AA7" s="146" t="s">
        <v>17</v>
      </c>
      <c r="AB7" s="145"/>
      <c r="AC7" s="147" t="s">
        <v>18</v>
      </c>
      <c r="AD7" s="148" t="s">
        <v>19</v>
      </c>
    </row>
    <row r="8" spans="2:32" ht="18" customHeight="1">
      <c r="B8" s="18" t="s">
        <v>20</v>
      </c>
      <c r="C8" s="19">
        <f>+C9+C14+C26</f>
        <v>1634.2999999999997</v>
      </c>
      <c r="D8" s="19">
        <f>+D9+D14+D26</f>
        <v>1914.6</v>
      </c>
      <c r="E8" s="19">
        <f>+E9+E14+E26</f>
        <v>1551.3000000000002</v>
      </c>
      <c r="F8" s="19">
        <f>+F9+F14+F26</f>
        <v>1339.8999999999999</v>
      </c>
      <c r="G8" s="19">
        <f>+G9+G14+G26</f>
        <v>1856.8</v>
      </c>
      <c r="H8" s="19">
        <f>+H9+H14+H26</f>
        <v>1694.3</v>
      </c>
      <c r="I8" s="19">
        <f>+I9+I14+I26</f>
        <v>1722.8</v>
      </c>
      <c r="J8" s="19">
        <f>+J9+J14+J26</f>
        <v>1835.3</v>
      </c>
      <c r="K8" s="19">
        <f>+K9+K14+K26</f>
        <v>1387.4</v>
      </c>
      <c r="L8" s="19">
        <f>+L9+L14+L26</f>
        <v>1527.6</v>
      </c>
      <c r="M8" s="19">
        <f>+M9+M14+M26</f>
        <v>1349.6000000000001</v>
      </c>
      <c r="N8" s="19">
        <f>+N9+N14+N26</f>
        <v>2440.1999999999994</v>
      </c>
      <c r="O8" s="19">
        <f>SUM(C8:N8)</f>
        <v>20254.099999999995</v>
      </c>
      <c r="P8" s="19">
        <f>+P9+P14+P26</f>
        <v>1907.7</v>
      </c>
      <c r="Q8" s="19">
        <f>+Q9+Q14+Q26</f>
        <v>3118.1000000000004</v>
      </c>
      <c r="R8" s="19">
        <f>+R9+R14+R26</f>
        <v>2738.9999999999995</v>
      </c>
      <c r="S8" s="19">
        <f>+S9+S14+S26</f>
        <v>2158.5</v>
      </c>
      <c r="T8" s="19">
        <f>+T9+T14+T26</f>
        <v>2411.1</v>
      </c>
      <c r="U8" s="19">
        <f>+U9+U14+U26</f>
        <v>3092.7</v>
      </c>
      <c r="V8" s="19">
        <f>+V9+V14+V26</f>
        <v>2941.7000000000003</v>
      </c>
      <c r="W8" s="19">
        <f>+W9+W14+W26</f>
        <v>2508.1999999999998</v>
      </c>
      <c r="X8" s="19">
        <f>+X9+X14+X26</f>
        <v>2006.4</v>
      </c>
      <c r="Y8" s="19">
        <f>+Y9+Y14+Y26</f>
        <v>2137.1000000000004</v>
      </c>
      <c r="Z8" s="19">
        <f>+Z9+Z14+Z26</f>
        <v>2347.7000000000003</v>
      </c>
      <c r="AA8" s="19">
        <f>+AA9+AA14+AA26</f>
        <v>1563.1999999999998</v>
      </c>
      <c r="AB8" s="19">
        <f>+AB9+AB14+AB26</f>
        <v>28931.4</v>
      </c>
      <c r="AC8" s="150">
        <f>+AB8-O8</f>
        <v>8677.3000000000065</v>
      </c>
      <c r="AD8" s="150">
        <f>+AC8/O8*100</f>
        <v>42.842189976350511</v>
      </c>
      <c r="AF8" s="28"/>
    </row>
    <row r="9" spans="2:32" ht="18" customHeight="1">
      <c r="B9" s="151" t="s">
        <v>21</v>
      </c>
      <c r="C9" s="39">
        <f>+C10</f>
        <v>8.6</v>
      </c>
      <c r="D9" s="39">
        <f>+D10</f>
        <v>8.1999999999999993</v>
      </c>
      <c r="E9" s="39">
        <f>+E10</f>
        <v>9.4</v>
      </c>
      <c r="F9" s="39">
        <f>+F10</f>
        <v>7.8</v>
      </c>
      <c r="G9" s="39">
        <f>+G10</f>
        <v>8.3000000000000007</v>
      </c>
      <c r="H9" s="39">
        <f>+H10</f>
        <v>15.1</v>
      </c>
      <c r="I9" s="39">
        <f>+I10</f>
        <v>11.3</v>
      </c>
      <c r="J9" s="39">
        <f>+J10</f>
        <v>9.8000000000000007</v>
      </c>
      <c r="K9" s="39">
        <f>+K10</f>
        <v>9.5</v>
      </c>
      <c r="L9" s="39">
        <f>+L10</f>
        <v>11.3</v>
      </c>
      <c r="M9" s="39">
        <f>+M10</f>
        <v>21.3</v>
      </c>
      <c r="N9" s="39">
        <f>+N10</f>
        <v>13.2</v>
      </c>
      <c r="O9" s="39">
        <f>+O10</f>
        <v>133.79999999999998</v>
      </c>
      <c r="P9" s="39">
        <f>+P10</f>
        <v>12.8</v>
      </c>
      <c r="Q9" s="39">
        <f>+Q10</f>
        <v>11.3</v>
      </c>
      <c r="R9" s="39">
        <f>+R10</f>
        <v>19.100000000000001</v>
      </c>
      <c r="S9" s="39">
        <f>+S10</f>
        <v>9.9</v>
      </c>
      <c r="T9" s="39">
        <f>+T10</f>
        <v>11.7</v>
      </c>
      <c r="U9" s="39">
        <f>+U10</f>
        <v>13.7</v>
      </c>
      <c r="V9" s="39">
        <f>+V10</f>
        <v>12.8</v>
      </c>
      <c r="W9" s="39">
        <f>+W10</f>
        <v>11</v>
      </c>
      <c r="X9" s="39">
        <f>+X10</f>
        <v>3.6</v>
      </c>
      <c r="Y9" s="39">
        <f>+Y10</f>
        <v>14.8</v>
      </c>
      <c r="Z9" s="39">
        <f>+Z10</f>
        <v>21.7</v>
      </c>
      <c r="AA9" s="39">
        <f>+AA10</f>
        <v>17.8</v>
      </c>
      <c r="AB9" s="39">
        <f>+AB10</f>
        <v>160.19999999999999</v>
      </c>
      <c r="AC9" s="105">
        <f>+AB9-O9</f>
        <v>26.400000000000006</v>
      </c>
      <c r="AD9" s="105">
        <f>+AC9/O9*100</f>
        <v>19.730941704035882</v>
      </c>
      <c r="AF9" s="28"/>
    </row>
    <row r="10" spans="2:32" ht="18" customHeight="1">
      <c r="B10" s="151" t="s">
        <v>87</v>
      </c>
      <c r="C10" s="39">
        <f>+C11</f>
        <v>8.6</v>
      </c>
      <c r="D10" s="39">
        <f>+D11</f>
        <v>8.1999999999999993</v>
      </c>
      <c r="E10" s="39">
        <f>+E11</f>
        <v>9.4</v>
      </c>
      <c r="F10" s="39">
        <f>+F11</f>
        <v>7.8</v>
      </c>
      <c r="G10" s="39">
        <f>+G11</f>
        <v>8.3000000000000007</v>
      </c>
      <c r="H10" s="39">
        <f>+H11</f>
        <v>15.1</v>
      </c>
      <c r="I10" s="39">
        <f>+I11</f>
        <v>11.3</v>
      </c>
      <c r="J10" s="39">
        <f>+J11</f>
        <v>9.8000000000000007</v>
      </c>
      <c r="K10" s="39">
        <f>+K11</f>
        <v>9.5</v>
      </c>
      <c r="L10" s="39">
        <f>+L11</f>
        <v>11.3</v>
      </c>
      <c r="M10" s="39">
        <f>+M11</f>
        <v>21.3</v>
      </c>
      <c r="N10" s="39">
        <f>+N11</f>
        <v>13.2</v>
      </c>
      <c r="O10" s="39">
        <f>+O11</f>
        <v>133.79999999999998</v>
      </c>
      <c r="P10" s="39">
        <f>+P11</f>
        <v>12.8</v>
      </c>
      <c r="Q10" s="39">
        <f>+Q11</f>
        <v>11.3</v>
      </c>
      <c r="R10" s="39">
        <f>+R11</f>
        <v>19.100000000000001</v>
      </c>
      <c r="S10" s="39">
        <f>+S11</f>
        <v>9.9</v>
      </c>
      <c r="T10" s="39">
        <f>+T11</f>
        <v>11.7</v>
      </c>
      <c r="U10" s="39">
        <f>+U11</f>
        <v>13.7</v>
      </c>
      <c r="V10" s="39">
        <f>+V11</f>
        <v>12.8</v>
      </c>
      <c r="W10" s="39">
        <f>+W11</f>
        <v>11</v>
      </c>
      <c r="X10" s="39">
        <f>+X11</f>
        <v>3.6</v>
      </c>
      <c r="Y10" s="39">
        <f>+Y11</f>
        <v>14.8</v>
      </c>
      <c r="Z10" s="39">
        <f>+Z11</f>
        <v>21.7</v>
      </c>
      <c r="AA10" s="39">
        <f>+AA11</f>
        <v>17.8</v>
      </c>
      <c r="AB10" s="39">
        <f>+AB11</f>
        <v>160.19999999999999</v>
      </c>
      <c r="AC10" s="105">
        <f>+AB10-O10</f>
        <v>26.400000000000006</v>
      </c>
      <c r="AD10" s="105">
        <f>+AC10/O10*100</f>
        <v>19.730941704035882</v>
      </c>
      <c r="AF10" s="28"/>
    </row>
    <row r="11" spans="2:32" ht="18" customHeight="1">
      <c r="B11" s="152" t="s">
        <v>107</v>
      </c>
      <c r="C11" s="39">
        <f>+C12</f>
        <v>8.6</v>
      </c>
      <c r="D11" s="105">
        <f>+D12</f>
        <v>8.1999999999999993</v>
      </c>
      <c r="E11" s="105">
        <f>+E12</f>
        <v>9.4</v>
      </c>
      <c r="F11" s="105">
        <f>+F12</f>
        <v>7.8</v>
      </c>
      <c r="G11" s="105">
        <f>+G12</f>
        <v>8.3000000000000007</v>
      </c>
      <c r="H11" s="105">
        <f>+H12</f>
        <v>15.1</v>
      </c>
      <c r="I11" s="105">
        <f>+I12</f>
        <v>11.3</v>
      </c>
      <c r="J11" s="105">
        <f>+J12</f>
        <v>9.8000000000000007</v>
      </c>
      <c r="K11" s="105">
        <f>+K12</f>
        <v>9.5</v>
      </c>
      <c r="L11" s="105">
        <f>+L12</f>
        <v>11.3</v>
      </c>
      <c r="M11" s="105">
        <f>+M12</f>
        <v>21.3</v>
      </c>
      <c r="N11" s="105">
        <f>+N12</f>
        <v>13.2</v>
      </c>
      <c r="O11" s="105">
        <f>+O12</f>
        <v>133.79999999999998</v>
      </c>
      <c r="P11" s="39">
        <f>+P12</f>
        <v>12.8</v>
      </c>
      <c r="Q11" s="105">
        <f>+Q12</f>
        <v>11.3</v>
      </c>
      <c r="R11" s="105">
        <f>+R12</f>
        <v>19.100000000000001</v>
      </c>
      <c r="S11" s="105">
        <f>+S12</f>
        <v>9.9</v>
      </c>
      <c r="T11" s="105">
        <f>+T12</f>
        <v>11.7</v>
      </c>
      <c r="U11" s="105">
        <f>+U12</f>
        <v>13.7</v>
      </c>
      <c r="V11" s="105">
        <f>+V12</f>
        <v>12.8</v>
      </c>
      <c r="W11" s="105">
        <f>+W12</f>
        <v>11</v>
      </c>
      <c r="X11" s="105">
        <f>+X12</f>
        <v>3.6</v>
      </c>
      <c r="Y11" s="105">
        <f>+Y12</f>
        <v>14.8</v>
      </c>
      <c r="Z11" s="105">
        <f>+Z12</f>
        <v>21.7</v>
      </c>
      <c r="AA11" s="105">
        <f>+AA12</f>
        <v>17.8</v>
      </c>
      <c r="AB11" s="105">
        <f>+AB12</f>
        <v>160.19999999999999</v>
      </c>
      <c r="AC11" s="105">
        <f>+AB11-O11</f>
        <v>26.400000000000006</v>
      </c>
      <c r="AD11" s="105">
        <f>+AC11/O11*100</f>
        <v>19.730941704035882</v>
      </c>
      <c r="AF11" s="28"/>
    </row>
    <row r="12" spans="2:32" ht="18" customHeight="1">
      <c r="B12" s="152" t="s">
        <v>108</v>
      </c>
      <c r="C12" s="39">
        <f>+C13</f>
        <v>8.6</v>
      </c>
      <c r="D12" s="39">
        <f>+D13</f>
        <v>8.1999999999999993</v>
      </c>
      <c r="E12" s="39">
        <f>+E13</f>
        <v>9.4</v>
      </c>
      <c r="F12" s="39">
        <f>+F13</f>
        <v>7.8</v>
      </c>
      <c r="G12" s="39">
        <f>+G13</f>
        <v>8.3000000000000007</v>
      </c>
      <c r="H12" s="39">
        <f>+H13</f>
        <v>15.1</v>
      </c>
      <c r="I12" s="39">
        <f>+I13</f>
        <v>11.3</v>
      </c>
      <c r="J12" s="39">
        <f>+J13</f>
        <v>9.8000000000000007</v>
      </c>
      <c r="K12" s="39">
        <f>+K13</f>
        <v>9.5</v>
      </c>
      <c r="L12" s="39">
        <f>+L13</f>
        <v>11.3</v>
      </c>
      <c r="M12" s="39">
        <f>+M13</f>
        <v>21.3</v>
      </c>
      <c r="N12" s="39">
        <f>+N13</f>
        <v>13.2</v>
      </c>
      <c r="O12" s="39">
        <f>+O13</f>
        <v>133.79999999999998</v>
      </c>
      <c r="P12" s="39">
        <f>+P13</f>
        <v>12.8</v>
      </c>
      <c r="Q12" s="39">
        <f>+Q13</f>
        <v>11.3</v>
      </c>
      <c r="R12" s="39">
        <f>+R13</f>
        <v>19.100000000000001</v>
      </c>
      <c r="S12" s="39">
        <f>+S13</f>
        <v>9.9</v>
      </c>
      <c r="T12" s="39">
        <f>+T13</f>
        <v>11.7</v>
      </c>
      <c r="U12" s="39">
        <f>+U13</f>
        <v>13.7</v>
      </c>
      <c r="V12" s="39">
        <f>+V13</f>
        <v>12.8</v>
      </c>
      <c r="W12" s="39">
        <f>+W13</f>
        <v>11</v>
      </c>
      <c r="X12" s="39">
        <f>+X13</f>
        <v>3.6</v>
      </c>
      <c r="Y12" s="39">
        <f>+Y13</f>
        <v>14.8</v>
      </c>
      <c r="Z12" s="39">
        <f>+Z13</f>
        <v>21.7</v>
      </c>
      <c r="AA12" s="39">
        <f>+AA13</f>
        <v>17.8</v>
      </c>
      <c r="AB12" s="39">
        <f>+AB13</f>
        <v>160.19999999999999</v>
      </c>
      <c r="AC12" s="105">
        <f>+AB12-O12</f>
        <v>26.400000000000006</v>
      </c>
      <c r="AD12" s="105">
        <f>+AC12/O12*100</f>
        <v>19.730941704035882</v>
      </c>
      <c r="AF12" s="28"/>
    </row>
    <row r="13" spans="2:32" ht="18" customHeight="1">
      <c r="B13" s="273" t="s">
        <v>182</v>
      </c>
      <c r="C13" s="154">
        <f>+[1]PP!C41</f>
        <v>8.6</v>
      </c>
      <c r="D13" s="154">
        <f>+[1]PP!D41</f>
        <v>8.1999999999999993</v>
      </c>
      <c r="E13" s="154">
        <f>+[1]PP!E41</f>
        <v>9.4</v>
      </c>
      <c r="F13" s="154">
        <f>+[1]PP!F41</f>
        <v>7.8</v>
      </c>
      <c r="G13" s="154">
        <f>+[1]PP!G41</f>
        <v>8.3000000000000007</v>
      </c>
      <c r="H13" s="154">
        <f>+[1]PP!H41</f>
        <v>15.1</v>
      </c>
      <c r="I13" s="154">
        <f>+[1]PP!I41</f>
        <v>11.3</v>
      </c>
      <c r="J13" s="154">
        <f>+[1]PP!J41</f>
        <v>9.8000000000000007</v>
      </c>
      <c r="K13" s="154">
        <f>+[1]PP!K41</f>
        <v>9.5</v>
      </c>
      <c r="L13" s="154">
        <f>+[1]PP!L41</f>
        <v>11.3</v>
      </c>
      <c r="M13" s="154">
        <f>+[1]PP!M41</f>
        <v>21.3</v>
      </c>
      <c r="N13" s="154">
        <f>+[1]PP!N41</f>
        <v>13.2</v>
      </c>
      <c r="O13" s="154">
        <f>SUM(C13:N13)</f>
        <v>133.79999999999998</v>
      </c>
      <c r="P13" s="154">
        <f>+[1]PP!P41</f>
        <v>12.8</v>
      </c>
      <c r="Q13" s="154">
        <f>+[1]PP!Q41</f>
        <v>11.3</v>
      </c>
      <c r="R13" s="154">
        <f>+[1]PP!R41</f>
        <v>19.100000000000001</v>
      </c>
      <c r="S13" s="154">
        <f>+[1]PP!S41</f>
        <v>9.9</v>
      </c>
      <c r="T13" s="154">
        <f>+[1]PP!T41</f>
        <v>11.7</v>
      </c>
      <c r="U13" s="154">
        <f>+[1]PP!U41</f>
        <v>13.7</v>
      </c>
      <c r="V13" s="154">
        <f>+[1]PP!V41</f>
        <v>12.8</v>
      </c>
      <c r="W13" s="154">
        <f>+[1]PP!W41</f>
        <v>11</v>
      </c>
      <c r="X13" s="154">
        <f>+[1]PP!X41</f>
        <v>3.6</v>
      </c>
      <c r="Y13" s="154">
        <f>+[1]PP!Y41</f>
        <v>14.8</v>
      </c>
      <c r="Z13" s="154">
        <f>+[1]PP!Z41</f>
        <v>21.7</v>
      </c>
      <c r="AA13" s="154">
        <f>+[1]PP!AA41</f>
        <v>17.8</v>
      </c>
      <c r="AB13" s="154">
        <f>SUM(P13:AA13)</f>
        <v>160.19999999999999</v>
      </c>
      <c r="AC13" s="118">
        <f>+AB13-O13</f>
        <v>26.400000000000006</v>
      </c>
      <c r="AD13" s="118">
        <f>+AC13/O13*100</f>
        <v>19.730941704035882</v>
      </c>
      <c r="AF13" s="28"/>
    </row>
    <row r="14" spans="2:32" ht="18" customHeight="1">
      <c r="B14" s="162" t="s">
        <v>120</v>
      </c>
      <c r="C14" s="39">
        <f>+C15+C22</f>
        <v>1540.1</v>
      </c>
      <c r="D14" s="39">
        <f>+D15+D22</f>
        <v>1823.1999999999998</v>
      </c>
      <c r="E14" s="39">
        <f>+E15+E22</f>
        <v>1452</v>
      </c>
      <c r="F14" s="39">
        <f>+F15+F22</f>
        <v>1255.8</v>
      </c>
      <c r="G14" s="39">
        <f>+G15+G22</f>
        <v>1766.3</v>
      </c>
      <c r="H14" s="39">
        <f>+H15+H22</f>
        <v>1606.2</v>
      </c>
      <c r="I14" s="39">
        <f>+I15+I22</f>
        <v>1628.2</v>
      </c>
      <c r="J14" s="39">
        <f>+J15+J22</f>
        <v>1741.1</v>
      </c>
      <c r="K14" s="39">
        <f>+K15+K22</f>
        <v>1303</v>
      </c>
      <c r="L14" s="39">
        <f>+L15+L22</f>
        <v>1417</v>
      </c>
      <c r="M14" s="39">
        <f>+M15+M22</f>
        <v>1244.6000000000001</v>
      </c>
      <c r="N14" s="39">
        <f>+N15+N22</f>
        <v>2336.8999999999996</v>
      </c>
      <c r="O14" s="39">
        <f>+O15+O22</f>
        <v>19114.400000000005</v>
      </c>
      <c r="P14" s="39">
        <f>+P15+P22</f>
        <v>1802.3000000000002</v>
      </c>
      <c r="Q14" s="39">
        <f>+Q15+Q22</f>
        <v>3032.4</v>
      </c>
      <c r="R14" s="39">
        <f>+R15+R22</f>
        <v>2647.7</v>
      </c>
      <c r="S14" s="39">
        <f>+S15+S22</f>
        <v>2077.5</v>
      </c>
      <c r="T14" s="39">
        <f>+T15+T22</f>
        <v>2321.4</v>
      </c>
      <c r="U14" s="39">
        <f>+U15+U22</f>
        <v>2998.5</v>
      </c>
      <c r="V14" s="39">
        <f>+V15+V22</f>
        <v>2842.8</v>
      </c>
      <c r="W14" s="39">
        <f>+W15+W22</f>
        <v>2422.1</v>
      </c>
      <c r="X14" s="39">
        <f>+X15+X22</f>
        <v>1926.8000000000002</v>
      </c>
      <c r="Y14" s="39">
        <f>+Y15+Y22</f>
        <v>2039.4</v>
      </c>
      <c r="Z14" s="39">
        <f>+Z15+Z22</f>
        <v>2255.2000000000003</v>
      </c>
      <c r="AA14" s="39">
        <f>+AA15+AA22</f>
        <v>1470.4999999999998</v>
      </c>
      <c r="AB14" s="39">
        <f>+AB15+AB22</f>
        <v>27836.600000000002</v>
      </c>
      <c r="AC14" s="105">
        <f>+AB14-O14</f>
        <v>8722.1999999999971</v>
      </c>
      <c r="AD14" s="105">
        <f>+AC14/O14*100</f>
        <v>45.631565730548665</v>
      </c>
      <c r="AF14" s="28"/>
    </row>
    <row r="15" spans="2:32" ht="18" customHeight="1">
      <c r="B15" s="152" t="s">
        <v>59</v>
      </c>
      <c r="C15" s="39">
        <f>+C16+C20</f>
        <v>1537</v>
      </c>
      <c r="D15" s="105">
        <f>+D16+D20</f>
        <v>1777.6999999999998</v>
      </c>
      <c r="E15" s="105">
        <f>+E16+E20</f>
        <v>1423</v>
      </c>
      <c r="F15" s="105">
        <f>+F16+F20</f>
        <v>1217.5999999999999</v>
      </c>
      <c r="G15" s="105">
        <f>+G16+G20</f>
        <v>1729</v>
      </c>
      <c r="H15" s="105">
        <f>+H16+H20</f>
        <v>1537.4</v>
      </c>
      <c r="I15" s="105">
        <f>+I16+I20</f>
        <v>1516.9</v>
      </c>
      <c r="J15" s="105">
        <f>+J16+J20</f>
        <v>1709.5</v>
      </c>
      <c r="K15" s="105">
        <f>+K16+K20</f>
        <v>1220.4000000000001</v>
      </c>
      <c r="L15" s="105">
        <f>+L16+L20</f>
        <v>1292.5</v>
      </c>
      <c r="M15" s="105">
        <f>+M16+M20</f>
        <v>1159.3000000000002</v>
      </c>
      <c r="N15" s="105">
        <f>+N16+N20</f>
        <v>2082.1999999999998</v>
      </c>
      <c r="O15" s="102">
        <f>+O16+O20</f>
        <v>18202.500000000004</v>
      </c>
      <c r="P15" s="39">
        <f>+P16+P20</f>
        <v>1767.9</v>
      </c>
      <c r="Q15" s="105">
        <f>+Q16+Q20</f>
        <v>2959</v>
      </c>
      <c r="R15" s="105">
        <f>+R16+R20</f>
        <v>2459.6</v>
      </c>
      <c r="S15" s="105">
        <f>+S16+S20</f>
        <v>1990.6</v>
      </c>
      <c r="T15" s="105">
        <f>+T16+T20</f>
        <v>2218.8000000000002</v>
      </c>
      <c r="U15" s="105">
        <f>+U16+U20</f>
        <v>2855</v>
      </c>
      <c r="V15" s="105">
        <f>+V16+V20</f>
        <v>2761.9</v>
      </c>
      <c r="W15" s="105">
        <f>+W16+W20</f>
        <v>2336</v>
      </c>
      <c r="X15" s="105">
        <f>+X16+X20</f>
        <v>1832.9</v>
      </c>
      <c r="Y15" s="105">
        <f>+Y16+Y20</f>
        <v>1865.5</v>
      </c>
      <c r="Z15" s="105">
        <f>+Z16+Z20</f>
        <v>2098.2000000000003</v>
      </c>
      <c r="AA15" s="105">
        <f>+AA16+AA20</f>
        <v>1303.1999999999998</v>
      </c>
      <c r="AB15" s="105">
        <f>+AB16+AB20</f>
        <v>26448.600000000002</v>
      </c>
      <c r="AC15" s="105">
        <f>+AB15-O15</f>
        <v>8246.0999999999985</v>
      </c>
      <c r="AD15" s="105">
        <f>+AC15/O15*100</f>
        <v>45.302018953440445</v>
      </c>
      <c r="AF15" s="28"/>
    </row>
    <row r="16" spans="2:32" ht="18" customHeight="1">
      <c r="B16" s="155" t="s">
        <v>60</v>
      </c>
      <c r="C16" s="105">
        <f>+C17+C19</f>
        <v>1.8</v>
      </c>
      <c r="D16" s="105">
        <f>+D17+D19</f>
        <v>394.4</v>
      </c>
      <c r="E16" s="105">
        <f>+E17+E19</f>
        <v>92.8</v>
      </c>
      <c r="F16" s="105">
        <f>+F17+F19</f>
        <v>2.5</v>
      </c>
      <c r="G16" s="105">
        <f>+G17+G19</f>
        <v>16.399999999999999</v>
      </c>
      <c r="H16" s="105">
        <f>+H17+H19</f>
        <v>180</v>
      </c>
      <c r="I16" s="105">
        <f>+I17+I19</f>
        <v>107.19999999999999</v>
      </c>
      <c r="J16" s="105">
        <f>+J17+J19</f>
        <v>91.8</v>
      </c>
      <c r="K16" s="105">
        <f>+K17+K19</f>
        <v>201.29999999999998</v>
      </c>
      <c r="L16" s="105">
        <f>+L17+L19</f>
        <v>166.9</v>
      </c>
      <c r="M16" s="105">
        <f>+M17+M19</f>
        <v>74.399999999999991</v>
      </c>
      <c r="N16" s="105">
        <f>+N17+N19</f>
        <v>11.7</v>
      </c>
      <c r="O16" s="105">
        <f>+O17+O19</f>
        <v>1341.2</v>
      </c>
      <c r="P16" s="105">
        <f>+P17+P19</f>
        <v>39.699999999999996</v>
      </c>
      <c r="Q16" s="105">
        <f>+Q17+Q19</f>
        <v>47.4</v>
      </c>
      <c r="R16" s="105">
        <f>+R17+R19</f>
        <v>248.1</v>
      </c>
      <c r="S16" s="105">
        <f>+S17+S19</f>
        <v>197.3</v>
      </c>
      <c r="T16" s="105">
        <f>+T17+T19</f>
        <v>76</v>
      </c>
      <c r="U16" s="105">
        <f>+U17+U19</f>
        <v>36.200000000000003</v>
      </c>
      <c r="V16" s="105">
        <f>+V17+V19</f>
        <v>14</v>
      </c>
      <c r="W16" s="105">
        <f>+W17+W19</f>
        <v>199.70000000000002</v>
      </c>
      <c r="X16" s="105">
        <f>+X17+X19</f>
        <v>194.20000000000002</v>
      </c>
      <c r="Y16" s="105">
        <f>+Y17+Y19</f>
        <v>227.5</v>
      </c>
      <c r="Z16" s="105">
        <f>+Z17+Z19</f>
        <v>11.8</v>
      </c>
      <c r="AA16" s="105">
        <f>+AA17+AA19</f>
        <v>7.6</v>
      </c>
      <c r="AB16" s="105">
        <f>+AB17+AB19</f>
        <v>1299.4999999999998</v>
      </c>
      <c r="AC16" s="105">
        <f>+AB16-O16</f>
        <v>-41.700000000000273</v>
      </c>
      <c r="AD16" s="105">
        <f>+AC16/O16*100</f>
        <v>-3.1091559797196746</v>
      </c>
      <c r="AF16" s="28"/>
    </row>
    <row r="17" spans="1:32" s="35" customFormat="1" ht="18" customHeight="1">
      <c r="B17" s="272" t="s">
        <v>121</v>
      </c>
      <c r="C17" s="176">
        <f>+C18</f>
        <v>0</v>
      </c>
      <c r="D17" s="176">
        <f>+D18</f>
        <v>0</v>
      </c>
      <c r="E17" s="176">
        <f>+E18</f>
        <v>0</v>
      </c>
      <c r="F17" s="176">
        <f>+F18</f>
        <v>0</v>
      </c>
      <c r="G17" s="176">
        <f>+G18</f>
        <v>0</v>
      </c>
      <c r="H17" s="176">
        <f>+H18</f>
        <v>0</v>
      </c>
      <c r="I17" s="176">
        <f>+I18</f>
        <v>2.1</v>
      </c>
      <c r="J17" s="176">
        <f>+J18</f>
        <v>5.6</v>
      </c>
      <c r="K17" s="176">
        <f>+K18</f>
        <v>192.2</v>
      </c>
      <c r="L17" s="176">
        <f>+L18</f>
        <v>0.1</v>
      </c>
      <c r="M17" s="176">
        <f>+M18</f>
        <v>1.1000000000000001</v>
      </c>
      <c r="N17" s="176">
        <f>+N18</f>
        <v>10.6</v>
      </c>
      <c r="O17" s="176">
        <f>+O18</f>
        <v>211.69999999999996</v>
      </c>
      <c r="P17" s="176">
        <f>+P18</f>
        <v>35.4</v>
      </c>
      <c r="Q17" s="176">
        <f>+Q18</f>
        <v>33.9</v>
      </c>
      <c r="R17" s="176">
        <f>+R18</f>
        <v>3.4</v>
      </c>
      <c r="S17" s="176">
        <f>+S18</f>
        <v>3.9</v>
      </c>
      <c r="T17" s="176">
        <f>+T18</f>
        <v>2.2000000000000002</v>
      </c>
      <c r="U17" s="176">
        <f>+U18</f>
        <v>4.9000000000000004</v>
      </c>
      <c r="V17" s="176">
        <f>+V18</f>
        <v>6.6</v>
      </c>
      <c r="W17" s="176">
        <f>+W18</f>
        <v>2.8</v>
      </c>
      <c r="X17" s="176">
        <f>+X18</f>
        <v>18.899999999999999</v>
      </c>
      <c r="Y17" s="176">
        <f>+Y18</f>
        <v>0.4</v>
      </c>
      <c r="Z17" s="176">
        <f>+Z18</f>
        <v>0</v>
      </c>
      <c r="AA17" s="176">
        <f>+AA18</f>
        <v>0.8</v>
      </c>
      <c r="AB17" s="176">
        <f>+AB18</f>
        <v>113.2</v>
      </c>
      <c r="AC17" s="178">
        <f>+AB17-O17</f>
        <v>-98.499999999999957</v>
      </c>
      <c r="AD17" s="179">
        <v>0</v>
      </c>
      <c r="AF17" s="28"/>
    </row>
    <row r="18" spans="1:32" ht="18" customHeight="1">
      <c r="B18" s="271" t="s">
        <v>181</v>
      </c>
      <c r="C18" s="118">
        <f>+[1]PP!C68</f>
        <v>0</v>
      </c>
      <c r="D18" s="118">
        <f>+[1]PP!D68</f>
        <v>0</v>
      </c>
      <c r="E18" s="118">
        <f>+[1]PP!E68</f>
        <v>0</v>
      </c>
      <c r="F18" s="118">
        <f>+[1]PP!F68</f>
        <v>0</v>
      </c>
      <c r="G18" s="118">
        <f>+[1]PP!G68</f>
        <v>0</v>
      </c>
      <c r="H18" s="118">
        <f>+[1]PP!H68</f>
        <v>0</v>
      </c>
      <c r="I18" s="118">
        <f>+[1]PP!I68</f>
        <v>2.1</v>
      </c>
      <c r="J18" s="118">
        <f>+[1]PP!J68</f>
        <v>5.6</v>
      </c>
      <c r="K18" s="118">
        <f>+[1]PP!K68</f>
        <v>192.2</v>
      </c>
      <c r="L18" s="118">
        <f>+[1]PP!L68</f>
        <v>0.1</v>
      </c>
      <c r="M18" s="118">
        <f>+[1]PP!M68</f>
        <v>1.1000000000000001</v>
      </c>
      <c r="N18" s="118">
        <f>+[1]PP!N68</f>
        <v>10.6</v>
      </c>
      <c r="O18" s="118">
        <f>SUM(C18:N18)</f>
        <v>211.69999999999996</v>
      </c>
      <c r="P18" s="118">
        <f>+[1]PP!P68</f>
        <v>35.4</v>
      </c>
      <c r="Q18" s="118">
        <f>+[1]PP!Q68</f>
        <v>33.9</v>
      </c>
      <c r="R18" s="118">
        <f>+[1]PP!R68</f>
        <v>3.4</v>
      </c>
      <c r="S18" s="118">
        <f>+[1]PP!S68</f>
        <v>3.9</v>
      </c>
      <c r="T18" s="118">
        <f>+[1]PP!T68</f>
        <v>2.2000000000000002</v>
      </c>
      <c r="U18" s="118">
        <f>+[1]PP!U68</f>
        <v>4.9000000000000004</v>
      </c>
      <c r="V18" s="118">
        <f>+[1]PP!V68</f>
        <v>6.6</v>
      </c>
      <c r="W18" s="118">
        <f>+[1]PP!W68</f>
        <v>2.8</v>
      </c>
      <c r="X18" s="118">
        <f>+[1]PP!X68</f>
        <v>18.899999999999999</v>
      </c>
      <c r="Y18" s="118">
        <f>+[1]PP!Y68</f>
        <v>0.4</v>
      </c>
      <c r="Z18" s="118">
        <f>+[1]PP!Z68</f>
        <v>0</v>
      </c>
      <c r="AA18" s="118">
        <f>+[1]PP!AA68</f>
        <v>0.8</v>
      </c>
      <c r="AB18" s="118">
        <f>SUM(P18:AA18)</f>
        <v>113.2</v>
      </c>
      <c r="AC18" s="118">
        <f>+AB18-O18</f>
        <v>-98.499999999999957</v>
      </c>
      <c r="AD18" s="270">
        <f>+AC18/O18*100</f>
        <v>-46.528105810108634</v>
      </c>
      <c r="AF18" s="28"/>
    </row>
    <row r="19" spans="1:32" ht="18" customHeight="1">
      <c r="B19" s="185" t="s">
        <v>180</v>
      </c>
      <c r="C19" s="118">
        <f>+[1]PP!C69</f>
        <v>1.8</v>
      </c>
      <c r="D19" s="118">
        <f>+[1]PP!D69</f>
        <v>394.4</v>
      </c>
      <c r="E19" s="118">
        <f>+[1]PP!E69</f>
        <v>92.8</v>
      </c>
      <c r="F19" s="118">
        <f>+[1]PP!F69</f>
        <v>2.5</v>
      </c>
      <c r="G19" s="118">
        <f>+[1]PP!G69</f>
        <v>16.399999999999999</v>
      </c>
      <c r="H19" s="118">
        <f>+[1]PP!H69</f>
        <v>180</v>
      </c>
      <c r="I19" s="118">
        <f>+[1]PP!I69</f>
        <v>105.1</v>
      </c>
      <c r="J19" s="118">
        <f>+[1]PP!J69</f>
        <v>86.2</v>
      </c>
      <c r="K19" s="118">
        <f>+[1]PP!K69</f>
        <v>9.1</v>
      </c>
      <c r="L19" s="118">
        <f>+[1]PP!L69</f>
        <v>166.8</v>
      </c>
      <c r="M19" s="118">
        <f>+[1]PP!M69</f>
        <v>73.3</v>
      </c>
      <c r="N19" s="118">
        <f>+[1]PP!N69</f>
        <v>1.1000000000000001</v>
      </c>
      <c r="O19" s="154">
        <f>SUM(C19:N19)</f>
        <v>1129.5</v>
      </c>
      <c r="P19" s="118">
        <f>+[1]PP!P69</f>
        <v>4.3</v>
      </c>
      <c r="Q19" s="118">
        <f>+[1]PP!Q69</f>
        <v>13.5</v>
      </c>
      <c r="R19" s="118">
        <f>+[1]PP!R69</f>
        <v>244.7</v>
      </c>
      <c r="S19" s="118">
        <f>+[1]PP!S69</f>
        <v>193.4</v>
      </c>
      <c r="T19" s="118">
        <f>+[1]PP!T69</f>
        <v>73.8</v>
      </c>
      <c r="U19" s="118">
        <f>+[1]PP!U69</f>
        <v>31.3</v>
      </c>
      <c r="V19" s="118">
        <f>+[1]PP!V69</f>
        <v>7.4</v>
      </c>
      <c r="W19" s="118">
        <f>+[1]PP!W69</f>
        <v>196.9</v>
      </c>
      <c r="X19" s="118">
        <f>+[1]PP!X69</f>
        <v>175.3</v>
      </c>
      <c r="Y19" s="118">
        <f>+[1]PP!Y69</f>
        <v>227.1</v>
      </c>
      <c r="Z19" s="118">
        <f>+[1]PP!Z69</f>
        <v>11.8</v>
      </c>
      <c r="AA19" s="118">
        <f>+[1]PP!AA69</f>
        <v>6.8</v>
      </c>
      <c r="AB19" s="118">
        <f>SUM(P19:AA19)</f>
        <v>1186.2999999999997</v>
      </c>
      <c r="AC19" s="118">
        <f>+AB19-O19</f>
        <v>56.799999999999727</v>
      </c>
      <c r="AD19" s="270">
        <f>+AC19/O19*100</f>
        <v>5.0287737937140085</v>
      </c>
      <c r="AF19" s="28"/>
    </row>
    <row r="20" spans="1:32" ht="18" customHeight="1">
      <c r="B20" s="155" t="s">
        <v>61</v>
      </c>
      <c r="C20" s="105">
        <f>SUM(C21:C21)</f>
        <v>1535.2</v>
      </c>
      <c r="D20" s="105">
        <f>SUM(D21:D21)</f>
        <v>1383.3</v>
      </c>
      <c r="E20" s="105">
        <f>SUM(E21:E21)</f>
        <v>1330.2</v>
      </c>
      <c r="F20" s="105">
        <f>SUM(F21:F21)</f>
        <v>1215.0999999999999</v>
      </c>
      <c r="G20" s="105">
        <f>SUM(G21:G21)</f>
        <v>1712.6</v>
      </c>
      <c r="H20" s="105">
        <f>SUM(H21:H21)</f>
        <v>1357.4</v>
      </c>
      <c r="I20" s="105">
        <f>SUM(I21:I21)</f>
        <v>1409.7</v>
      </c>
      <c r="J20" s="105">
        <f>SUM(J21:J21)</f>
        <v>1617.7</v>
      </c>
      <c r="K20" s="105">
        <f>SUM(K21:K21)</f>
        <v>1019.1</v>
      </c>
      <c r="L20" s="105">
        <f>SUM(L21:L21)</f>
        <v>1125.5999999999999</v>
      </c>
      <c r="M20" s="105">
        <f>SUM(M21:M21)</f>
        <v>1084.9000000000001</v>
      </c>
      <c r="N20" s="105">
        <f>SUM(N21:N21)</f>
        <v>2070.5</v>
      </c>
      <c r="O20" s="105">
        <f>SUM(O21:O21)</f>
        <v>16861.300000000003</v>
      </c>
      <c r="P20" s="105">
        <f>SUM(P21:P21)</f>
        <v>1728.2</v>
      </c>
      <c r="Q20" s="105">
        <f>SUM(Q21:Q21)</f>
        <v>2911.6</v>
      </c>
      <c r="R20" s="105">
        <f>SUM(R21:R21)</f>
        <v>2211.5</v>
      </c>
      <c r="S20" s="105">
        <f>SUM(S21:S21)</f>
        <v>1793.3</v>
      </c>
      <c r="T20" s="105">
        <f>SUM(T21:T21)</f>
        <v>2142.8000000000002</v>
      </c>
      <c r="U20" s="105">
        <f>SUM(U21:U21)</f>
        <v>2818.8</v>
      </c>
      <c r="V20" s="105">
        <f>SUM(V21:V21)</f>
        <v>2747.9</v>
      </c>
      <c r="W20" s="105">
        <f>SUM(W21:W21)</f>
        <v>2136.3000000000002</v>
      </c>
      <c r="X20" s="105">
        <f>SUM(X21:X21)</f>
        <v>1638.7</v>
      </c>
      <c r="Y20" s="105">
        <f>SUM(Y21:Y21)</f>
        <v>1638</v>
      </c>
      <c r="Z20" s="105">
        <f>SUM(Z21:Z21)</f>
        <v>2086.4</v>
      </c>
      <c r="AA20" s="105">
        <f>SUM(AA21:AA21)</f>
        <v>1295.5999999999999</v>
      </c>
      <c r="AB20" s="105">
        <f>SUM(AB21:AB21)</f>
        <v>25149.100000000002</v>
      </c>
      <c r="AC20" s="105">
        <f>+AB20-O20</f>
        <v>8287.7999999999993</v>
      </c>
      <c r="AD20" s="105">
        <f>+AC20/O20*100</f>
        <v>49.152793675457993</v>
      </c>
      <c r="AF20" s="28"/>
    </row>
    <row r="21" spans="1:32" ht="18" customHeight="1">
      <c r="B21" s="185" t="s">
        <v>179</v>
      </c>
      <c r="C21" s="118">
        <f>+[1]PP!C73</f>
        <v>1535.2</v>
      </c>
      <c r="D21" s="118">
        <f>+[1]PP!D73</f>
        <v>1383.3</v>
      </c>
      <c r="E21" s="118">
        <f>+[1]PP!E73</f>
        <v>1330.2</v>
      </c>
      <c r="F21" s="118">
        <f>+[1]PP!F73</f>
        <v>1215.0999999999999</v>
      </c>
      <c r="G21" s="118">
        <f>+[1]PP!G73</f>
        <v>1712.6</v>
      </c>
      <c r="H21" s="118">
        <f>+[1]PP!H73</f>
        <v>1357.4</v>
      </c>
      <c r="I21" s="118">
        <f>+[1]PP!I73</f>
        <v>1409.7</v>
      </c>
      <c r="J21" s="118">
        <f>+[1]PP!J73</f>
        <v>1617.7</v>
      </c>
      <c r="K21" s="118">
        <f>+[1]PP!K73</f>
        <v>1019.1</v>
      </c>
      <c r="L21" s="118">
        <f>+[1]PP!L73</f>
        <v>1125.5999999999999</v>
      </c>
      <c r="M21" s="118">
        <f>+[1]PP!M73</f>
        <v>1084.9000000000001</v>
      </c>
      <c r="N21" s="118">
        <f>+[1]PP!N73</f>
        <v>2070.5</v>
      </c>
      <c r="O21" s="154">
        <f>SUM(C21:N21)</f>
        <v>16861.300000000003</v>
      </c>
      <c r="P21" s="118">
        <f>+[1]PP!P73</f>
        <v>1728.2</v>
      </c>
      <c r="Q21" s="118">
        <f>+[1]PP!Q73</f>
        <v>2911.6</v>
      </c>
      <c r="R21" s="118">
        <f>+[1]PP!R73</f>
        <v>2211.5</v>
      </c>
      <c r="S21" s="118">
        <f>+[1]PP!S73</f>
        <v>1793.3</v>
      </c>
      <c r="T21" s="118">
        <f>+[1]PP!T73</f>
        <v>2142.8000000000002</v>
      </c>
      <c r="U21" s="118">
        <f>+[1]PP!U73</f>
        <v>2818.8</v>
      </c>
      <c r="V21" s="118">
        <f>+[1]PP!V73</f>
        <v>2747.9</v>
      </c>
      <c r="W21" s="118">
        <f>+[1]PP!W73</f>
        <v>2136.3000000000002</v>
      </c>
      <c r="X21" s="118">
        <f>+[1]PP!X73</f>
        <v>1638.7</v>
      </c>
      <c r="Y21" s="118">
        <f>+[1]PP!Y73</f>
        <v>1638</v>
      </c>
      <c r="Z21" s="118">
        <f>+[1]PP!Z73</f>
        <v>2086.4</v>
      </c>
      <c r="AA21" s="118">
        <f>+[1]PP!AA73</f>
        <v>1295.5999999999999</v>
      </c>
      <c r="AB21" s="118">
        <f>SUM(P21:AA21)</f>
        <v>25149.100000000002</v>
      </c>
      <c r="AC21" s="118">
        <f>+AB21-O21</f>
        <v>8287.7999999999993</v>
      </c>
      <c r="AD21" s="118">
        <f>+AC21/O21*100</f>
        <v>49.152793675457993</v>
      </c>
      <c r="AF21" s="28"/>
    </row>
    <row r="22" spans="1:32" ht="18" customHeight="1">
      <c r="B22" s="155" t="s">
        <v>64</v>
      </c>
      <c r="C22" s="105">
        <f>SUM(C23:C25)</f>
        <v>3.1</v>
      </c>
      <c r="D22" s="105">
        <f>SUM(D23:D25)</f>
        <v>45.5</v>
      </c>
      <c r="E22" s="105">
        <f>SUM(E23:E25)</f>
        <v>29</v>
      </c>
      <c r="F22" s="105">
        <f>SUM(F23:F25)</f>
        <v>38.200000000000003</v>
      </c>
      <c r="G22" s="105">
        <f>SUM(G23:G25)</f>
        <v>37.299999999999997</v>
      </c>
      <c r="H22" s="105">
        <f>SUM(H23:H25)</f>
        <v>68.8</v>
      </c>
      <c r="I22" s="105">
        <f>SUM(I23:I25)</f>
        <v>111.30000000000001</v>
      </c>
      <c r="J22" s="105">
        <f>SUM(J23:J25)</f>
        <v>31.6</v>
      </c>
      <c r="K22" s="105">
        <f>SUM(K23:K25)</f>
        <v>82.6</v>
      </c>
      <c r="L22" s="105">
        <f>SUM(L23:L25)</f>
        <v>124.5</v>
      </c>
      <c r="M22" s="105">
        <f>SUM(M23:M25)</f>
        <v>85.3</v>
      </c>
      <c r="N22" s="105">
        <f>SUM(N23:N25)</f>
        <v>254.70000000000002</v>
      </c>
      <c r="O22" s="105">
        <f>SUM(O23:O25)</f>
        <v>911.90000000000009</v>
      </c>
      <c r="P22" s="105">
        <f>SUM(P23:P25)</f>
        <v>34.400000000000006</v>
      </c>
      <c r="Q22" s="105">
        <f>SUM(Q23:Q25)</f>
        <v>73.400000000000006</v>
      </c>
      <c r="R22" s="105">
        <f>SUM(R23:R25)</f>
        <v>188.1</v>
      </c>
      <c r="S22" s="105">
        <f>SUM(S23:S25)</f>
        <v>86.9</v>
      </c>
      <c r="T22" s="105">
        <f>SUM(T23:T25)</f>
        <v>102.6</v>
      </c>
      <c r="U22" s="105">
        <f>SUM(U23:U25)</f>
        <v>143.5</v>
      </c>
      <c r="V22" s="105">
        <f>SUM(V23:V25)</f>
        <v>80.900000000000006</v>
      </c>
      <c r="W22" s="105">
        <f>SUM(W23:W25)</f>
        <v>86.1</v>
      </c>
      <c r="X22" s="105">
        <f>SUM(X23:X25)</f>
        <v>93.9</v>
      </c>
      <c r="Y22" s="105">
        <f>SUM(Y23:Y25)</f>
        <v>173.9</v>
      </c>
      <c r="Z22" s="105">
        <f>SUM(Z23:Z25)</f>
        <v>157</v>
      </c>
      <c r="AA22" s="105">
        <f>SUM(AA23:AA25)</f>
        <v>167.3</v>
      </c>
      <c r="AB22" s="105">
        <f>SUM(AB23:AB25)</f>
        <v>1388.0000000000002</v>
      </c>
      <c r="AC22" s="105">
        <f>+AB22-O22</f>
        <v>476.10000000000014</v>
      </c>
      <c r="AD22" s="105">
        <f>+AC22/O22*100</f>
        <v>52.209672113170313</v>
      </c>
      <c r="AE22" s="27"/>
      <c r="AF22" s="28"/>
    </row>
    <row r="23" spans="1:32" ht="18" customHeight="1">
      <c r="A23">
        <v>0</v>
      </c>
      <c r="B23" s="185" t="s">
        <v>178</v>
      </c>
      <c r="C23" s="118">
        <v>3</v>
      </c>
      <c r="D23" s="118">
        <v>3.4</v>
      </c>
      <c r="E23" s="118">
        <v>4.7</v>
      </c>
      <c r="F23" s="118">
        <f>+[1]PP!F80</f>
        <v>3.6</v>
      </c>
      <c r="G23" s="118">
        <f>+[1]PP!G80</f>
        <v>3.9</v>
      </c>
      <c r="H23" s="118">
        <f>+[1]PP!H80</f>
        <v>5</v>
      </c>
      <c r="I23" s="118">
        <f>+[1]PP!I80</f>
        <v>3.9</v>
      </c>
      <c r="J23" s="118">
        <f>+[1]PP!J80</f>
        <v>4.0999999999999996</v>
      </c>
      <c r="K23" s="118">
        <f>+[1]PP!K80</f>
        <v>5.3</v>
      </c>
      <c r="L23" s="118">
        <f>+[1]PP!L80</f>
        <v>4.2</v>
      </c>
      <c r="M23" s="118">
        <f>+[1]PP!M80</f>
        <v>4.3</v>
      </c>
      <c r="N23" s="118">
        <f>+[1]PP!N80</f>
        <v>6.1</v>
      </c>
      <c r="O23" s="154">
        <f>SUM(C23:N23)</f>
        <v>51.5</v>
      </c>
      <c r="P23" s="118">
        <f>+[1]PP!P80</f>
        <v>4.4000000000000004</v>
      </c>
      <c r="Q23" s="118">
        <f>+[1]PP!Q80</f>
        <v>4.4000000000000004</v>
      </c>
      <c r="R23" s="118">
        <f>+[1]PP!R80</f>
        <v>5.7</v>
      </c>
      <c r="S23" s="118">
        <f>+[1]PP!S80</f>
        <v>4.5999999999999996</v>
      </c>
      <c r="T23" s="118">
        <f>+[1]PP!T80</f>
        <v>5.7</v>
      </c>
      <c r="U23" s="118">
        <f>+[1]PP!U80</f>
        <v>4.3</v>
      </c>
      <c r="V23" s="118">
        <f>+[1]PP!V80</f>
        <v>3.8</v>
      </c>
      <c r="W23" s="118">
        <f>+[1]PP!W80</f>
        <v>4.5</v>
      </c>
      <c r="X23" s="118">
        <f>+[1]PP!X80</f>
        <v>3.7</v>
      </c>
      <c r="Y23" s="118">
        <f>+[1]PP!Y80</f>
        <v>3.6</v>
      </c>
      <c r="Z23" s="118">
        <f>+[1]PP!Z80</f>
        <v>3.3</v>
      </c>
      <c r="AA23" s="118">
        <f>+[1]PP!AA80</f>
        <v>4.2</v>
      </c>
      <c r="AB23" s="118">
        <f>SUM(P23:AA23)</f>
        <v>52.2</v>
      </c>
      <c r="AC23" s="118">
        <f>+AB23-O23</f>
        <v>0.70000000000000284</v>
      </c>
      <c r="AD23" s="118">
        <f>+AC23/O23*100</f>
        <v>1.3592233009708794</v>
      </c>
      <c r="AE23" s="27"/>
      <c r="AF23" s="28"/>
    </row>
    <row r="24" spans="1:32" ht="18" customHeight="1">
      <c r="B24" s="185" t="s">
        <v>177</v>
      </c>
      <c r="C24" s="118">
        <v>0.1</v>
      </c>
      <c r="D24" s="118">
        <v>5.4</v>
      </c>
      <c r="E24" s="118">
        <v>6.4</v>
      </c>
      <c r="F24" s="118">
        <v>14.5</v>
      </c>
      <c r="G24" s="118">
        <v>31</v>
      </c>
      <c r="H24" s="118">
        <v>52.2</v>
      </c>
      <c r="I24" s="118">
        <v>74.8</v>
      </c>
      <c r="J24" s="118">
        <v>19.399999999999999</v>
      </c>
      <c r="K24" s="118">
        <v>59.2</v>
      </c>
      <c r="L24" s="118">
        <v>99.3</v>
      </c>
      <c r="M24" s="118">
        <v>42.6</v>
      </c>
      <c r="N24" s="118">
        <v>231.3</v>
      </c>
      <c r="O24" s="154">
        <f>SUM(C24:N24)</f>
        <v>636.20000000000005</v>
      </c>
      <c r="P24" s="118">
        <v>23.3</v>
      </c>
      <c r="Q24" s="118">
        <v>39.200000000000003</v>
      </c>
      <c r="R24" s="118">
        <v>164.1</v>
      </c>
      <c r="S24" s="118">
        <v>41.4</v>
      </c>
      <c r="T24" s="118">
        <v>59</v>
      </c>
      <c r="U24" s="118">
        <v>105.8</v>
      </c>
      <c r="V24" s="118">
        <v>43.6</v>
      </c>
      <c r="W24" s="118">
        <v>43.6</v>
      </c>
      <c r="X24" s="118">
        <v>68.7</v>
      </c>
      <c r="Y24" s="118">
        <v>123.2</v>
      </c>
      <c r="Z24" s="118">
        <v>128.1</v>
      </c>
      <c r="AA24" s="118">
        <v>116</v>
      </c>
      <c r="AB24" s="118">
        <f>SUM(P24:AA24)</f>
        <v>956.00000000000011</v>
      </c>
      <c r="AC24" s="118">
        <f>+AB24-O24</f>
        <v>319.80000000000007</v>
      </c>
      <c r="AD24" s="118">
        <f>+AC24/O24*100</f>
        <v>50.267211568689099</v>
      </c>
      <c r="AE24" s="27"/>
      <c r="AF24" s="28"/>
    </row>
    <row r="25" spans="1:32" ht="18" customHeight="1">
      <c r="B25" s="185" t="s">
        <v>176</v>
      </c>
      <c r="C25" s="118">
        <v>0</v>
      </c>
      <c r="D25" s="118">
        <v>36.700000000000003</v>
      </c>
      <c r="E25" s="118">
        <v>17.899999999999999</v>
      </c>
      <c r="F25" s="118">
        <v>20.100000000000001</v>
      </c>
      <c r="G25" s="118">
        <v>2.4</v>
      </c>
      <c r="H25" s="118">
        <v>11.6</v>
      </c>
      <c r="I25" s="118">
        <v>32.6</v>
      </c>
      <c r="J25" s="118">
        <v>8.1</v>
      </c>
      <c r="K25" s="118">
        <v>18.100000000000001</v>
      </c>
      <c r="L25" s="118">
        <v>21</v>
      </c>
      <c r="M25" s="118">
        <v>38.4</v>
      </c>
      <c r="N25" s="118">
        <v>17.3</v>
      </c>
      <c r="O25" s="154">
        <f>SUM(C25:N25)</f>
        <v>224.20000000000002</v>
      </c>
      <c r="P25" s="118">
        <v>6.7</v>
      </c>
      <c r="Q25" s="118">
        <v>29.8</v>
      </c>
      <c r="R25" s="118">
        <v>18.3</v>
      </c>
      <c r="S25" s="118">
        <v>40.9</v>
      </c>
      <c r="T25" s="118">
        <v>37.9</v>
      </c>
      <c r="U25" s="118">
        <v>33.4</v>
      </c>
      <c r="V25" s="118">
        <v>33.5</v>
      </c>
      <c r="W25" s="118">
        <v>38</v>
      </c>
      <c r="X25" s="118">
        <v>21.5</v>
      </c>
      <c r="Y25" s="118">
        <v>47.1</v>
      </c>
      <c r="Z25" s="118">
        <v>25.6</v>
      </c>
      <c r="AA25" s="118">
        <v>47.1</v>
      </c>
      <c r="AB25" s="118">
        <f>SUM(P25:AA25)</f>
        <v>379.80000000000007</v>
      </c>
      <c r="AC25" s="118">
        <f>+AB25-O25</f>
        <v>155.60000000000005</v>
      </c>
      <c r="AD25" s="118">
        <f>+AC25/O25*100</f>
        <v>69.402319357716351</v>
      </c>
      <c r="AE25" s="27"/>
      <c r="AF25" s="28"/>
    </row>
    <row r="26" spans="1:32" ht="18" customHeight="1">
      <c r="B26" s="162" t="s">
        <v>126</v>
      </c>
      <c r="C26" s="105">
        <f>+C27+C29</f>
        <v>85.6</v>
      </c>
      <c r="D26" s="105">
        <f>+D27+D29</f>
        <v>83.2</v>
      </c>
      <c r="E26" s="105">
        <f>+E27+E29</f>
        <v>89.9</v>
      </c>
      <c r="F26" s="105">
        <f>+F27+F29</f>
        <v>76.3</v>
      </c>
      <c r="G26" s="105">
        <f>+G27+G29</f>
        <v>82.2</v>
      </c>
      <c r="H26" s="105">
        <f>+H27+H29</f>
        <v>73</v>
      </c>
      <c r="I26" s="105">
        <f>+I27+I29</f>
        <v>83.3</v>
      </c>
      <c r="J26" s="105">
        <f>+J27+J29</f>
        <v>84.4</v>
      </c>
      <c r="K26" s="105">
        <f>+K27+K29</f>
        <v>74.900000000000006</v>
      </c>
      <c r="L26" s="105">
        <f>+L27+L29</f>
        <v>99.3</v>
      </c>
      <c r="M26" s="105">
        <f>+M27+M29</f>
        <v>83.7</v>
      </c>
      <c r="N26" s="105">
        <f>+N27+N29</f>
        <v>90.1</v>
      </c>
      <c r="O26" s="105">
        <f>+O27+O29</f>
        <v>1005.8</v>
      </c>
      <c r="P26" s="105">
        <f>+P27+P29</f>
        <v>92.6</v>
      </c>
      <c r="Q26" s="105">
        <f>+Q27+Q29</f>
        <v>74.400000000000006</v>
      </c>
      <c r="R26" s="105">
        <f>+R27+R29</f>
        <v>72.2</v>
      </c>
      <c r="S26" s="105">
        <f>+S27+S29</f>
        <v>71.099999999999994</v>
      </c>
      <c r="T26" s="105">
        <f>+T27+T29</f>
        <v>78</v>
      </c>
      <c r="U26" s="105">
        <f>+U27+U29</f>
        <v>80.5</v>
      </c>
      <c r="V26" s="105">
        <f>+V27+V29</f>
        <v>86.1</v>
      </c>
      <c r="W26" s="105">
        <f>+W27+W29</f>
        <v>75.099999999999994</v>
      </c>
      <c r="X26" s="105">
        <f>+X27+X29</f>
        <v>76</v>
      </c>
      <c r="Y26" s="105">
        <f>+Y27+Y29</f>
        <v>82.9</v>
      </c>
      <c r="Z26" s="105">
        <f>+Z27+Z29</f>
        <v>70.8</v>
      </c>
      <c r="AA26" s="105">
        <f>+AA27+AA29</f>
        <v>74.900000000000006</v>
      </c>
      <c r="AB26" s="105">
        <f>+AB27+AB29</f>
        <v>934.59999999999991</v>
      </c>
      <c r="AC26" s="105">
        <f>+AB26-O26</f>
        <v>-71.200000000000045</v>
      </c>
      <c r="AD26" s="105">
        <f>+AC26/O26*100</f>
        <v>-7.0789421356134472</v>
      </c>
      <c r="AE26" s="27"/>
      <c r="AF26" s="28"/>
    </row>
    <row r="27" spans="1:32" ht="18" customHeight="1">
      <c r="B27" s="152" t="s">
        <v>69</v>
      </c>
      <c r="C27" s="178">
        <f>+C28</f>
        <v>85.6</v>
      </c>
      <c r="D27" s="178">
        <f>+D28</f>
        <v>83.2</v>
      </c>
      <c r="E27" s="178">
        <f>+E28</f>
        <v>89.9</v>
      </c>
      <c r="F27" s="178">
        <f>+F28</f>
        <v>76.3</v>
      </c>
      <c r="G27" s="178">
        <f>+G28</f>
        <v>82.2</v>
      </c>
      <c r="H27" s="178">
        <f>+H28</f>
        <v>72.900000000000006</v>
      </c>
      <c r="I27" s="178">
        <f>+I28</f>
        <v>83.3</v>
      </c>
      <c r="J27" s="178">
        <f>+J28</f>
        <v>84.4</v>
      </c>
      <c r="K27" s="178">
        <f>+K28</f>
        <v>74.900000000000006</v>
      </c>
      <c r="L27" s="178">
        <f>+L28</f>
        <v>99.3</v>
      </c>
      <c r="M27" s="178">
        <f>+M28</f>
        <v>83.7</v>
      </c>
      <c r="N27" s="178">
        <f>+N28</f>
        <v>90.1</v>
      </c>
      <c r="O27" s="102">
        <f>SUM(C27:N27)</f>
        <v>1005.8</v>
      </c>
      <c r="P27" s="178">
        <v>92.6</v>
      </c>
      <c r="Q27" s="178">
        <f>+Q28</f>
        <v>74.400000000000006</v>
      </c>
      <c r="R27" s="178">
        <f>+R28</f>
        <v>72.2</v>
      </c>
      <c r="S27" s="178">
        <f>+S28</f>
        <v>71.099999999999994</v>
      </c>
      <c r="T27" s="178">
        <f>+T28</f>
        <v>78</v>
      </c>
      <c r="U27" s="178">
        <f>+U28</f>
        <v>80.5</v>
      </c>
      <c r="V27" s="178">
        <f>+V28</f>
        <v>86.1</v>
      </c>
      <c r="W27" s="178">
        <f>+W28</f>
        <v>75.099999999999994</v>
      </c>
      <c r="X27" s="178">
        <f>+X28</f>
        <v>76</v>
      </c>
      <c r="Y27" s="178">
        <f>+Y28</f>
        <v>82.9</v>
      </c>
      <c r="Z27" s="178">
        <f>+Z28</f>
        <v>70.8</v>
      </c>
      <c r="AA27" s="178">
        <f>+AA28</f>
        <v>74.900000000000006</v>
      </c>
      <c r="AB27" s="178">
        <f>SUM(P27:AA27)</f>
        <v>934.59999999999991</v>
      </c>
      <c r="AC27" s="105">
        <f>+AB27-O27</f>
        <v>-71.200000000000045</v>
      </c>
      <c r="AD27" s="178">
        <f>+AC27/O27*100</f>
        <v>-7.0789421356134472</v>
      </c>
      <c r="AE27" s="27"/>
      <c r="AF27" s="28"/>
    </row>
    <row r="28" spans="1:32" ht="18" customHeight="1">
      <c r="B28" s="258" t="s">
        <v>175</v>
      </c>
      <c r="C28" s="192">
        <f>+[1]PP!C91</f>
        <v>85.6</v>
      </c>
      <c r="D28" s="192">
        <f>+[1]PP!D91</f>
        <v>83.2</v>
      </c>
      <c r="E28" s="192">
        <f>+[1]PP!E91</f>
        <v>89.9</v>
      </c>
      <c r="F28" s="192">
        <f>+[1]PP!F91</f>
        <v>76.3</v>
      </c>
      <c r="G28" s="192">
        <f>+[1]PP!G91</f>
        <v>82.2</v>
      </c>
      <c r="H28" s="192">
        <f>+[1]PP!H91</f>
        <v>72.900000000000006</v>
      </c>
      <c r="I28" s="192">
        <f>+[1]PP!I91</f>
        <v>83.3</v>
      </c>
      <c r="J28" s="192">
        <f>+[1]PP!J91</f>
        <v>84.4</v>
      </c>
      <c r="K28" s="192">
        <f>+[1]PP!K91</f>
        <v>74.900000000000006</v>
      </c>
      <c r="L28" s="192">
        <f>+[1]PP!L91</f>
        <v>99.3</v>
      </c>
      <c r="M28" s="192">
        <f>+[1]PP!M91</f>
        <v>83.7</v>
      </c>
      <c r="N28" s="192">
        <f>+[1]PP!N91</f>
        <v>90.1</v>
      </c>
      <c r="O28" s="192">
        <f>+[1]PP!O91</f>
        <v>1005.8</v>
      </c>
      <c r="P28" s="192">
        <f>+[1]PP!P91</f>
        <v>92.6</v>
      </c>
      <c r="Q28" s="192">
        <f>+[1]PP!Q91</f>
        <v>74.400000000000006</v>
      </c>
      <c r="R28" s="192">
        <f>+[1]PP!R91</f>
        <v>72.2</v>
      </c>
      <c r="S28" s="192">
        <f>+[1]PP!S91</f>
        <v>71.099999999999994</v>
      </c>
      <c r="T28" s="192">
        <f>+[1]PP!T91</f>
        <v>78</v>
      </c>
      <c r="U28" s="192">
        <f>+[1]PP!U91</f>
        <v>80.5</v>
      </c>
      <c r="V28" s="192">
        <f>+[1]PP!V91</f>
        <v>86.1</v>
      </c>
      <c r="W28" s="192">
        <f>+[1]PP!W91</f>
        <v>75.099999999999994</v>
      </c>
      <c r="X28" s="192">
        <f>+[1]PP!X91</f>
        <v>76</v>
      </c>
      <c r="Y28" s="192">
        <f>+[1]PP!Y91</f>
        <v>82.9</v>
      </c>
      <c r="Z28" s="192">
        <f>+[1]PP!Z91</f>
        <v>70.8</v>
      </c>
      <c r="AA28" s="192">
        <f>+[1]PP!AA91</f>
        <v>74.900000000000006</v>
      </c>
      <c r="AB28" s="192">
        <f>+[1]PP!AB91</f>
        <v>934.59999999999991</v>
      </c>
      <c r="AC28" s="192">
        <f>+AB28-O28</f>
        <v>-71.200000000000045</v>
      </c>
      <c r="AD28" s="192">
        <f>+AC28/O28*100</f>
        <v>-7.0789421356134472</v>
      </c>
      <c r="AF28" s="28"/>
    </row>
    <row r="29" spans="1:32" ht="18" customHeight="1">
      <c r="B29" s="152" t="s">
        <v>70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0.1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269">
        <f>+AB29-O29</f>
        <v>0</v>
      </c>
      <c r="AD29" s="269">
        <v>0</v>
      </c>
      <c r="AF29" s="28"/>
    </row>
    <row r="30" spans="1:32" ht="21" customHeight="1">
      <c r="B30" s="257" t="s">
        <v>140</v>
      </c>
      <c r="C30" s="200">
        <f>+C8</f>
        <v>1634.2999999999997</v>
      </c>
      <c r="D30" s="200">
        <f>+D8</f>
        <v>1914.6</v>
      </c>
      <c r="E30" s="200">
        <f>+E8</f>
        <v>1551.3000000000002</v>
      </c>
      <c r="F30" s="200">
        <f>+F8</f>
        <v>1339.8999999999999</v>
      </c>
      <c r="G30" s="200">
        <f>+G8</f>
        <v>1856.8</v>
      </c>
      <c r="H30" s="200">
        <f>+H8</f>
        <v>1694.3</v>
      </c>
      <c r="I30" s="200">
        <f>+I8</f>
        <v>1722.8</v>
      </c>
      <c r="J30" s="200">
        <f>+J8</f>
        <v>1835.3</v>
      </c>
      <c r="K30" s="200">
        <f>+K8</f>
        <v>1387.4</v>
      </c>
      <c r="L30" s="200">
        <f>+L8</f>
        <v>1527.6</v>
      </c>
      <c r="M30" s="200">
        <f>+M8</f>
        <v>1349.6000000000001</v>
      </c>
      <c r="N30" s="200">
        <f>+N8</f>
        <v>2440.1999999999994</v>
      </c>
      <c r="O30" s="200">
        <f>SUM(C30:N30)</f>
        <v>20254.099999999995</v>
      </c>
      <c r="P30" s="200">
        <f>+P8</f>
        <v>1907.7</v>
      </c>
      <c r="Q30" s="200">
        <f>+Q8</f>
        <v>3118.1000000000004</v>
      </c>
      <c r="R30" s="200">
        <f>+R8</f>
        <v>2738.9999999999995</v>
      </c>
      <c r="S30" s="200">
        <f>+S8</f>
        <v>2158.5</v>
      </c>
      <c r="T30" s="200">
        <f>+T8</f>
        <v>2411.1</v>
      </c>
      <c r="U30" s="200">
        <f>+U8</f>
        <v>3092.7</v>
      </c>
      <c r="V30" s="200">
        <f>+V8</f>
        <v>2941.7000000000003</v>
      </c>
      <c r="W30" s="200">
        <f>+W8</f>
        <v>2508.1999999999998</v>
      </c>
      <c r="X30" s="200">
        <f>+X8</f>
        <v>2006.4</v>
      </c>
      <c r="Y30" s="200">
        <f>+Y8</f>
        <v>2137.1000000000004</v>
      </c>
      <c r="Z30" s="200">
        <f>+Z8</f>
        <v>2347.7000000000003</v>
      </c>
      <c r="AA30" s="200">
        <f>+AA8</f>
        <v>1563.1999999999998</v>
      </c>
      <c r="AB30" s="200">
        <f>+AB8</f>
        <v>28931.4</v>
      </c>
      <c r="AC30" s="200">
        <f>+AB30-O30</f>
        <v>8677.3000000000065</v>
      </c>
      <c r="AD30" s="201">
        <f>+AC30/O30*100</f>
        <v>42.842189976350511</v>
      </c>
      <c r="AF30" s="28"/>
    </row>
    <row r="31" spans="1:32" ht="21" customHeight="1">
      <c r="B31" s="268" t="s">
        <v>187</v>
      </c>
      <c r="C31" s="267">
        <v>0</v>
      </c>
      <c r="D31" s="266">
        <v>0</v>
      </c>
      <c r="E31" s="266">
        <v>0</v>
      </c>
      <c r="F31" s="266">
        <v>0</v>
      </c>
      <c r="G31" s="266">
        <v>0</v>
      </c>
      <c r="H31" s="266">
        <v>0</v>
      </c>
      <c r="I31" s="266">
        <v>0</v>
      </c>
      <c r="J31" s="266">
        <v>0</v>
      </c>
      <c r="K31" s="266">
        <v>0</v>
      </c>
      <c r="L31" s="266">
        <v>0</v>
      </c>
      <c r="M31" s="266">
        <v>0</v>
      </c>
      <c r="N31" s="266">
        <v>0</v>
      </c>
      <c r="O31" s="266">
        <v>0</v>
      </c>
      <c r="P31" s="266">
        <v>0</v>
      </c>
      <c r="Q31" s="266">
        <v>0</v>
      </c>
      <c r="R31" s="266">
        <v>0</v>
      </c>
      <c r="S31" s="266">
        <v>0</v>
      </c>
      <c r="T31" s="266">
        <v>0</v>
      </c>
      <c r="U31" s="266">
        <v>0</v>
      </c>
      <c r="V31" s="266">
        <v>0</v>
      </c>
      <c r="W31" s="266">
        <v>0</v>
      </c>
      <c r="X31" s="266">
        <v>0.1</v>
      </c>
      <c r="Y31" s="266">
        <v>0.4</v>
      </c>
      <c r="Z31" s="266">
        <v>0.1</v>
      </c>
      <c r="AA31" s="266">
        <v>0.3</v>
      </c>
      <c r="AB31" s="266">
        <f>SUM(P31:AA31)</f>
        <v>0.89999999999999991</v>
      </c>
      <c r="AC31" s="230">
        <f>+AB31-O31</f>
        <v>0.89999999999999991</v>
      </c>
      <c r="AD31" s="265">
        <v>0</v>
      </c>
      <c r="AF31" s="28"/>
    </row>
    <row r="32" spans="1:32" ht="21" customHeight="1">
      <c r="B32" s="264"/>
      <c r="C32" s="200">
        <f>+C31+C30</f>
        <v>1634.2999999999997</v>
      </c>
      <c r="D32" s="200">
        <f>+D31+D30</f>
        <v>1914.6</v>
      </c>
      <c r="E32" s="200">
        <f>+E31+E30</f>
        <v>1551.3000000000002</v>
      </c>
      <c r="F32" s="200">
        <f>+F31+F30</f>
        <v>1339.8999999999999</v>
      </c>
      <c r="G32" s="200">
        <f>+G31+G30</f>
        <v>1856.8</v>
      </c>
      <c r="H32" s="200">
        <f>+H31+H30</f>
        <v>1694.3</v>
      </c>
      <c r="I32" s="200">
        <f>+I31+I30</f>
        <v>1722.8</v>
      </c>
      <c r="J32" s="200">
        <f>+J31+J30</f>
        <v>1835.3</v>
      </c>
      <c r="K32" s="200">
        <f>+K31+K30</f>
        <v>1387.4</v>
      </c>
      <c r="L32" s="200">
        <f>+L31+L30</f>
        <v>1527.6</v>
      </c>
      <c r="M32" s="200">
        <f>+M31+M30</f>
        <v>1349.6000000000001</v>
      </c>
      <c r="N32" s="200">
        <f>+N31+N30</f>
        <v>2440.1999999999994</v>
      </c>
      <c r="O32" s="200">
        <f>+O31+O30</f>
        <v>20254.099999999995</v>
      </c>
      <c r="P32" s="200">
        <f>+P31+P30</f>
        <v>1907.7</v>
      </c>
      <c r="Q32" s="200">
        <f>+Q31+Q30</f>
        <v>3118.1000000000004</v>
      </c>
      <c r="R32" s="200">
        <f>+R31+R30</f>
        <v>2738.9999999999995</v>
      </c>
      <c r="S32" s="200">
        <f>+S31+S30</f>
        <v>2158.5</v>
      </c>
      <c r="T32" s="200">
        <f>+T31+T30</f>
        <v>2411.1</v>
      </c>
      <c r="U32" s="200">
        <f>+U31+U30</f>
        <v>3092.7</v>
      </c>
      <c r="V32" s="200">
        <f>+V31+V30</f>
        <v>2941.7000000000003</v>
      </c>
      <c r="W32" s="200">
        <f>+W31+W30</f>
        <v>2508.1999999999998</v>
      </c>
      <c r="X32" s="200">
        <f>+X31+X30</f>
        <v>2006.5</v>
      </c>
      <c r="Y32" s="200">
        <f>+Y31+Y30</f>
        <v>2137.5000000000005</v>
      </c>
      <c r="Z32" s="200">
        <f>+Z31+Z30</f>
        <v>2347.8000000000002</v>
      </c>
      <c r="AA32" s="200">
        <f>+AA31+AA30</f>
        <v>1563.4999999999998</v>
      </c>
      <c r="AB32" s="263">
        <f>+AB31+AB30</f>
        <v>28932.300000000003</v>
      </c>
      <c r="AC32" s="200">
        <f>+AB32-O32</f>
        <v>8678.200000000008</v>
      </c>
      <c r="AD32" s="262">
        <v>0</v>
      </c>
      <c r="AF32" s="28"/>
    </row>
    <row r="33" spans="2:32" ht="18" customHeight="1">
      <c r="B33" s="56" t="s">
        <v>79</v>
      </c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</row>
    <row r="34" spans="2:32" ht="13.5" customHeight="1">
      <c r="B34" s="61" t="s">
        <v>80</v>
      </c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</row>
    <row r="35" spans="2:32" ht="14.25" customHeight="1">
      <c r="B35" s="66" t="s">
        <v>171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</row>
    <row r="36" spans="2:32">
      <c r="B36" s="72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72"/>
      <c r="AD36" s="72"/>
    </row>
    <row r="37" spans="2:32">
      <c r="B37" s="72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1"/>
      <c r="AC37" s="253"/>
      <c r="AD37" s="253"/>
    </row>
    <row r="38" spans="2:32" ht="15">
      <c r="B38" s="8" t="s">
        <v>186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2:32" ht="14.25">
      <c r="B39" s="9" t="s">
        <v>185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2:32" ht="14.25">
      <c r="B40" s="9" t="s">
        <v>104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2:32" ht="18" customHeight="1">
      <c r="B41" s="94" t="s">
        <v>4</v>
      </c>
      <c r="C41" s="11">
        <v>2023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94">
        <v>2023</v>
      </c>
      <c r="P41" s="11">
        <v>2023</v>
      </c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261" t="s">
        <v>184</v>
      </c>
      <c r="AC41" s="11" t="s">
        <v>5</v>
      </c>
      <c r="AD41" s="95"/>
    </row>
    <row r="42" spans="2:32" ht="21.75" customHeight="1">
      <c r="B42" s="145"/>
      <c r="C42" s="146" t="s">
        <v>6</v>
      </c>
      <c r="D42" s="146" t="s">
        <v>7</v>
      </c>
      <c r="E42" s="146" t="s">
        <v>8</v>
      </c>
      <c r="F42" s="146" t="s">
        <v>9</v>
      </c>
      <c r="G42" s="146" t="s">
        <v>10</v>
      </c>
      <c r="H42" s="146" t="s">
        <v>11</v>
      </c>
      <c r="I42" s="146" t="s">
        <v>12</v>
      </c>
      <c r="J42" s="146" t="s">
        <v>13</v>
      </c>
      <c r="K42" s="146" t="s">
        <v>14</v>
      </c>
      <c r="L42" s="146" t="s">
        <v>15</v>
      </c>
      <c r="M42" s="146" t="s">
        <v>16</v>
      </c>
      <c r="N42" s="146" t="s">
        <v>17</v>
      </c>
      <c r="O42" s="145"/>
      <c r="P42" s="146" t="s">
        <v>6</v>
      </c>
      <c r="Q42" s="146" t="s">
        <v>7</v>
      </c>
      <c r="R42" s="146" t="s">
        <v>8</v>
      </c>
      <c r="S42" s="146" t="s">
        <v>9</v>
      </c>
      <c r="T42" s="146" t="s">
        <v>10</v>
      </c>
      <c r="U42" s="146" t="s">
        <v>11</v>
      </c>
      <c r="V42" s="146" t="s">
        <v>12</v>
      </c>
      <c r="W42" s="146" t="s">
        <v>13</v>
      </c>
      <c r="X42" s="146" t="s">
        <v>14</v>
      </c>
      <c r="Y42" s="146" t="s">
        <v>15</v>
      </c>
      <c r="Z42" s="146" t="s">
        <v>16</v>
      </c>
      <c r="AA42" s="146" t="s">
        <v>17</v>
      </c>
      <c r="AB42" s="260"/>
      <c r="AC42" s="147" t="s">
        <v>183</v>
      </c>
      <c r="AD42" s="148" t="s">
        <v>19</v>
      </c>
    </row>
    <row r="43" spans="2:32" ht="18" customHeight="1">
      <c r="B43" s="18" t="s">
        <v>20</v>
      </c>
      <c r="C43" s="19">
        <f>+C44+C49+C61</f>
        <v>1907.7</v>
      </c>
      <c r="D43" s="19">
        <f>+D44+D49+D61</f>
        <v>3118.1000000000004</v>
      </c>
      <c r="E43" s="19">
        <f>+E44+E49+E61</f>
        <v>2738.9999999999995</v>
      </c>
      <c r="F43" s="19">
        <f>+F44+F49+F61</f>
        <v>2158.5</v>
      </c>
      <c r="G43" s="19">
        <f>+G44+G49+G61</f>
        <v>2411.1</v>
      </c>
      <c r="H43" s="19">
        <f>+H44+H49+H61</f>
        <v>3092.7</v>
      </c>
      <c r="I43" s="19">
        <f>+I44+I49+I61</f>
        <v>2941.7000000000003</v>
      </c>
      <c r="J43" s="19">
        <f>+J44+J49+J61</f>
        <v>2508.1999999999998</v>
      </c>
      <c r="K43" s="19">
        <f>+K44+K49+K61</f>
        <v>2006.4</v>
      </c>
      <c r="L43" s="19">
        <f>+L44+L49+L61</f>
        <v>2137.1000000000004</v>
      </c>
      <c r="M43" s="19">
        <f>+M44+M49+M61</f>
        <v>2347.7000000000003</v>
      </c>
      <c r="N43" s="19">
        <f>+N44+N49+N61</f>
        <v>1563.1999999999998</v>
      </c>
      <c r="O43" s="19">
        <f>+O44+O49+O61</f>
        <v>28931.4</v>
      </c>
      <c r="P43" s="19">
        <f>+P44+P49+P61</f>
        <v>1333.3748347400001</v>
      </c>
      <c r="Q43" s="19">
        <f>+Q44+Q49+Q61</f>
        <v>3026.6137510399994</v>
      </c>
      <c r="R43" s="19">
        <f>+R44+R49+R61</f>
        <v>2657.8528396800002</v>
      </c>
      <c r="S43" s="19">
        <f>+S44+S49+S61</f>
        <v>1972.5791471900002</v>
      </c>
      <c r="T43" s="19">
        <f>+T44+T49+T61</f>
        <v>1818.6445706599993</v>
      </c>
      <c r="U43" s="19">
        <f>+U44+U49+U61</f>
        <v>2024.9662500899997</v>
      </c>
      <c r="V43" s="19">
        <f>+V44+V49+V61</f>
        <v>1954.8693643100005</v>
      </c>
      <c r="W43" s="19">
        <f>+W44+W49+W61</f>
        <v>1969.8778015441712</v>
      </c>
      <c r="X43" s="19">
        <f>+X44+X49+X61</f>
        <v>2038.9258713481322</v>
      </c>
      <c r="Y43" s="19">
        <f>+Y44+Y49+Y61</f>
        <v>2041.5396492233988</v>
      </c>
      <c r="Z43" s="19">
        <f>+Z44+Z49+Z61</f>
        <v>2281.4369218655861</v>
      </c>
      <c r="AA43" s="19">
        <f>+AA44+AA49+AA61</f>
        <v>2180.9426233174718</v>
      </c>
      <c r="AB43" s="19">
        <f>+AB44+AB49+AB61</f>
        <v>25301.623625008757</v>
      </c>
      <c r="AC43" s="19">
        <f>+O43-AB43</f>
        <v>3629.7763749912447</v>
      </c>
      <c r="AD43" s="19">
        <f>+O43/AB43*100</f>
        <v>114.34602153912164</v>
      </c>
      <c r="AF43" s="28"/>
    </row>
    <row r="44" spans="2:32" ht="18" customHeight="1">
      <c r="B44" s="151" t="s">
        <v>21</v>
      </c>
      <c r="C44" s="39">
        <f>+C45</f>
        <v>12.8</v>
      </c>
      <c r="D44" s="39">
        <f>+D45</f>
        <v>11.3</v>
      </c>
      <c r="E44" s="39">
        <f>+E45</f>
        <v>19.100000000000001</v>
      </c>
      <c r="F44" s="39">
        <f>+F45</f>
        <v>9.9</v>
      </c>
      <c r="G44" s="39">
        <f>+G45</f>
        <v>11.7</v>
      </c>
      <c r="H44" s="39">
        <f>+H45</f>
        <v>13.7</v>
      </c>
      <c r="I44" s="39">
        <f>+I45</f>
        <v>12.8</v>
      </c>
      <c r="J44" s="39">
        <f>+J45</f>
        <v>11</v>
      </c>
      <c r="K44" s="39">
        <f>+K45</f>
        <v>3.6</v>
      </c>
      <c r="L44" s="39">
        <f>+L45</f>
        <v>14.8</v>
      </c>
      <c r="M44" s="39">
        <f>+M45</f>
        <v>21.7</v>
      </c>
      <c r="N44" s="39">
        <f>+N45</f>
        <v>17.8</v>
      </c>
      <c r="O44" s="39">
        <f>+O45</f>
        <v>160.19999999999999</v>
      </c>
      <c r="P44" s="39">
        <f>+P45</f>
        <v>12.834630000000001</v>
      </c>
      <c r="Q44" s="39">
        <f>+Q45</f>
        <v>11.29908</v>
      </c>
      <c r="R44" s="39">
        <f>+R45</f>
        <v>19.086345000000001</v>
      </c>
      <c r="S44" s="39">
        <f>+S45</f>
        <v>9.9589149999999993</v>
      </c>
      <c r="T44" s="39">
        <f>+T45</f>
        <v>11.693319390000001</v>
      </c>
      <c r="U44" s="39">
        <f>+U45</f>
        <v>13.69977081</v>
      </c>
      <c r="V44" s="39">
        <f>+V45</f>
        <v>12.84470415</v>
      </c>
      <c r="W44" s="39">
        <f>+W45</f>
        <v>13.894521699947651</v>
      </c>
      <c r="X44" s="39">
        <f>+X45</f>
        <v>15.3268201451562</v>
      </c>
      <c r="Y44" s="39">
        <f>+Y45</f>
        <v>11.547908244297501</v>
      </c>
      <c r="Z44" s="39">
        <f>+Z45</f>
        <v>13.65528621578393</v>
      </c>
      <c r="AA44" s="39">
        <f>+AA45</f>
        <v>15.3930748984247</v>
      </c>
      <c r="AB44" s="39">
        <f>+AB45</f>
        <v>161.23437555360999</v>
      </c>
      <c r="AC44" s="39">
        <f>+O44-AB44</f>
        <v>-1.0343755536100048</v>
      </c>
      <c r="AD44" s="39">
        <f>+O44/AB44*100</f>
        <v>99.358464626381078</v>
      </c>
      <c r="AF44" s="28"/>
    </row>
    <row r="45" spans="2:32" ht="18" customHeight="1">
      <c r="B45" s="151" t="s">
        <v>87</v>
      </c>
      <c r="C45" s="39">
        <f>+C46</f>
        <v>12.8</v>
      </c>
      <c r="D45" s="39">
        <f>+D46</f>
        <v>11.3</v>
      </c>
      <c r="E45" s="39">
        <f>+E46</f>
        <v>19.100000000000001</v>
      </c>
      <c r="F45" s="39">
        <f>+F46</f>
        <v>9.9</v>
      </c>
      <c r="G45" s="39">
        <f>+G46</f>
        <v>11.7</v>
      </c>
      <c r="H45" s="39">
        <f>+H46</f>
        <v>13.7</v>
      </c>
      <c r="I45" s="39">
        <f>+I46</f>
        <v>12.8</v>
      </c>
      <c r="J45" s="39">
        <f>+J46</f>
        <v>11</v>
      </c>
      <c r="K45" s="39">
        <f>+K46</f>
        <v>3.6</v>
      </c>
      <c r="L45" s="39">
        <f>+L46</f>
        <v>14.8</v>
      </c>
      <c r="M45" s="39">
        <f>+M46</f>
        <v>21.7</v>
      </c>
      <c r="N45" s="39">
        <f>+N46</f>
        <v>17.8</v>
      </c>
      <c r="O45" s="39">
        <f>+O46</f>
        <v>160.19999999999999</v>
      </c>
      <c r="P45" s="39">
        <f>+P46</f>
        <v>12.834630000000001</v>
      </c>
      <c r="Q45" s="39">
        <f>+Q46</f>
        <v>11.29908</v>
      </c>
      <c r="R45" s="39">
        <f>+R46</f>
        <v>19.086345000000001</v>
      </c>
      <c r="S45" s="39">
        <f>+S46</f>
        <v>9.9589149999999993</v>
      </c>
      <c r="T45" s="39">
        <f>+T46</f>
        <v>11.693319390000001</v>
      </c>
      <c r="U45" s="39">
        <f>+U46</f>
        <v>13.69977081</v>
      </c>
      <c r="V45" s="39">
        <f>+V46</f>
        <v>12.84470415</v>
      </c>
      <c r="W45" s="39">
        <f>+W46</f>
        <v>13.894521699947651</v>
      </c>
      <c r="X45" s="39">
        <f>+X46</f>
        <v>15.3268201451562</v>
      </c>
      <c r="Y45" s="39">
        <f>+Y46</f>
        <v>11.547908244297501</v>
      </c>
      <c r="Z45" s="39">
        <f>+Z46</f>
        <v>13.65528621578393</v>
      </c>
      <c r="AA45" s="39">
        <f>+AA46</f>
        <v>15.3930748984247</v>
      </c>
      <c r="AB45" s="39">
        <f>+AB46</f>
        <v>161.23437555360999</v>
      </c>
      <c r="AC45" s="39">
        <f>+O45-AB45</f>
        <v>-1.0343755536100048</v>
      </c>
      <c r="AD45" s="39">
        <f>+O45/AB45*100</f>
        <v>99.358464626381078</v>
      </c>
      <c r="AF45" s="28"/>
    </row>
    <row r="46" spans="2:32" ht="18" customHeight="1">
      <c r="B46" s="152" t="s">
        <v>107</v>
      </c>
      <c r="C46" s="39">
        <f>+C47</f>
        <v>12.8</v>
      </c>
      <c r="D46" s="105">
        <f>+D47</f>
        <v>11.3</v>
      </c>
      <c r="E46" s="105">
        <f>+E47</f>
        <v>19.100000000000001</v>
      </c>
      <c r="F46" s="105">
        <f>+F47</f>
        <v>9.9</v>
      </c>
      <c r="G46" s="105">
        <f>+G47</f>
        <v>11.7</v>
      </c>
      <c r="H46" s="105">
        <f>+H47</f>
        <v>13.7</v>
      </c>
      <c r="I46" s="105">
        <f>+I47</f>
        <v>12.8</v>
      </c>
      <c r="J46" s="105">
        <f>+J47</f>
        <v>11</v>
      </c>
      <c r="K46" s="105">
        <f>+K47</f>
        <v>3.6</v>
      </c>
      <c r="L46" s="105">
        <f>+L47</f>
        <v>14.8</v>
      </c>
      <c r="M46" s="105">
        <f>+M47</f>
        <v>21.7</v>
      </c>
      <c r="N46" s="105">
        <f>+N47</f>
        <v>17.8</v>
      </c>
      <c r="O46" s="105">
        <f>+O47</f>
        <v>160.19999999999999</v>
      </c>
      <c r="P46" s="39">
        <f>+P47</f>
        <v>12.834630000000001</v>
      </c>
      <c r="Q46" s="105">
        <f>+Q47</f>
        <v>11.29908</v>
      </c>
      <c r="R46" s="105">
        <f>+R47</f>
        <v>19.086345000000001</v>
      </c>
      <c r="S46" s="105">
        <f>+S47</f>
        <v>9.9589149999999993</v>
      </c>
      <c r="T46" s="105">
        <f>+T47</f>
        <v>11.693319390000001</v>
      </c>
      <c r="U46" s="105">
        <f>+U47</f>
        <v>13.69977081</v>
      </c>
      <c r="V46" s="105">
        <f>+V47</f>
        <v>12.84470415</v>
      </c>
      <c r="W46" s="105">
        <f>+W47</f>
        <v>13.894521699947651</v>
      </c>
      <c r="X46" s="105">
        <f>+X47</f>
        <v>15.3268201451562</v>
      </c>
      <c r="Y46" s="105">
        <f>+Y47</f>
        <v>11.547908244297501</v>
      </c>
      <c r="Z46" s="105">
        <f>+Z47</f>
        <v>13.65528621578393</v>
      </c>
      <c r="AA46" s="105">
        <f>+AA47</f>
        <v>15.3930748984247</v>
      </c>
      <c r="AB46" s="105">
        <f>+AB47</f>
        <v>161.23437555360999</v>
      </c>
      <c r="AC46" s="105">
        <f>+O46-AB46</f>
        <v>-1.0343755536100048</v>
      </c>
      <c r="AD46" s="105">
        <f>+O46/AB46*100</f>
        <v>99.358464626381078</v>
      </c>
      <c r="AF46" s="28"/>
    </row>
    <row r="47" spans="2:32" ht="18" customHeight="1">
      <c r="B47" s="155" t="s">
        <v>108</v>
      </c>
      <c r="C47" s="39">
        <f>+C48</f>
        <v>12.8</v>
      </c>
      <c r="D47" s="39">
        <f>+D48</f>
        <v>11.3</v>
      </c>
      <c r="E47" s="39">
        <f>+E48</f>
        <v>19.100000000000001</v>
      </c>
      <c r="F47" s="39">
        <f>+F48</f>
        <v>9.9</v>
      </c>
      <c r="G47" s="39">
        <f>+G48</f>
        <v>11.7</v>
      </c>
      <c r="H47" s="39">
        <f>+H48</f>
        <v>13.7</v>
      </c>
      <c r="I47" s="39">
        <f>+I48</f>
        <v>12.8</v>
      </c>
      <c r="J47" s="39">
        <f>+J48</f>
        <v>11</v>
      </c>
      <c r="K47" s="39">
        <f>+K48</f>
        <v>3.6</v>
      </c>
      <c r="L47" s="39">
        <f>+L48</f>
        <v>14.8</v>
      </c>
      <c r="M47" s="39">
        <f>+M48</f>
        <v>21.7</v>
      </c>
      <c r="N47" s="39">
        <f>+N48</f>
        <v>17.8</v>
      </c>
      <c r="O47" s="39">
        <f>+O48</f>
        <v>160.19999999999999</v>
      </c>
      <c r="P47" s="39">
        <f>+P48</f>
        <v>12.834630000000001</v>
      </c>
      <c r="Q47" s="39">
        <f>+Q48</f>
        <v>11.29908</v>
      </c>
      <c r="R47" s="39">
        <f>+R48</f>
        <v>19.086345000000001</v>
      </c>
      <c r="S47" s="39">
        <f>+S48</f>
        <v>9.9589149999999993</v>
      </c>
      <c r="T47" s="39">
        <f>+T48</f>
        <v>11.693319390000001</v>
      </c>
      <c r="U47" s="39">
        <f>+U48</f>
        <v>13.69977081</v>
      </c>
      <c r="V47" s="39">
        <f>+V48</f>
        <v>12.84470415</v>
      </c>
      <c r="W47" s="39">
        <f>+W48</f>
        <v>13.894521699947651</v>
      </c>
      <c r="X47" s="39">
        <f>+X48</f>
        <v>15.3268201451562</v>
      </c>
      <c r="Y47" s="39">
        <f>+Y48</f>
        <v>11.547908244297501</v>
      </c>
      <c r="Z47" s="39">
        <f>+Z48</f>
        <v>13.65528621578393</v>
      </c>
      <c r="AA47" s="39">
        <f>+AA48</f>
        <v>15.3930748984247</v>
      </c>
      <c r="AB47" s="39">
        <f>+AB48</f>
        <v>161.23437555360999</v>
      </c>
      <c r="AC47" s="39">
        <f>+O47-AB47</f>
        <v>-1.0343755536100048</v>
      </c>
      <c r="AD47" s="39">
        <f>+O47/AB47*100</f>
        <v>99.358464626381078</v>
      </c>
      <c r="AF47" s="28"/>
    </row>
    <row r="48" spans="2:32" ht="18" customHeight="1">
      <c r="B48" s="156" t="s">
        <v>182</v>
      </c>
      <c r="C48" s="154">
        <f>+P13</f>
        <v>12.8</v>
      </c>
      <c r="D48" s="154">
        <f>+Q13</f>
        <v>11.3</v>
      </c>
      <c r="E48" s="154">
        <f>+R13</f>
        <v>19.100000000000001</v>
      </c>
      <c r="F48" s="154">
        <f>+S13</f>
        <v>9.9</v>
      </c>
      <c r="G48" s="154">
        <f>+T13</f>
        <v>11.7</v>
      </c>
      <c r="H48" s="154">
        <f>+U13</f>
        <v>13.7</v>
      </c>
      <c r="I48" s="154">
        <f>+V13</f>
        <v>12.8</v>
      </c>
      <c r="J48" s="154">
        <f>+W13</f>
        <v>11</v>
      </c>
      <c r="K48" s="154">
        <f>+X13</f>
        <v>3.6</v>
      </c>
      <c r="L48" s="154">
        <f>+Y13</f>
        <v>14.8</v>
      </c>
      <c r="M48" s="154">
        <f>+Z13</f>
        <v>21.7</v>
      </c>
      <c r="N48" s="154">
        <f>+AA13</f>
        <v>17.8</v>
      </c>
      <c r="O48" s="154">
        <f>SUM(C48:N48)</f>
        <v>160.19999999999999</v>
      </c>
      <c r="P48" s="154">
        <v>12.834630000000001</v>
      </c>
      <c r="Q48" s="154">
        <v>11.29908</v>
      </c>
      <c r="R48" s="154">
        <v>19.086345000000001</v>
      </c>
      <c r="S48" s="154">
        <v>9.9589149999999993</v>
      </c>
      <c r="T48" s="154">
        <v>11.693319390000001</v>
      </c>
      <c r="U48" s="154">
        <v>13.69977081</v>
      </c>
      <c r="V48" s="154">
        <v>12.84470415</v>
      </c>
      <c r="W48" s="154">
        <v>13.894521699947651</v>
      </c>
      <c r="X48" s="154">
        <v>15.3268201451562</v>
      </c>
      <c r="Y48" s="154">
        <v>11.547908244297501</v>
      </c>
      <c r="Z48" s="154">
        <v>13.65528621578393</v>
      </c>
      <c r="AA48" s="154">
        <v>15.3930748984247</v>
      </c>
      <c r="AB48" s="154">
        <f>SUM(P48:AA48)</f>
        <v>161.23437555360999</v>
      </c>
      <c r="AC48" s="154">
        <f>+O48-AB48</f>
        <v>-1.0343755536100048</v>
      </c>
      <c r="AD48" s="154">
        <f>+O48/AB48*100</f>
        <v>99.358464626381078</v>
      </c>
      <c r="AF48" s="28"/>
    </row>
    <row r="49" spans="2:32" ht="18" customHeight="1">
      <c r="B49" s="162" t="s">
        <v>120</v>
      </c>
      <c r="C49" s="39">
        <f>+C50+C57</f>
        <v>1802.3000000000002</v>
      </c>
      <c r="D49" s="39">
        <f>+D50+D57</f>
        <v>3032.4</v>
      </c>
      <c r="E49" s="39">
        <f>+E50+E57</f>
        <v>2647.7</v>
      </c>
      <c r="F49" s="39">
        <f>+F50+F57</f>
        <v>2077.5</v>
      </c>
      <c r="G49" s="39">
        <f>+G50+G57</f>
        <v>2321.4</v>
      </c>
      <c r="H49" s="39">
        <f>+H50+H57</f>
        <v>2998.5</v>
      </c>
      <c r="I49" s="39">
        <f>+I50+I57</f>
        <v>2842.8</v>
      </c>
      <c r="J49" s="39">
        <f>+J50+J57</f>
        <v>2422.1</v>
      </c>
      <c r="K49" s="39">
        <f>+K50+K57</f>
        <v>1926.8000000000002</v>
      </c>
      <c r="L49" s="39">
        <f>+L50+L57</f>
        <v>2039.4</v>
      </c>
      <c r="M49" s="39">
        <f>+M50+M57</f>
        <v>2255.2000000000003</v>
      </c>
      <c r="N49" s="39">
        <f>+N50+N57</f>
        <v>1470.4999999999998</v>
      </c>
      <c r="O49" s="39">
        <f>+O50+O57</f>
        <v>27836.600000000002</v>
      </c>
      <c r="P49" s="39">
        <f>+P50+P57</f>
        <v>1227.9604191999999</v>
      </c>
      <c r="Q49" s="39">
        <f>+Q50+Q57</f>
        <v>2940.8919778299996</v>
      </c>
      <c r="R49" s="39">
        <f>+R50+R57</f>
        <v>2566.5517549400001</v>
      </c>
      <c r="S49" s="39">
        <f>+S50+S57</f>
        <v>1891.4811048700003</v>
      </c>
      <c r="T49" s="39">
        <f>+T50+T57</f>
        <v>1728.9579134199994</v>
      </c>
      <c r="U49" s="39">
        <f>+U50+U57</f>
        <v>1930.7730092299996</v>
      </c>
      <c r="V49" s="39">
        <f>+V50+V57</f>
        <v>1855.8999432500004</v>
      </c>
      <c r="W49" s="39">
        <f>+W50+W57</f>
        <v>1882.9729888376175</v>
      </c>
      <c r="X49" s="39">
        <f>+X50+X57</f>
        <v>1927.4013593146949</v>
      </c>
      <c r="Y49" s="39">
        <f>+Y50+Y57</f>
        <v>1952.245537277227</v>
      </c>
      <c r="Z49" s="39">
        <f>+Z50+Z57</f>
        <v>1893.8863577585623</v>
      </c>
      <c r="AA49" s="39">
        <f>+AA50+AA57</f>
        <v>1790.0979875890509</v>
      </c>
      <c r="AB49" s="39">
        <f>+AB50+AB57</f>
        <v>23589.120353517152</v>
      </c>
      <c r="AC49" s="39">
        <f>+O49-AB49</f>
        <v>4247.4796464828505</v>
      </c>
      <c r="AD49" s="39">
        <f>+O49/AB49*100</f>
        <v>118.0060959579171</v>
      </c>
      <c r="AF49" s="28"/>
    </row>
    <row r="50" spans="2:32" ht="18" customHeight="1">
      <c r="B50" s="155" t="s">
        <v>59</v>
      </c>
      <c r="C50" s="39">
        <f>+C51+C55</f>
        <v>1767.9</v>
      </c>
      <c r="D50" s="105">
        <f>+D51+D55</f>
        <v>2959</v>
      </c>
      <c r="E50" s="105">
        <f>+E51+E55</f>
        <v>2459.6</v>
      </c>
      <c r="F50" s="105">
        <f>+F51+F55</f>
        <v>1990.6</v>
      </c>
      <c r="G50" s="105">
        <f>+G51+G55</f>
        <v>2218.8000000000002</v>
      </c>
      <c r="H50" s="105">
        <f>+H51+H55</f>
        <v>2855</v>
      </c>
      <c r="I50" s="105">
        <f>+I51+I55</f>
        <v>2761.9</v>
      </c>
      <c r="J50" s="105">
        <f>+J51+J55</f>
        <v>2336</v>
      </c>
      <c r="K50" s="105">
        <f>+K51+K55</f>
        <v>1832.9</v>
      </c>
      <c r="L50" s="105">
        <f>+L51+L55</f>
        <v>1865.5</v>
      </c>
      <c r="M50" s="105">
        <f>+M51+M55</f>
        <v>2098.2000000000003</v>
      </c>
      <c r="N50" s="105">
        <f>+N51+N55</f>
        <v>1303.1999999999998</v>
      </c>
      <c r="O50" s="102">
        <f>+O51+O55</f>
        <v>26448.600000000002</v>
      </c>
      <c r="P50" s="39">
        <f>+P51+P55</f>
        <v>1193.70047181</v>
      </c>
      <c r="Q50" s="105">
        <f>+Q51+Q55</f>
        <v>2867.5021071299998</v>
      </c>
      <c r="R50" s="105">
        <f>+R51+R55</f>
        <v>2378.40607649</v>
      </c>
      <c r="S50" s="105">
        <f>+S51+S55</f>
        <v>1804.6179977300003</v>
      </c>
      <c r="T50" s="105">
        <f>+T51+T55</f>
        <v>1632.0684696799995</v>
      </c>
      <c r="U50" s="105">
        <f>+U51+U55</f>
        <v>1787.2326333299995</v>
      </c>
      <c r="V50" s="105">
        <f>+V51+V55</f>
        <v>1775.0695019700004</v>
      </c>
      <c r="W50" s="105">
        <f>+W51+W55</f>
        <v>1826.3944346791279</v>
      </c>
      <c r="X50" s="105">
        <f>+X51+X55</f>
        <v>1860.9017830424273</v>
      </c>
      <c r="Y50" s="105">
        <f>+Y51+Y55</f>
        <v>1879.4770554654133</v>
      </c>
      <c r="Z50" s="105">
        <f>+Z51+Z55</f>
        <v>1827.495232597845</v>
      </c>
      <c r="AA50" s="105">
        <f>+AA51+AA55</f>
        <v>1727.9468579801503</v>
      </c>
      <c r="AB50" s="105">
        <f>+AB51+AB55</f>
        <v>22560.812621904963</v>
      </c>
      <c r="AC50" s="105">
        <f>+O50-AB50</f>
        <v>3887.7873780950395</v>
      </c>
      <c r="AD50" s="105">
        <f>+O50/AB50*100</f>
        <v>117.23247935812505</v>
      </c>
      <c r="AF50" s="28"/>
    </row>
    <row r="51" spans="2:32" ht="18" customHeight="1">
      <c r="B51" s="174" t="s">
        <v>60</v>
      </c>
      <c r="C51" s="105">
        <f>+C52+C54</f>
        <v>39.699999999999996</v>
      </c>
      <c r="D51" s="105">
        <f>+D52+D54</f>
        <v>47.4</v>
      </c>
      <c r="E51" s="105">
        <f>+E52+E54</f>
        <v>248.1</v>
      </c>
      <c r="F51" s="105">
        <f>+F52+F54</f>
        <v>197.3</v>
      </c>
      <c r="G51" s="105">
        <f>+G52+G54</f>
        <v>76</v>
      </c>
      <c r="H51" s="105">
        <f>+H52+H54</f>
        <v>36.200000000000003</v>
      </c>
      <c r="I51" s="105">
        <f>+I52+I54</f>
        <v>14</v>
      </c>
      <c r="J51" s="105">
        <f>+J52+J54</f>
        <v>199.70000000000002</v>
      </c>
      <c r="K51" s="105">
        <f>+K52+K54</f>
        <v>194.20000000000002</v>
      </c>
      <c r="L51" s="105">
        <f>+L52+L54</f>
        <v>227.5</v>
      </c>
      <c r="M51" s="105">
        <f>+M52+M54</f>
        <v>11.8</v>
      </c>
      <c r="N51" s="105">
        <f>+N52+N54</f>
        <v>7.6</v>
      </c>
      <c r="O51" s="105">
        <f>+O52+O54</f>
        <v>1299.4999999999998</v>
      </c>
      <c r="P51" s="105">
        <f>+P52+P54</f>
        <v>39.705753149999993</v>
      </c>
      <c r="Q51" s="105">
        <f>+Q52+Q54</f>
        <v>47.382585549999995</v>
      </c>
      <c r="R51" s="105">
        <f>+R52+R54</f>
        <v>248.06196241000001</v>
      </c>
      <c r="S51" s="105">
        <f>+S52+S54</f>
        <v>197.23698316000002</v>
      </c>
      <c r="T51" s="105">
        <f>+T52+T54</f>
        <v>76.019747209999991</v>
      </c>
      <c r="U51" s="105">
        <f>+U52+U54</f>
        <v>36.221661099999999</v>
      </c>
      <c r="V51" s="105">
        <f>+V52+V54</f>
        <v>14.084260449999999</v>
      </c>
      <c r="W51" s="105">
        <f>+W52+W54</f>
        <v>18.091272679128</v>
      </c>
      <c r="X51" s="105">
        <f>+X52+X54</f>
        <v>67.136743542427098</v>
      </c>
      <c r="Y51" s="105">
        <f>+Y52+Y54</f>
        <v>53.110512465413194</v>
      </c>
      <c r="Z51" s="105">
        <f>+Z52+Z54</f>
        <v>23.223163597844874</v>
      </c>
      <c r="AA51" s="105">
        <f>+AA52+AA54</f>
        <v>58.942070980150191</v>
      </c>
      <c r="AB51" s="105">
        <f>+AB52+AB54</f>
        <v>879.21671629496336</v>
      </c>
      <c r="AC51" s="105">
        <f>+O51-AB51</f>
        <v>420.28328370503641</v>
      </c>
      <c r="AD51" s="105">
        <f>+O51/AB51*100</f>
        <v>147.80201239531917</v>
      </c>
      <c r="AF51" s="28"/>
    </row>
    <row r="52" spans="2:32" ht="18" customHeight="1">
      <c r="B52" s="175" t="s">
        <v>121</v>
      </c>
      <c r="C52" s="176">
        <f>+C53</f>
        <v>35.4</v>
      </c>
      <c r="D52" s="176">
        <f>+D53</f>
        <v>33.9</v>
      </c>
      <c r="E52" s="176">
        <f>+E53</f>
        <v>3.4</v>
      </c>
      <c r="F52" s="176">
        <f>+F53</f>
        <v>3.9</v>
      </c>
      <c r="G52" s="176">
        <f>+G53</f>
        <v>2.2000000000000002</v>
      </c>
      <c r="H52" s="176">
        <f>+H53</f>
        <v>4.9000000000000004</v>
      </c>
      <c r="I52" s="176">
        <f>+I53</f>
        <v>6.6</v>
      </c>
      <c r="J52" s="176">
        <f>+J53</f>
        <v>2.8</v>
      </c>
      <c r="K52" s="176">
        <f>+K53</f>
        <v>18.899999999999999</v>
      </c>
      <c r="L52" s="176">
        <f>+L53</f>
        <v>0.4</v>
      </c>
      <c r="M52" s="176">
        <f>+M53</f>
        <v>0</v>
      </c>
      <c r="N52" s="176">
        <f>+N53</f>
        <v>0.8</v>
      </c>
      <c r="O52" s="176">
        <f>+O53</f>
        <v>113.2</v>
      </c>
      <c r="P52" s="176">
        <f>+P53</f>
        <v>35.359103149999996</v>
      </c>
      <c r="Q52" s="176">
        <f>+Q53</f>
        <v>33.851265549999994</v>
      </c>
      <c r="R52" s="176">
        <f>+R53</f>
        <v>3.3823609000000001</v>
      </c>
      <c r="S52" s="176">
        <f>+S53</f>
        <v>3.8503813</v>
      </c>
      <c r="T52" s="176">
        <f>+T53</f>
        <v>2.2299280000000001</v>
      </c>
      <c r="U52" s="176">
        <f>+U53</f>
        <v>4.8903114099999998</v>
      </c>
      <c r="V52" s="176">
        <f>+V53</f>
        <v>6.6192441999999998</v>
      </c>
      <c r="W52" s="176">
        <f>+W53</f>
        <v>4.3974662274999998</v>
      </c>
      <c r="X52" s="176">
        <f>+X53</f>
        <v>4.5342374593749994</v>
      </c>
      <c r="Y52" s="176">
        <f>+Y53</f>
        <v>5.1103148242187499</v>
      </c>
      <c r="Z52" s="176">
        <f>+Z53</f>
        <v>5.165315677773437</v>
      </c>
      <c r="AA52" s="176">
        <f>+AA53</f>
        <v>4.8018335472167974</v>
      </c>
      <c r="AB52" s="176">
        <f>+AB53</f>
        <v>114.19176224608397</v>
      </c>
      <c r="AC52" s="176">
        <f>+O52-AB52</f>
        <v>-0.99176224608396524</v>
      </c>
      <c r="AD52" s="105">
        <f>+O52/AB52*100</f>
        <v>99.131494053006463</v>
      </c>
      <c r="AF52" s="28"/>
    </row>
    <row r="53" spans="2:32" ht="18" customHeight="1">
      <c r="B53" s="259" t="s">
        <v>181</v>
      </c>
      <c r="C53" s="118">
        <f>+P18</f>
        <v>35.4</v>
      </c>
      <c r="D53" s="118">
        <f>+Q18</f>
        <v>33.9</v>
      </c>
      <c r="E53" s="118">
        <f>+R18</f>
        <v>3.4</v>
      </c>
      <c r="F53" s="118">
        <f>+S18</f>
        <v>3.9</v>
      </c>
      <c r="G53" s="118">
        <f>+T18</f>
        <v>2.2000000000000002</v>
      </c>
      <c r="H53" s="118">
        <f>+U18</f>
        <v>4.9000000000000004</v>
      </c>
      <c r="I53" s="118">
        <f>+V18</f>
        <v>6.6</v>
      </c>
      <c r="J53" s="118">
        <f>+W18</f>
        <v>2.8</v>
      </c>
      <c r="K53" s="118">
        <f>+X18</f>
        <v>18.899999999999999</v>
      </c>
      <c r="L53" s="118">
        <f>+Y18</f>
        <v>0.4</v>
      </c>
      <c r="M53" s="118">
        <f>+Z18</f>
        <v>0</v>
      </c>
      <c r="N53" s="118">
        <f>+AA18</f>
        <v>0.8</v>
      </c>
      <c r="O53" s="118">
        <f>SUM(C53:N53)</f>
        <v>113.2</v>
      </c>
      <c r="P53" s="118">
        <v>35.359103149999996</v>
      </c>
      <c r="Q53" s="118">
        <v>33.851265549999994</v>
      </c>
      <c r="R53" s="118">
        <v>3.3823609000000001</v>
      </c>
      <c r="S53" s="118">
        <v>3.8503813</v>
      </c>
      <c r="T53" s="118">
        <v>2.2299280000000001</v>
      </c>
      <c r="U53" s="118">
        <v>4.8903114099999998</v>
      </c>
      <c r="V53" s="118">
        <v>6.6192441999999998</v>
      </c>
      <c r="W53" s="118">
        <v>4.3974662274999998</v>
      </c>
      <c r="X53" s="118">
        <v>4.5342374593749994</v>
      </c>
      <c r="Y53" s="118">
        <v>5.1103148242187499</v>
      </c>
      <c r="Z53" s="118">
        <v>5.165315677773437</v>
      </c>
      <c r="AA53" s="118">
        <v>4.8018335472167974</v>
      </c>
      <c r="AB53" s="118">
        <f>SUM(P53:AA53)</f>
        <v>114.19176224608397</v>
      </c>
      <c r="AC53" s="118">
        <f>+O53-AB53</f>
        <v>-0.99176224608396524</v>
      </c>
      <c r="AD53" s="118">
        <f>+O53/AB53*100</f>
        <v>99.131494053006463</v>
      </c>
      <c r="AF53" s="28"/>
    </row>
    <row r="54" spans="2:32" ht="18" customHeight="1">
      <c r="B54" s="182" t="s">
        <v>180</v>
      </c>
      <c r="C54" s="118">
        <f>+P19</f>
        <v>4.3</v>
      </c>
      <c r="D54" s="118">
        <f>+Q19</f>
        <v>13.5</v>
      </c>
      <c r="E54" s="118">
        <f>+R19</f>
        <v>244.7</v>
      </c>
      <c r="F54" s="118">
        <f>+S19</f>
        <v>193.4</v>
      </c>
      <c r="G54" s="118">
        <f>+T19</f>
        <v>73.8</v>
      </c>
      <c r="H54" s="118">
        <f>+U19</f>
        <v>31.3</v>
      </c>
      <c r="I54" s="118">
        <f>+V19</f>
        <v>7.4</v>
      </c>
      <c r="J54" s="118">
        <f>+W19</f>
        <v>196.9</v>
      </c>
      <c r="K54" s="118">
        <f>+X19</f>
        <v>175.3</v>
      </c>
      <c r="L54" s="118">
        <f>+Y19</f>
        <v>227.1</v>
      </c>
      <c r="M54" s="118">
        <f>+Z19</f>
        <v>11.8</v>
      </c>
      <c r="N54" s="118">
        <f>+AA19</f>
        <v>6.8</v>
      </c>
      <c r="O54" s="154">
        <f>SUM(C54:N54)</f>
        <v>1186.2999999999997</v>
      </c>
      <c r="P54" s="118">
        <v>4.3466500000000003</v>
      </c>
      <c r="Q54" s="118">
        <v>13.531319999999999</v>
      </c>
      <c r="R54" s="118">
        <v>244.67960151</v>
      </c>
      <c r="S54" s="118">
        <v>193.38660186000001</v>
      </c>
      <c r="T54" s="118">
        <v>73.78981920999999</v>
      </c>
      <c r="U54" s="118">
        <v>31.33134969</v>
      </c>
      <c r="V54" s="118">
        <v>7.4650162499999997</v>
      </c>
      <c r="W54" s="118">
        <v>13.693806451627999</v>
      </c>
      <c r="X54" s="118">
        <v>62.602506083052099</v>
      </c>
      <c r="Y54" s="118">
        <v>48.000197641194447</v>
      </c>
      <c r="Z54" s="118">
        <v>18.057847920071438</v>
      </c>
      <c r="AA54" s="118">
        <v>54.140237432933397</v>
      </c>
      <c r="AB54" s="118">
        <f>SUM(P54:AA54)</f>
        <v>765.02495404887941</v>
      </c>
      <c r="AC54" s="118">
        <f>+O54-AB54</f>
        <v>421.27504595112032</v>
      </c>
      <c r="AD54" s="118">
        <f>+O54/AB54*100</f>
        <v>155.06683719550983</v>
      </c>
      <c r="AF54" s="28"/>
    </row>
    <row r="55" spans="2:32" ht="18" customHeight="1">
      <c r="B55" s="174" t="s">
        <v>61</v>
      </c>
      <c r="C55" s="105">
        <f>SUM(C56:C56)</f>
        <v>1728.2</v>
      </c>
      <c r="D55" s="105">
        <f>SUM(D56:D56)</f>
        <v>2911.6</v>
      </c>
      <c r="E55" s="105">
        <f>SUM(E56:E56)</f>
        <v>2211.5</v>
      </c>
      <c r="F55" s="105">
        <f>SUM(F56:F56)</f>
        <v>1793.3</v>
      </c>
      <c r="G55" s="105">
        <f>SUM(G56:G56)</f>
        <v>2142.8000000000002</v>
      </c>
      <c r="H55" s="105">
        <f>SUM(H56:H56)</f>
        <v>2818.8</v>
      </c>
      <c r="I55" s="105">
        <f>SUM(I56:I56)</f>
        <v>2747.9</v>
      </c>
      <c r="J55" s="105">
        <f>SUM(J56:J56)</f>
        <v>2136.3000000000002</v>
      </c>
      <c r="K55" s="105">
        <f>SUM(K56:K56)</f>
        <v>1638.7</v>
      </c>
      <c r="L55" s="105">
        <f>SUM(L56:L56)</f>
        <v>1638</v>
      </c>
      <c r="M55" s="105">
        <f>SUM(M56:M56)</f>
        <v>2086.4</v>
      </c>
      <c r="N55" s="105">
        <f>SUM(N56:N56)</f>
        <v>1295.5999999999999</v>
      </c>
      <c r="O55" s="105">
        <f>SUM(O56:O56)</f>
        <v>25149.100000000002</v>
      </c>
      <c r="P55" s="105">
        <f>SUM(P56:P56)</f>
        <v>1153.99471866</v>
      </c>
      <c r="Q55" s="105">
        <f>SUM(Q56:Q56)</f>
        <v>2820.1195215799999</v>
      </c>
      <c r="R55" s="105">
        <f>SUM(R56:R56)</f>
        <v>2130.3441140800001</v>
      </c>
      <c r="S55" s="105">
        <f>SUM(S56:S56)</f>
        <v>1607.3810145700002</v>
      </c>
      <c r="T55" s="105">
        <f>SUM(T56:T56)</f>
        <v>1556.0487224699993</v>
      </c>
      <c r="U55" s="105">
        <f>SUM(U56:U56)</f>
        <v>1751.0109722299997</v>
      </c>
      <c r="V55" s="105">
        <f>SUM(V56:V56)</f>
        <v>1760.9852415200003</v>
      </c>
      <c r="W55" s="105">
        <f>SUM(W56:W56)</f>
        <v>1808.3031619999999</v>
      </c>
      <c r="X55" s="105">
        <f>SUM(X56:X56)</f>
        <v>1793.7650395000001</v>
      </c>
      <c r="Y55" s="105">
        <f>SUM(Y56:Y56)</f>
        <v>1826.3665430000001</v>
      </c>
      <c r="Z55" s="105">
        <f>SUM(Z56:Z56)</f>
        <v>1804.2720690000001</v>
      </c>
      <c r="AA55" s="105">
        <f>SUM(AA56:AA56)</f>
        <v>1669.0047870000001</v>
      </c>
      <c r="AB55" s="105">
        <f>SUM(AB56:AB56)</f>
        <v>21681.59590561</v>
      </c>
      <c r="AC55" s="105">
        <f>+O55-AB55</f>
        <v>3467.5040943900021</v>
      </c>
      <c r="AD55" s="105">
        <f>+O55/AB55*100</f>
        <v>115.99284531215159</v>
      </c>
      <c r="AF55" s="28"/>
    </row>
    <row r="56" spans="2:32" ht="18" customHeight="1">
      <c r="B56" s="182" t="s">
        <v>179</v>
      </c>
      <c r="C56" s="118">
        <f>+P21</f>
        <v>1728.2</v>
      </c>
      <c r="D56" s="118">
        <f>+Q21</f>
        <v>2911.6</v>
      </c>
      <c r="E56" s="118">
        <f>+R21</f>
        <v>2211.5</v>
      </c>
      <c r="F56" s="118">
        <f>+S21</f>
        <v>1793.3</v>
      </c>
      <c r="G56" s="118">
        <f>+T21</f>
        <v>2142.8000000000002</v>
      </c>
      <c r="H56" s="118">
        <f>+U21</f>
        <v>2818.8</v>
      </c>
      <c r="I56" s="118">
        <f>+V21</f>
        <v>2747.9</v>
      </c>
      <c r="J56" s="118">
        <f>+W21</f>
        <v>2136.3000000000002</v>
      </c>
      <c r="K56" s="118">
        <f>+X21</f>
        <v>1638.7</v>
      </c>
      <c r="L56" s="118">
        <f>+Y21</f>
        <v>1638</v>
      </c>
      <c r="M56" s="118">
        <f>+Z21</f>
        <v>2086.4</v>
      </c>
      <c r="N56" s="118">
        <f>+AA21</f>
        <v>1295.5999999999999</v>
      </c>
      <c r="O56" s="154">
        <f>SUM(C56:N56)</f>
        <v>25149.100000000002</v>
      </c>
      <c r="P56" s="118">
        <v>1153.99471866</v>
      </c>
      <c r="Q56" s="118">
        <v>2820.1195215799999</v>
      </c>
      <c r="R56" s="118">
        <v>2130.3441140800001</v>
      </c>
      <c r="S56" s="118">
        <v>1607.3810145700002</v>
      </c>
      <c r="T56" s="118">
        <v>1556.0487224699993</v>
      </c>
      <c r="U56" s="118">
        <v>1751.0109722299997</v>
      </c>
      <c r="V56" s="118">
        <v>1760.9852415200003</v>
      </c>
      <c r="W56" s="118">
        <v>1808.3031619999999</v>
      </c>
      <c r="X56" s="118">
        <v>1793.7650395000001</v>
      </c>
      <c r="Y56" s="118">
        <v>1826.3665430000001</v>
      </c>
      <c r="Z56" s="118">
        <v>1804.2720690000001</v>
      </c>
      <c r="AA56" s="118">
        <v>1669.0047870000001</v>
      </c>
      <c r="AB56" s="118">
        <f>SUM(P56:AA56)</f>
        <v>21681.59590561</v>
      </c>
      <c r="AC56" s="118">
        <f>+O56-AB56</f>
        <v>3467.5040943900021</v>
      </c>
      <c r="AD56" s="118">
        <f>+O56/AB56*100</f>
        <v>115.99284531215159</v>
      </c>
      <c r="AF56" s="28"/>
    </row>
    <row r="57" spans="2:32" ht="18" customHeight="1">
      <c r="B57" s="174" t="s">
        <v>64</v>
      </c>
      <c r="C57" s="105">
        <f>SUM(C58:C60)</f>
        <v>34.400000000000006</v>
      </c>
      <c r="D57" s="105">
        <f>SUM(D58:D60)</f>
        <v>73.400000000000006</v>
      </c>
      <c r="E57" s="105">
        <f>SUM(E58:E60)</f>
        <v>188.1</v>
      </c>
      <c r="F57" s="105">
        <f>SUM(F58:F60)</f>
        <v>86.9</v>
      </c>
      <c r="G57" s="105">
        <f>SUM(G58:G60)</f>
        <v>102.6</v>
      </c>
      <c r="H57" s="105">
        <f>SUM(H58:H60)</f>
        <v>143.5</v>
      </c>
      <c r="I57" s="105">
        <f>SUM(I58:I60)</f>
        <v>80.900000000000006</v>
      </c>
      <c r="J57" s="105">
        <f>SUM(J58:J60)</f>
        <v>86.1</v>
      </c>
      <c r="K57" s="105">
        <f>SUM(K58:K60)</f>
        <v>93.9</v>
      </c>
      <c r="L57" s="105">
        <f>SUM(L58:L60)</f>
        <v>173.9</v>
      </c>
      <c r="M57" s="105">
        <f>SUM(M58:M60)</f>
        <v>157</v>
      </c>
      <c r="N57" s="105">
        <f>SUM(N58:N60)</f>
        <v>167.3</v>
      </c>
      <c r="O57" s="105">
        <f>SUM(O58:O60)</f>
        <v>1388.0000000000002</v>
      </c>
      <c r="P57" s="105">
        <f>SUM(P58:P60)</f>
        <v>34.259947390000001</v>
      </c>
      <c r="Q57" s="105">
        <f>SUM(Q58:Q60)</f>
        <v>73.389870700000003</v>
      </c>
      <c r="R57" s="105">
        <f>SUM(R58:R60)</f>
        <v>188.14567844999999</v>
      </c>
      <c r="S57" s="105">
        <f>SUM(S58:S60)</f>
        <v>86.863107139999997</v>
      </c>
      <c r="T57" s="105">
        <f>SUM(T58:T60)</f>
        <v>96.889443740000004</v>
      </c>
      <c r="U57" s="105">
        <f>SUM(U58:U60)</f>
        <v>143.54037590000002</v>
      </c>
      <c r="V57" s="105">
        <f>SUM(V58:V60)</f>
        <v>80.830441280000002</v>
      </c>
      <c r="W57" s="105">
        <f>SUM(W58:W60)</f>
        <v>56.578554158489723</v>
      </c>
      <c r="X57" s="105">
        <f>SUM(X58:X60)</f>
        <v>66.499576272267717</v>
      </c>
      <c r="Y57" s="105">
        <f>SUM(Y58:Y60)</f>
        <v>72.768481811813658</v>
      </c>
      <c r="Z57" s="105">
        <f>SUM(Z58:Z60)</f>
        <v>66.39112516071728</v>
      </c>
      <c r="AA57" s="105">
        <f>SUM(AA58:AA60)</f>
        <v>62.151129608900732</v>
      </c>
      <c r="AB57" s="105">
        <f>SUM(AB58:AB60)</f>
        <v>1028.3077316121892</v>
      </c>
      <c r="AC57" s="105">
        <f>+O57-AB57</f>
        <v>359.69226838781105</v>
      </c>
      <c r="AD57" s="105">
        <f>+O57/AB57*100</f>
        <v>134.97904929917064</v>
      </c>
      <c r="AF57" s="28"/>
    </row>
    <row r="58" spans="2:32" ht="18" customHeight="1">
      <c r="B58" s="182" t="s">
        <v>178</v>
      </c>
      <c r="C58" s="118">
        <f>+P23</f>
        <v>4.4000000000000004</v>
      </c>
      <c r="D58" s="118">
        <f>+Q23</f>
        <v>4.4000000000000004</v>
      </c>
      <c r="E58" s="118">
        <f>+R23</f>
        <v>5.7</v>
      </c>
      <c r="F58" s="118">
        <f>+S23</f>
        <v>4.5999999999999996</v>
      </c>
      <c r="G58" s="118">
        <f>+T23</f>
        <v>5.7</v>
      </c>
      <c r="H58" s="118">
        <f>+U23</f>
        <v>4.3</v>
      </c>
      <c r="I58" s="118">
        <f>+V23</f>
        <v>3.8</v>
      </c>
      <c r="J58" s="118">
        <f>+W23</f>
        <v>4.5</v>
      </c>
      <c r="K58" s="118">
        <f>+X23</f>
        <v>3.7</v>
      </c>
      <c r="L58" s="118">
        <f>+Y23</f>
        <v>3.6</v>
      </c>
      <c r="M58" s="118">
        <f>+Z23</f>
        <v>3.3</v>
      </c>
      <c r="N58" s="118">
        <f>+AA23</f>
        <v>4.2</v>
      </c>
      <c r="O58" s="118">
        <f>SUM(C58:N58)</f>
        <v>52.2</v>
      </c>
      <c r="P58" s="118">
        <v>4.3914768499999992</v>
      </c>
      <c r="Q58" s="118">
        <v>4.4388214100000001</v>
      </c>
      <c r="R58" s="118">
        <v>5.7194076799999998</v>
      </c>
      <c r="S58" s="118">
        <v>4.5985304800000009</v>
      </c>
      <c r="T58" s="118">
        <v>5.6712278700000001</v>
      </c>
      <c r="U58" s="118">
        <v>4.3364521799999993</v>
      </c>
      <c r="V58" s="118">
        <v>3.75997271</v>
      </c>
      <c r="W58" s="118">
        <f>+'[1]PP (EST)'!W81</f>
        <v>4.4978292248239997</v>
      </c>
      <c r="X58" s="118">
        <f>+'[1]PP (EST)'!X81</f>
        <v>4.3266701507770646</v>
      </c>
      <c r="Y58" s="118">
        <f>+'[1]PP (EST)'!Y81</f>
        <v>4.429627579079443</v>
      </c>
      <c r="Z58" s="118">
        <f>+'[1]PP (EST)'!Z81</f>
        <v>4.5527644700890404</v>
      </c>
      <c r="AA58" s="118">
        <f>+'[1]PP (EST)'!AA81</f>
        <v>3.7567951915310078</v>
      </c>
      <c r="AB58" s="118">
        <f>SUM(P58:AA58)</f>
        <v>54.479575796300551</v>
      </c>
      <c r="AC58" s="118">
        <f>+O58-AB58</f>
        <v>-2.2795757963005485</v>
      </c>
      <c r="AD58" s="118">
        <f>+O58/AB58*100</f>
        <v>95.815724034225425</v>
      </c>
      <c r="AE58" s="27"/>
      <c r="AF58" s="28"/>
    </row>
    <row r="59" spans="2:32" ht="18" customHeight="1">
      <c r="B59" s="182" t="s">
        <v>177</v>
      </c>
      <c r="C59" s="118">
        <f>+P24</f>
        <v>23.3</v>
      </c>
      <c r="D59" s="118">
        <f>+Q24</f>
        <v>39.200000000000003</v>
      </c>
      <c r="E59" s="118">
        <f>+R24</f>
        <v>164.1</v>
      </c>
      <c r="F59" s="118">
        <f>+S24</f>
        <v>41.4</v>
      </c>
      <c r="G59" s="118">
        <f>+T24</f>
        <v>59</v>
      </c>
      <c r="H59" s="118">
        <f>+U24</f>
        <v>105.8</v>
      </c>
      <c r="I59" s="118">
        <f>+V24</f>
        <v>43.6</v>
      </c>
      <c r="J59" s="118">
        <f>+W24</f>
        <v>43.6</v>
      </c>
      <c r="K59" s="118">
        <f>+X24</f>
        <v>68.7</v>
      </c>
      <c r="L59" s="118">
        <f>+Y24</f>
        <v>123.2</v>
      </c>
      <c r="M59" s="118">
        <f>+Z24</f>
        <v>128.1</v>
      </c>
      <c r="N59" s="118">
        <f>+AA24</f>
        <v>116</v>
      </c>
      <c r="O59" s="118">
        <f>SUM(C59:N59)</f>
        <v>956.00000000000011</v>
      </c>
      <c r="P59" s="118">
        <v>23.292462320000002</v>
      </c>
      <c r="Q59" s="118">
        <v>39.210970429999996</v>
      </c>
      <c r="R59" s="118">
        <v>164.08751419000001</v>
      </c>
      <c r="S59" s="118">
        <v>41.420432399999996</v>
      </c>
      <c r="T59" s="118">
        <v>58.998021610000002</v>
      </c>
      <c r="U59" s="118">
        <v>105.84241348</v>
      </c>
      <c r="V59" s="118">
        <v>43.591558329999998</v>
      </c>
      <c r="W59" s="118">
        <v>23.150968704817725</v>
      </c>
      <c r="X59" s="118">
        <v>43.031321889729327</v>
      </c>
      <c r="Y59" s="118">
        <v>47.055352733087105</v>
      </c>
      <c r="Z59" s="118">
        <v>35.386746703876142</v>
      </c>
      <c r="AA59" s="118">
        <v>39.435434511316195</v>
      </c>
      <c r="AB59" s="118">
        <f>SUM(P59:AA59)</f>
        <v>664.50319730282661</v>
      </c>
      <c r="AC59" s="118">
        <f>+O59-AB59</f>
        <v>291.49680269717351</v>
      </c>
      <c r="AD59" s="118">
        <f>+O59/AB59*100</f>
        <v>143.86687737250011</v>
      </c>
      <c r="AE59" s="27"/>
      <c r="AF59" s="28"/>
    </row>
    <row r="60" spans="2:32" ht="18" customHeight="1">
      <c r="B60" s="182" t="s">
        <v>176</v>
      </c>
      <c r="C60" s="118">
        <f>+P25</f>
        <v>6.7</v>
      </c>
      <c r="D60" s="118">
        <f>+Q25</f>
        <v>29.8</v>
      </c>
      <c r="E60" s="118">
        <f>+R25</f>
        <v>18.3</v>
      </c>
      <c r="F60" s="118">
        <f>+S25</f>
        <v>40.9</v>
      </c>
      <c r="G60" s="118">
        <f>+T25</f>
        <v>37.9</v>
      </c>
      <c r="H60" s="118">
        <f>+U25</f>
        <v>33.4</v>
      </c>
      <c r="I60" s="118">
        <f>+V25</f>
        <v>33.5</v>
      </c>
      <c r="J60" s="118">
        <f>+W25</f>
        <v>38</v>
      </c>
      <c r="K60" s="118">
        <f>+X25</f>
        <v>21.5</v>
      </c>
      <c r="L60" s="118">
        <f>+Y25</f>
        <v>47.1</v>
      </c>
      <c r="M60" s="118">
        <f>+Z25</f>
        <v>25.6</v>
      </c>
      <c r="N60" s="118">
        <f>+AA25</f>
        <v>47.1</v>
      </c>
      <c r="O60" s="118">
        <f>SUM(C60:N60)</f>
        <v>379.80000000000007</v>
      </c>
      <c r="P60" s="118">
        <v>6.5760082199999994</v>
      </c>
      <c r="Q60" s="118">
        <v>29.740078860000001</v>
      </c>
      <c r="R60" s="118">
        <v>18.338756579999998</v>
      </c>
      <c r="S60" s="118">
        <v>40.84414426</v>
      </c>
      <c r="T60" s="118">
        <v>32.22019426</v>
      </c>
      <c r="U60" s="118">
        <v>33.361510240000001</v>
      </c>
      <c r="V60" s="118">
        <v>33.478910239999998</v>
      </c>
      <c r="W60" s="118">
        <v>28.929756228847999</v>
      </c>
      <c r="X60" s="118">
        <v>19.141584231761332</v>
      </c>
      <c r="Y60" s="118">
        <v>21.283501499647112</v>
      </c>
      <c r="Z60" s="118">
        <v>26.451613986752101</v>
      </c>
      <c r="AA60" s="118">
        <v>18.958899906053528</v>
      </c>
      <c r="AB60" s="118">
        <f>SUM(P60:AA60)</f>
        <v>309.32495851306203</v>
      </c>
      <c r="AC60" s="118">
        <f>+O60-AB60</f>
        <v>70.475041486938039</v>
      </c>
      <c r="AD60" s="118">
        <f>+O60/AB60*100</f>
        <v>122.7834966262388</v>
      </c>
      <c r="AF60" s="28"/>
    </row>
    <row r="61" spans="2:32" ht="18" customHeight="1">
      <c r="B61" s="162" t="s">
        <v>126</v>
      </c>
      <c r="C61" s="105">
        <f>+C62+C64</f>
        <v>92.6</v>
      </c>
      <c r="D61" s="105">
        <f>+D62+D64</f>
        <v>74.400000000000006</v>
      </c>
      <c r="E61" s="105">
        <f>+E62+E64</f>
        <v>72.2</v>
      </c>
      <c r="F61" s="105">
        <f>+F62+F64</f>
        <v>71.099999999999994</v>
      </c>
      <c r="G61" s="105">
        <f>+G62+G64</f>
        <v>78</v>
      </c>
      <c r="H61" s="105">
        <f>+H62+H64</f>
        <v>80.5</v>
      </c>
      <c r="I61" s="105">
        <f>+I62+I64</f>
        <v>86.1</v>
      </c>
      <c r="J61" s="105">
        <f>+J62+J64</f>
        <v>75.099999999999994</v>
      </c>
      <c r="K61" s="105">
        <f>+K62+K64</f>
        <v>76</v>
      </c>
      <c r="L61" s="105">
        <f>+L62+L64</f>
        <v>82.9</v>
      </c>
      <c r="M61" s="105">
        <f>+M62+M64</f>
        <v>70.8</v>
      </c>
      <c r="N61" s="105">
        <f>+N62+N64</f>
        <v>74.900000000000006</v>
      </c>
      <c r="O61" s="105">
        <f>+O62+O64</f>
        <v>934.59999999999991</v>
      </c>
      <c r="P61" s="105">
        <f>+P62+P64</f>
        <v>92.579785540000003</v>
      </c>
      <c r="Q61" s="105">
        <f>+Q62+Q64</f>
        <v>74.422693209999991</v>
      </c>
      <c r="R61" s="105">
        <f>+R62+R64</f>
        <v>72.214739739999999</v>
      </c>
      <c r="S61" s="105">
        <f>+S62+S64</f>
        <v>71.139127319999986</v>
      </c>
      <c r="T61" s="105">
        <f>+T62+T64</f>
        <v>77.993337849999989</v>
      </c>
      <c r="U61" s="105">
        <f>+U62+U64</f>
        <v>80.493470049999999</v>
      </c>
      <c r="V61" s="105">
        <f>+V62+V64</f>
        <v>86.124716909999989</v>
      </c>
      <c r="W61" s="105">
        <f>+W62+W64</f>
        <v>73.010291006605996</v>
      </c>
      <c r="X61" s="105">
        <f>+X62+X64</f>
        <v>96.197691888281</v>
      </c>
      <c r="Y61" s="105">
        <f>+Y62+Y64</f>
        <v>77.746203701874364</v>
      </c>
      <c r="Z61" s="105">
        <f>+Z62+Z64</f>
        <v>373.89527789124003</v>
      </c>
      <c r="AA61" s="105">
        <f>+AA62+AA64</f>
        <v>375.45156082999597</v>
      </c>
      <c r="AB61" s="105">
        <f>+AB62+AB64</f>
        <v>1551.2688959379973</v>
      </c>
      <c r="AC61" s="105">
        <f>+O61-AB61</f>
        <v>-616.66889593799738</v>
      </c>
      <c r="AD61" s="105">
        <f>+O61/AB61*100</f>
        <v>60.247453065503542</v>
      </c>
      <c r="AF61" s="28"/>
    </row>
    <row r="62" spans="2:32" ht="18" customHeight="1">
      <c r="B62" s="152" t="s">
        <v>69</v>
      </c>
      <c r="C62" s="178">
        <f>+C63</f>
        <v>92.6</v>
      </c>
      <c r="D62" s="178">
        <f>+D63</f>
        <v>74.400000000000006</v>
      </c>
      <c r="E62" s="178">
        <f>+E63</f>
        <v>72.2</v>
      </c>
      <c r="F62" s="178">
        <f>+F63</f>
        <v>71.099999999999994</v>
      </c>
      <c r="G62" s="178">
        <f>+G63</f>
        <v>78</v>
      </c>
      <c r="H62" s="178">
        <f>+H63</f>
        <v>80.5</v>
      </c>
      <c r="I62" s="178">
        <f>+I63</f>
        <v>86.1</v>
      </c>
      <c r="J62" s="178">
        <f>+J63</f>
        <v>75.099999999999994</v>
      </c>
      <c r="K62" s="178">
        <f>+K63</f>
        <v>76</v>
      </c>
      <c r="L62" s="178">
        <f>+L63</f>
        <v>82.9</v>
      </c>
      <c r="M62" s="178">
        <f>+M63</f>
        <v>70.8</v>
      </c>
      <c r="N62" s="178">
        <f>+N63</f>
        <v>74.900000000000006</v>
      </c>
      <c r="O62" s="102">
        <f>SUM(C62:N62)</f>
        <v>934.59999999999991</v>
      </c>
      <c r="P62" s="178">
        <f>+P63</f>
        <v>92.579785540000003</v>
      </c>
      <c r="Q62" s="178">
        <f>+Q63</f>
        <v>74.422693209999991</v>
      </c>
      <c r="R62" s="178">
        <f>+R63</f>
        <v>72.214739739999999</v>
      </c>
      <c r="S62" s="178">
        <f>+S63</f>
        <v>71.139127319999986</v>
      </c>
      <c r="T62" s="178">
        <f>+T63</f>
        <v>77.993337849999989</v>
      </c>
      <c r="U62" s="178">
        <f>+U63</f>
        <v>80.493470049999999</v>
      </c>
      <c r="V62" s="178">
        <f>+V63</f>
        <v>86.124716909999989</v>
      </c>
      <c r="W62" s="178">
        <f>+W63</f>
        <v>73.010291006605996</v>
      </c>
      <c r="X62" s="178">
        <f>+X63</f>
        <v>96.197691888281</v>
      </c>
      <c r="Y62" s="178">
        <f>+Y63</f>
        <v>77.746203701874364</v>
      </c>
      <c r="Z62" s="178">
        <f>+Z63</f>
        <v>373.89527789124003</v>
      </c>
      <c r="AA62" s="178">
        <f>+AA63</f>
        <v>375.45156082999597</v>
      </c>
      <c r="AB62" s="178">
        <f>SUM(P62:AA62)</f>
        <v>1551.2688959379973</v>
      </c>
      <c r="AC62" s="178">
        <f>+O62-AB62</f>
        <v>-616.66889593799738</v>
      </c>
      <c r="AD62" s="178">
        <f>+O62/AB62*100</f>
        <v>60.247453065503542</v>
      </c>
      <c r="AF62" s="28"/>
    </row>
    <row r="63" spans="2:32" ht="18" customHeight="1">
      <c r="B63" s="258" t="s">
        <v>175</v>
      </c>
      <c r="C63" s="192">
        <f>+P28</f>
        <v>92.6</v>
      </c>
      <c r="D63" s="192">
        <f>+Q28</f>
        <v>74.400000000000006</v>
      </c>
      <c r="E63" s="192">
        <f>+R28</f>
        <v>72.2</v>
      </c>
      <c r="F63" s="192">
        <f>+S28</f>
        <v>71.099999999999994</v>
      </c>
      <c r="G63" s="192">
        <f>+T28</f>
        <v>78</v>
      </c>
      <c r="H63" s="192">
        <f>+U28</f>
        <v>80.5</v>
      </c>
      <c r="I63" s="192">
        <f>+V28</f>
        <v>86.1</v>
      </c>
      <c r="J63" s="192">
        <f>+W28</f>
        <v>75.099999999999994</v>
      </c>
      <c r="K63" s="192">
        <f>+X28</f>
        <v>76</v>
      </c>
      <c r="L63" s="192">
        <f>+Y28</f>
        <v>82.9</v>
      </c>
      <c r="M63" s="192">
        <f>+Z28</f>
        <v>70.8</v>
      </c>
      <c r="N63" s="192">
        <f>+AA28</f>
        <v>74.900000000000006</v>
      </c>
      <c r="O63" s="192">
        <f>+[1]PP!O129</f>
        <v>12961.2</v>
      </c>
      <c r="P63" s="192">
        <v>92.579785540000003</v>
      </c>
      <c r="Q63" s="192">
        <v>74.422693209999991</v>
      </c>
      <c r="R63" s="192">
        <v>72.214739739999999</v>
      </c>
      <c r="S63" s="192">
        <v>71.139127319999986</v>
      </c>
      <c r="T63" s="192">
        <v>77.993337849999989</v>
      </c>
      <c r="U63" s="192">
        <v>80.493470049999999</v>
      </c>
      <c r="V63" s="192">
        <v>86.124716909999989</v>
      </c>
      <c r="W63" s="192">
        <v>73.010291006605996</v>
      </c>
      <c r="X63" s="192">
        <v>96.197691888281</v>
      </c>
      <c r="Y63" s="192">
        <v>77.746203701874364</v>
      </c>
      <c r="Z63" s="192">
        <v>373.89527789124003</v>
      </c>
      <c r="AA63" s="192">
        <v>375.45156082999597</v>
      </c>
      <c r="AB63" s="118">
        <f>SUM(P63:AA63)</f>
        <v>1551.2688959379973</v>
      </c>
      <c r="AC63" s="118">
        <f>+O63-AB63</f>
        <v>11409.931104062003</v>
      </c>
      <c r="AD63" s="118">
        <f>+O63/AB63*100</f>
        <v>835.52245738562442</v>
      </c>
      <c r="AF63" s="28"/>
    </row>
    <row r="64" spans="2:32" ht="18" customHeight="1">
      <c r="B64" s="152" t="s">
        <v>70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f>+O64-AB64</f>
        <v>0</v>
      </c>
      <c r="AD64" s="39">
        <v>0</v>
      </c>
      <c r="AF64" s="28"/>
    </row>
    <row r="65" spans="2:32" ht="18" customHeight="1">
      <c r="B65" s="257" t="s">
        <v>140</v>
      </c>
      <c r="C65" s="200">
        <f>+C43</f>
        <v>1907.7</v>
      </c>
      <c r="D65" s="200">
        <f>+D43</f>
        <v>3118.1000000000004</v>
      </c>
      <c r="E65" s="200">
        <f>+E43</f>
        <v>2738.9999999999995</v>
      </c>
      <c r="F65" s="200">
        <f>+F43</f>
        <v>2158.5</v>
      </c>
      <c r="G65" s="200">
        <f>+G43</f>
        <v>2411.1</v>
      </c>
      <c r="H65" s="200">
        <f>+H43</f>
        <v>3092.7</v>
      </c>
      <c r="I65" s="200">
        <f>+I43</f>
        <v>2941.7000000000003</v>
      </c>
      <c r="J65" s="200">
        <f>+J43</f>
        <v>2508.1999999999998</v>
      </c>
      <c r="K65" s="200">
        <f>+K43</f>
        <v>2006.4</v>
      </c>
      <c r="L65" s="200">
        <f>+L43</f>
        <v>2137.1000000000004</v>
      </c>
      <c r="M65" s="200">
        <f>+M43</f>
        <v>2347.7000000000003</v>
      </c>
      <c r="N65" s="200">
        <f>+N43</f>
        <v>1563.1999999999998</v>
      </c>
      <c r="O65" s="200">
        <f>+O43</f>
        <v>28931.4</v>
      </c>
      <c r="P65" s="200">
        <f>+P43</f>
        <v>1333.3748347400001</v>
      </c>
      <c r="Q65" s="200">
        <f>+Q43</f>
        <v>3026.6137510399994</v>
      </c>
      <c r="R65" s="200">
        <f>+R43</f>
        <v>2657.8528396800002</v>
      </c>
      <c r="S65" s="200">
        <f>+S43</f>
        <v>1972.5791471900002</v>
      </c>
      <c r="T65" s="200">
        <f>+T43</f>
        <v>1818.6445706599993</v>
      </c>
      <c r="U65" s="200">
        <f>+U43</f>
        <v>2024.9662500899997</v>
      </c>
      <c r="V65" s="200">
        <f>+V43</f>
        <v>1954.8693643100005</v>
      </c>
      <c r="W65" s="200">
        <f>+W43</f>
        <v>1969.8778015441712</v>
      </c>
      <c r="X65" s="200">
        <f>+X43</f>
        <v>2038.9258713481322</v>
      </c>
      <c r="Y65" s="200">
        <f>+Y43</f>
        <v>2041.5396492233988</v>
      </c>
      <c r="Z65" s="200">
        <f>+Z43</f>
        <v>2281.4369218655861</v>
      </c>
      <c r="AA65" s="200">
        <f>+AA43</f>
        <v>2180.9426233174718</v>
      </c>
      <c r="AB65" s="200">
        <f>+AB43</f>
        <v>25301.623625008757</v>
      </c>
      <c r="AC65" s="200">
        <f>+O65-AB65</f>
        <v>3629.7763749912447</v>
      </c>
      <c r="AD65" s="200">
        <f>+O65/AB65*100</f>
        <v>114.34602153912164</v>
      </c>
      <c r="AF65" s="28"/>
    </row>
    <row r="66" spans="2:32">
      <c r="B66" s="56" t="s">
        <v>79</v>
      </c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  <c r="AA66" s="251"/>
      <c r="AB66" s="251"/>
      <c r="AC66" s="251"/>
    </row>
    <row r="67" spans="2:32">
      <c r="B67" s="61" t="s">
        <v>80</v>
      </c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  <c r="AA67" s="251"/>
      <c r="AB67" s="251"/>
      <c r="AC67" s="251"/>
    </row>
    <row r="68" spans="2:32">
      <c r="B68" s="66" t="s">
        <v>171</v>
      </c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251"/>
    </row>
    <row r="69" spans="2:32"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2"/>
      <c r="AC69" s="72"/>
      <c r="AD69" s="72"/>
    </row>
    <row r="70" spans="2:32"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86"/>
      <c r="O70" s="86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72"/>
      <c r="AC70" s="72"/>
      <c r="AD70" s="72"/>
    </row>
    <row r="71" spans="2:32"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86"/>
      <c r="O71" s="86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2"/>
      <c r="AC71" s="72"/>
      <c r="AD71" s="72"/>
    </row>
    <row r="72" spans="2:32"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86"/>
      <c r="O72" s="86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2"/>
      <c r="AC72" s="72"/>
      <c r="AD72" s="72"/>
    </row>
    <row r="73" spans="2:32"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86"/>
      <c r="O73" s="86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2"/>
      <c r="AC73" s="72"/>
      <c r="AD73" s="72"/>
    </row>
    <row r="74" spans="2:32"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86"/>
      <c r="O74" s="86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2"/>
      <c r="AC74" s="72"/>
      <c r="AD74" s="72"/>
    </row>
    <row r="75" spans="2:32"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86"/>
      <c r="O75" s="86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2"/>
      <c r="AC75" s="72"/>
      <c r="AD75" s="72"/>
    </row>
    <row r="76" spans="2:32"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2"/>
      <c r="AC76" s="72"/>
      <c r="AD76" s="72"/>
    </row>
    <row r="77" spans="2:32"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2"/>
      <c r="AC77" s="72"/>
      <c r="AD77" s="72"/>
    </row>
    <row r="78" spans="2:32"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2"/>
      <c r="AC78" s="72"/>
      <c r="AD78" s="72"/>
    </row>
    <row r="79" spans="2:32"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2"/>
      <c r="AC79" s="72"/>
      <c r="AD79" s="72"/>
    </row>
    <row r="80" spans="2:32"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2"/>
      <c r="AC80" s="72"/>
      <c r="AD80" s="72"/>
    </row>
    <row r="81" spans="2:30"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2"/>
      <c r="AC81" s="72"/>
      <c r="AD81" s="72"/>
    </row>
    <row r="82" spans="2:30"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2"/>
      <c r="AC82" s="72"/>
      <c r="AD82" s="72"/>
    </row>
    <row r="83" spans="2:30"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2"/>
      <c r="AC83" s="72"/>
      <c r="AD83" s="72"/>
    </row>
    <row r="84" spans="2:30"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2"/>
      <c r="AC84" s="72"/>
      <c r="AD84" s="72"/>
    </row>
    <row r="85" spans="2:30"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2"/>
      <c r="AC85" s="72"/>
      <c r="AD85" s="72"/>
    </row>
    <row r="86" spans="2:30"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2"/>
      <c r="AC86" s="72"/>
      <c r="AD86" s="72"/>
    </row>
    <row r="87" spans="2:30"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2"/>
      <c r="AC87" s="72"/>
      <c r="AD87" s="72"/>
    </row>
    <row r="88" spans="2:30"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2"/>
      <c r="AC88" s="72"/>
      <c r="AD88" s="72"/>
    </row>
    <row r="89" spans="2:30"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2"/>
      <c r="AC89" s="72"/>
      <c r="AD89" s="72"/>
    </row>
    <row r="90" spans="2:30"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2"/>
      <c r="AC90" s="72"/>
      <c r="AD90" s="72"/>
    </row>
    <row r="91" spans="2:30"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2"/>
      <c r="AC91" s="72"/>
      <c r="AD91" s="72"/>
    </row>
    <row r="92" spans="2:30"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2"/>
      <c r="AC92" s="72"/>
      <c r="AD92" s="72"/>
    </row>
    <row r="93" spans="2:30"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2"/>
      <c r="AC93" s="72"/>
      <c r="AD93" s="72"/>
    </row>
    <row r="94" spans="2:30"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2"/>
      <c r="AC94" s="72"/>
      <c r="AD94" s="72"/>
    </row>
    <row r="95" spans="2:30"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2"/>
      <c r="AC95" s="72"/>
      <c r="AD95" s="72"/>
    </row>
    <row r="96" spans="2:30"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2"/>
      <c r="AC96" s="72"/>
      <c r="AD96" s="72"/>
    </row>
    <row r="97" spans="2:30"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2"/>
      <c r="AC97" s="72"/>
      <c r="AD97" s="72"/>
    </row>
    <row r="98" spans="2:30"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2"/>
      <c r="AC98" s="72"/>
      <c r="AD98" s="72"/>
    </row>
    <row r="99" spans="2:30"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2"/>
      <c r="AC99" s="72"/>
      <c r="AD99" s="72"/>
    </row>
    <row r="100" spans="2:30"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2"/>
      <c r="AC100" s="72"/>
      <c r="AD100" s="72"/>
    </row>
    <row r="101" spans="2:30"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2"/>
      <c r="AC101" s="72"/>
      <c r="AD101" s="72"/>
    </row>
    <row r="102" spans="2:30"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2"/>
      <c r="AC102" s="72"/>
      <c r="AD102" s="72"/>
    </row>
    <row r="103" spans="2:30"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2"/>
      <c r="AC103" s="72"/>
      <c r="AD103" s="72"/>
    </row>
    <row r="104" spans="2:30"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2"/>
      <c r="AC104" s="72"/>
      <c r="AD104" s="72"/>
    </row>
    <row r="105" spans="2:30"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2"/>
      <c r="AC105" s="72"/>
      <c r="AD105" s="72"/>
    </row>
    <row r="106" spans="2:30"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2"/>
      <c r="AC106" s="72"/>
      <c r="AD106" s="72"/>
    </row>
    <row r="107" spans="2:30"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2"/>
      <c r="AC107" s="72"/>
      <c r="AD107" s="72"/>
    </row>
    <row r="108" spans="2:30"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2"/>
      <c r="AC108" s="72"/>
      <c r="AD108" s="72"/>
    </row>
    <row r="109" spans="2:30"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2"/>
      <c r="AC109" s="72"/>
      <c r="AD109" s="72"/>
    </row>
    <row r="110" spans="2:30"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2"/>
      <c r="AC110" s="72"/>
      <c r="AD110" s="72"/>
    </row>
    <row r="111" spans="2:30"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2"/>
      <c r="AC111" s="72"/>
      <c r="AD111" s="72"/>
    </row>
    <row r="112" spans="2:30"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2"/>
      <c r="AC112" s="72"/>
      <c r="AD112" s="72"/>
    </row>
    <row r="113" spans="2:30"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2"/>
      <c r="AC113" s="72"/>
      <c r="AD113" s="72"/>
    </row>
    <row r="114" spans="2:30"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2"/>
      <c r="AC114" s="72"/>
      <c r="AD114" s="72"/>
    </row>
    <row r="115" spans="2:30"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2"/>
      <c r="AC115" s="72"/>
      <c r="AD115" s="72"/>
    </row>
    <row r="116" spans="2:30"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2"/>
      <c r="AC116" s="72"/>
      <c r="AD116" s="72"/>
    </row>
    <row r="117" spans="2:30"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2"/>
      <c r="AC117" s="72"/>
      <c r="AD117" s="72"/>
    </row>
    <row r="118" spans="2:30"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2"/>
      <c r="AC118" s="72"/>
      <c r="AD118" s="72"/>
    </row>
    <row r="119" spans="2:30"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2"/>
      <c r="AC119" s="72"/>
      <c r="AD119" s="72"/>
    </row>
    <row r="120" spans="2:30"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2"/>
      <c r="AC120" s="72"/>
      <c r="AD120" s="72"/>
    </row>
    <row r="121" spans="2:30"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2"/>
      <c r="AC121" s="72"/>
      <c r="AD121" s="72"/>
    </row>
    <row r="122" spans="2:30"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2"/>
      <c r="AC122" s="72"/>
      <c r="AD122" s="72"/>
    </row>
    <row r="123" spans="2:30"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2"/>
      <c r="AC123" s="72"/>
      <c r="AD123" s="72"/>
    </row>
    <row r="124" spans="2:30"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2"/>
      <c r="AC124" s="72"/>
      <c r="AD124" s="72"/>
    </row>
    <row r="125" spans="2:30"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2"/>
      <c r="AC125" s="72"/>
      <c r="AD125" s="72"/>
    </row>
    <row r="126" spans="2:30"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2"/>
      <c r="AC126" s="72"/>
      <c r="AD126" s="72"/>
    </row>
    <row r="127" spans="2:30"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2"/>
      <c r="AC127" s="72"/>
      <c r="AD127" s="72"/>
    </row>
    <row r="128" spans="2:30"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2"/>
      <c r="AC128" s="72"/>
      <c r="AD128" s="72"/>
    </row>
    <row r="129" spans="2:30"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2"/>
      <c r="AC129" s="72"/>
      <c r="AD129" s="72"/>
    </row>
    <row r="130" spans="2:30"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2"/>
      <c r="AC130" s="72"/>
      <c r="AD130" s="72"/>
    </row>
    <row r="131" spans="2:30"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2"/>
      <c r="AC131" s="72"/>
      <c r="AD131" s="72"/>
    </row>
    <row r="132" spans="2:30"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2"/>
      <c r="AC132" s="72"/>
      <c r="AD132" s="72"/>
    </row>
    <row r="133" spans="2:30"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2"/>
      <c r="AC133" s="72"/>
      <c r="AD133" s="72"/>
    </row>
    <row r="134" spans="2:30"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2"/>
      <c r="AC134" s="72"/>
      <c r="AD134" s="72"/>
    </row>
    <row r="135" spans="2:30"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2"/>
      <c r="AC135" s="72"/>
      <c r="AD135" s="72"/>
    </row>
    <row r="136" spans="2:30"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2"/>
      <c r="AC136" s="72"/>
      <c r="AD136" s="72"/>
    </row>
    <row r="137" spans="2:30"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2"/>
      <c r="AC137" s="72"/>
      <c r="AD137" s="72"/>
    </row>
    <row r="138" spans="2:30"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2"/>
      <c r="AC138" s="72"/>
      <c r="AD138" s="72"/>
    </row>
    <row r="139" spans="2:30"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2"/>
      <c r="AC139" s="72"/>
      <c r="AD139" s="72"/>
    </row>
    <row r="140" spans="2:30"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2"/>
      <c r="AC140" s="72"/>
      <c r="AD140" s="72"/>
    </row>
    <row r="141" spans="2:30"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2"/>
      <c r="AC141" s="72"/>
      <c r="AD141" s="72"/>
    </row>
    <row r="142" spans="2:30"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2"/>
      <c r="AC142" s="72"/>
      <c r="AD142" s="72"/>
    </row>
    <row r="143" spans="2:30"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2"/>
      <c r="AC143" s="72"/>
      <c r="AD143" s="72"/>
    </row>
    <row r="144" spans="2:30"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2"/>
      <c r="AC144" s="72"/>
      <c r="AD144" s="72"/>
    </row>
    <row r="145" spans="2:30"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2"/>
      <c r="AC145" s="72"/>
      <c r="AD145" s="72"/>
    </row>
    <row r="146" spans="2:30"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2"/>
      <c r="AC146" s="72"/>
      <c r="AD146" s="72"/>
    </row>
    <row r="147" spans="2:30"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2"/>
      <c r="AC147" s="72"/>
      <c r="AD147" s="72"/>
    </row>
    <row r="148" spans="2:30"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2"/>
      <c r="AC148" s="72"/>
      <c r="AD148" s="72"/>
    </row>
    <row r="149" spans="2:30"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2"/>
      <c r="AC149" s="72"/>
      <c r="AD149" s="72"/>
    </row>
    <row r="150" spans="2:30"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2"/>
      <c r="AC150" s="72"/>
      <c r="AD150" s="72"/>
    </row>
    <row r="151" spans="2:30"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2"/>
      <c r="AC151" s="72"/>
      <c r="AD151" s="72"/>
    </row>
    <row r="152" spans="2:30"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2"/>
      <c r="AC152" s="72"/>
      <c r="AD152" s="72"/>
    </row>
    <row r="153" spans="2:30"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2"/>
      <c r="AC153" s="72"/>
      <c r="AD153" s="72"/>
    </row>
    <row r="154" spans="2:30"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2"/>
      <c r="AC154" s="72"/>
      <c r="AD154" s="72"/>
    </row>
    <row r="155" spans="2:30"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2"/>
      <c r="AC155" s="72"/>
      <c r="AD155" s="72"/>
    </row>
    <row r="156" spans="2:30"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2"/>
      <c r="AC156" s="72"/>
      <c r="AD156" s="72"/>
    </row>
    <row r="157" spans="2:30"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2"/>
      <c r="AC157" s="72"/>
      <c r="AD157" s="72"/>
    </row>
    <row r="158" spans="2:30"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2"/>
      <c r="AC158" s="72"/>
      <c r="AD158" s="72"/>
    </row>
    <row r="159" spans="2:30"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2"/>
      <c r="AC159" s="72"/>
      <c r="AD159" s="72"/>
    </row>
    <row r="160" spans="2:30"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2"/>
      <c r="AC160" s="72"/>
      <c r="AD160" s="72"/>
    </row>
    <row r="161" spans="2:30"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2"/>
      <c r="AC161" s="72"/>
      <c r="AD161" s="72"/>
    </row>
    <row r="162" spans="2:30"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2"/>
      <c r="AC162" s="72"/>
      <c r="AD162" s="72"/>
    </row>
    <row r="163" spans="2:30"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2"/>
      <c r="AC163" s="72"/>
      <c r="AD163" s="72"/>
    </row>
    <row r="164" spans="2:30"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2"/>
      <c r="AC164" s="72"/>
      <c r="AD164" s="72"/>
    </row>
    <row r="165" spans="2:30"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2"/>
      <c r="AC165" s="72"/>
      <c r="AD165" s="72"/>
    </row>
    <row r="166" spans="2:30"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2"/>
      <c r="AC166" s="72"/>
      <c r="AD166" s="72"/>
    </row>
    <row r="167" spans="2:30"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2"/>
      <c r="AC167" s="72"/>
      <c r="AD167" s="72"/>
    </row>
    <row r="168" spans="2:30"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2"/>
      <c r="AC168" s="72"/>
      <c r="AD168" s="72"/>
    </row>
    <row r="169" spans="2:30"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2"/>
      <c r="AC169" s="72"/>
      <c r="AD169" s="72"/>
    </row>
    <row r="170" spans="2:30"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2"/>
      <c r="AC170" s="72"/>
      <c r="AD170" s="72"/>
    </row>
    <row r="171" spans="2:30"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2"/>
      <c r="AC171" s="72"/>
      <c r="AD171" s="72"/>
    </row>
    <row r="172" spans="2:30"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2"/>
      <c r="AC172" s="72"/>
      <c r="AD172" s="72"/>
    </row>
    <row r="173" spans="2:30"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2"/>
      <c r="AC173" s="72"/>
      <c r="AD173" s="72"/>
    </row>
    <row r="174" spans="2:30"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2"/>
      <c r="AC174" s="72"/>
      <c r="AD174" s="72"/>
    </row>
    <row r="175" spans="2:30"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2"/>
      <c r="AC175" s="72"/>
      <c r="AD175" s="72"/>
    </row>
    <row r="176" spans="2:30"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2"/>
      <c r="AC176" s="72"/>
      <c r="AD176" s="72"/>
    </row>
    <row r="177" spans="2:30"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2"/>
      <c r="AC177" s="72"/>
      <c r="AD177" s="72"/>
    </row>
    <row r="178" spans="2:30"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2"/>
      <c r="AC178" s="72"/>
      <c r="AD178" s="72"/>
    </row>
    <row r="179" spans="2:30"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2"/>
      <c r="AC179" s="72"/>
      <c r="AD179" s="72"/>
    </row>
    <row r="180" spans="2:30"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2"/>
      <c r="AC180" s="72"/>
      <c r="AD180" s="72"/>
    </row>
    <row r="181" spans="2:30"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2"/>
      <c r="AC181" s="72"/>
      <c r="AD181" s="72"/>
    </row>
    <row r="182" spans="2:30"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2"/>
      <c r="AC182" s="72"/>
      <c r="AD182" s="72"/>
    </row>
    <row r="183" spans="2:30"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2"/>
      <c r="AC183" s="72"/>
      <c r="AD183" s="72"/>
    </row>
    <row r="184" spans="2:30"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2"/>
      <c r="AC184" s="72"/>
      <c r="AD184" s="72"/>
    </row>
    <row r="185" spans="2:30"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2"/>
      <c r="AC185" s="72"/>
      <c r="AD185" s="72"/>
    </row>
    <row r="186" spans="2:30"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2"/>
      <c r="AC186" s="72"/>
      <c r="AD186" s="72"/>
    </row>
    <row r="187" spans="2:30"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2"/>
      <c r="AC187" s="72"/>
      <c r="AD187" s="72"/>
    </row>
    <row r="188" spans="2:30"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2"/>
      <c r="AC188" s="72"/>
      <c r="AD188" s="72"/>
    </row>
    <row r="189" spans="2:30"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2"/>
      <c r="AC189" s="72"/>
      <c r="AD189" s="72"/>
    </row>
    <row r="190" spans="2:30"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2"/>
      <c r="AC190" s="72"/>
      <c r="AD190" s="72"/>
    </row>
    <row r="191" spans="2:30"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2"/>
      <c r="AC191" s="72"/>
      <c r="AD191" s="72"/>
    </row>
    <row r="192" spans="2:30"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2"/>
      <c r="AC192" s="72"/>
      <c r="AD192" s="72"/>
    </row>
    <row r="193" spans="2:30"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2"/>
      <c r="AC193" s="72"/>
      <c r="AD193" s="72"/>
    </row>
    <row r="194" spans="2:30"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2"/>
      <c r="AC194" s="72"/>
      <c r="AD194" s="72"/>
    </row>
    <row r="195" spans="2:30"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2"/>
      <c r="AC195" s="72"/>
      <c r="AD195" s="72"/>
    </row>
    <row r="196" spans="2:30"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2"/>
      <c r="AC196" s="72"/>
      <c r="AD196" s="72"/>
    </row>
    <row r="197" spans="2:30"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2"/>
      <c r="AC197" s="72"/>
      <c r="AD197" s="72"/>
    </row>
    <row r="198" spans="2:30"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2"/>
      <c r="AC198" s="72"/>
      <c r="AD198" s="72"/>
    </row>
    <row r="199" spans="2:30"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2"/>
      <c r="AC199" s="72"/>
      <c r="AD199" s="72"/>
    </row>
    <row r="200" spans="2:30"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2"/>
      <c r="AC200" s="72"/>
      <c r="AD200" s="72"/>
    </row>
    <row r="201" spans="2:30"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2"/>
      <c r="AC201" s="72"/>
      <c r="AD201" s="72"/>
    </row>
    <row r="202" spans="2:30"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2"/>
      <c r="AC202" s="72"/>
      <c r="AD202" s="72"/>
    </row>
    <row r="203" spans="2:30"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2"/>
      <c r="AC203" s="72"/>
      <c r="AD203" s="72"/>
    </row>
    <row r="204" spans="2:30"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2"/>
      <c r="AC204" s="72"/>
      <c r="AD204" s="72"/>
    </row>
    <row r="205" spans="2:30"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2"/>
      <c r="AC205" s="72"/>
      <c r="AD205" s="72"/>
    </row>
    <row r="206" spans="2:30"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2"/>
      <c r="AC206" s="72"/>
      <c r="AD206" s="72"/>
    </row>
    <row r="207" spans="2:30"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2"/>
      <c r="AC207" s="72"/>
      <c r="AD207" s="72"/>
    </row>
    <row r="208" spans="2:30"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2"/>
      <c r="AC208" s="72"/>
      <c r="AD208" s="72"/>
    </row>
    <row r="209" spans="2:30"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2"/>
      <c r="AC209" s="72"/>
      <c r="AD209" s="72"/>
    </row>
    <row r="210" spans="2:30"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2"/>
      <c r="AC210" s="72"/>
      <c r="AD210" s="72"/>
    </row>
    <row r="211" spans="2:30"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2"/>
      <c r="AC211" s="72"/>
      <c r="AD211" s="72"/>
    </row>
    <row r="212" spans="2:30"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2"/>
      <c r="AC212" s="72"/>
      <c r="AD212" s="72"/>
    </row>
    <row r="213" spans="2:30"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2"/>
      <c r="AC213" s="72"/>
      <c r="AD213" s="72"/>
    </row>
    <row r="214" spans="2:30"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2"/>
      <c r="AC214" s="72"/>
      <c r="AD214" s="72"/>
    </row>
    <row r="215" spans="2:30"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2"/>
      <c r="AC215" s="72"/>
      <c r="AD215" s="72"/>
    </row>
    <row r="216" spans="2:30"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2"/>
      <c r="AC216" s="72"/>
      <c r="AD216" s="72"/>
    </row>
    <row r="217" spans="2:30"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2"/>
      <c r="AC217" s="72"/>
      <c r="AD217" s="72"/>
    </row>
    <row r="218" spans="2:30"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2"/>
      <c r="AC218" s="72"/>
      <c r="AD218" s="72"/>
    </row>
    <row r="219" spans="2:30"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2"/>
      <c r="AC219" s="72"/>
      <c r="AD219" s="72"/>
    </row>
    <row r="220" spans="2:30"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2"/>
      <c r="AC220" s="72"/>
      <c r="AD220" s="72"/>
    </row>
    <row r="221" spans="2:30"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2"/>
      <c r="AC221" s="72"/>
      <c r="AD221" s="72"/>
    </row>
    <row r="222" spans="2:30"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2"/>
      <c r="AC222" s="72"/>
      <c r="AD222" s="72"/>
    </row>
    <row r="223" spans="2:30"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2"/>
      <c r="AC223" s="72"/>
      <c r="AD223" s="72"/>
    </row>
    <row r="224" spans="2:30"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2"/>
      <c r="AC224" s="72"/>
      <c r="AD224" s="72"/>
    </row>
    <row r="225" spans="2:30"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2"/>
      <c r="AC225" s="72"/>
      <c r="AD225" s="72"/>
    </row>
    <row r="226" spans="2:30"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2"/>
      <c r="AC226" s="72"/>
      <c r="AD226" s="72"/>
    </row>
    <row r="227" spans="2:30"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2"/>
      <c r="AC227" s="72"/>
      <c r="AD227" s="72"/>
    </row>
    <row r="228" spans="2:30"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2"/>
      <c r="AC228" s="72"/>
      <c r="AD228" s="72"/>
    </row>
    <row r="229" spans="2:30"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2"/>
      <c r="AC229" s="72"/>
      <c r="AD229" s="72"/>
    </row>
    <row r="230" spans="2:30"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2"/>
      <c r="AC230" s="72"/>
      <c r="AD230" s="72"/>
    </row>
    <row r="231" spans="2:30"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2"/>
      <c r="AC231" s="72"/>
      <c r="AD231" s="72"/>
    </row>
    <row r="232" spans="2:30"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2"/>
      <c r="AC232" s="72"/>
      <c r="AD232" s="72"/>
    </row>
    <row r="233" spans="2:30"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2"/>
      <c r="AC233" s="72"/>
      <c r="AD233" s="72"/>
    </row>
    <row r="234" spans="2:30"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2"/>
      <c r="AC234" s="72"/>
      <c r="AD234" s="72"/>
    </row>
    <row r="235" spans="2:30"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2"/>
      <c r="AC235" s="72"/>
      <c r="AD235" s="72"/>
    </row>
    <row r="236" spans="2:30"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2"/>
      <c r="AC236" s="72"/>
      <c r="AD236" s="72"/>
    </row>
    <row r="237" spans="2:30"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2"/>
      <c r="AC237" s="72"/>
      <c r="AD237" s="72"/>
    </row>
    <row r="238" spans="2:30"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2"/>
      <c r="AC238" s="72"/>
      <c r="AD238" s="72"/>
    </row>
    <row r="239" spans="2:30"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2"/>
      <c r="AC239" s="72"/>
      <c r="AD239" s="72"/>
    </row>
    <row r="240" spans="2:30"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2"/>
      <c r="AC240" s="72"/>
      <c r="AD240" s="72"/>
    </row>
    <row r="241" spans="2:30"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2"/>
      <c r="AC241" s="72"/>
      <c r="AD241" s="72"/>
    </row>
    <row r="242" spans="2:30"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2"/>
      <c r="AC242" s="72"/>
      <c r="AD242" s="72"/>
    </row>
    <row r="243" spans="2:30"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2"/>
      <c r="AC243" s="72"/>
      <c r="AD243" s="72"/>
    </row>
    <row r="244" spans="2:30"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2"/>
      <c r="AC244" s="72"/>
      <c r="AD244" s="72"/>
    </row>
    <row r="245" spans="2:30"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2"/>
      <c r="AC245" s="72"/>
      <c r="AD245" s="72"/>
    </row>
    <row r="246" spans="2:30"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2"/>
      <c r="AC246" s="72"/>
      <c r="AD246" s="72"/>
    </row>
    <row r="247" spans="2:30"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2"/>
      <c r="AC247" s="72"/>
      <c r="AD247" s="72"/>
    </row>
    <row r="248" spans="2:30"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2"/>
      <c r="AC248" s="72"/>
      <c r="AD248" s="72"/>
    </row>
    <row r="249" spans="2:30"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2"/>
      <c r="AC249" s="72"/>
      <c r="AD249" s="72"/>
    </row>
    <row r="250" spans="2:30"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2"/>
      <c r="AC250" s="72"/>
      <c r="AD250" s="72"/>
    </row>
    <row r="251" spans="2:30"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2"/>
      <c r="AC251" s="72"/>
      <c r="AD251" s="72"/>
    </row>
    <row r="252" spans="2:30"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2"/>
      <c r="AC252" s="72"/>
      <c r="AD252" s="72"/>
    </row>
    <row r="253" spans="2:30"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2"/>
      <c r="AC253" s="72"/>
      <c r="AD253" s="72"/>
    </row>
    <row r="254" spans="2:30"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2"/>
      <c r="AC254" s="72"/>
      <c r="AD254" s="72"/>
    </row>
    <row r="255" spans="2:30"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2"/>
      <c r="AC255" s="72"/>
      <c r="AD255" s="72"/>
    </row>
    <row r="256" spans="2:30"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2"/>
      <c r="AC256" s="72"/>
      <c r="AD256" s="72"/>
    </row>
    <row r="257" spans="2:30"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2"/>
      <c r="AC257" s="72"/>
      <c r="AD257" s="72"/>
    </row>
    <row r="258" spans="2:30"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2"/>
      <c r="AC258" s="72"/>
      <c r="AD258" s="72"/>
    </row>
    <row r="259" spans="2:30"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2"/>
      <c r="AC259" s="72"/>
      <c r="AD259" s="72"/>
    </row>
    <row r="260" spans="2:30"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2"/>
      <c r="AC260" s="72"/>
      <c r="AD260" s="72"/>
    </row>
    <row r="261" spans="2:30"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2"/>
      <c r="AC261" s="72"/>
      <c r="AD261" s="72"/>
    </row>
    <row r="262" spans="2:30"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2"/>
      <c r="AC262" s="72"/>
      <c r="AD262" s="72"/>
    </row>
    <row r="263" spans="2:30"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2"/>
      <c r="AC263" s="72"/>
      <c r="AD263" s="72"/>
    </row>
    <row r="264" spans="2:30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3"/>
      <c r="AC264" s="3"/>
      <c r="AD264" s="3"/>
    </row>
    <row r="265" spans="2:30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3"/>
      <c r="AC265" s="3"/>
      <c r="AD265" s="3"/>
    </row>
    <row r="266" spans="2:30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3"/>
      <c r="AC266" s="3"/>
      <c r="AD266" s="3"/>
    </row>
    <row r="267" spans="2:30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3"/>
      <c r="AC267" s="3"/>
      <c r="AD267" s="3"/>
    </row>
    <row r="268" spans="2:30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3"/>
      <c r="AC268" s="3"/>
      <c r="AD268" s="3"/>
    </row>
    <row r="269" spans="2:30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3"/>
      <c r="AC269" s="3"/>
      <c r="AD269" s="3"/>
    </row>
    <row r="270" spans="2:30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3"/>
      <c r="AC270" s="3"/>
      <c r="AD270" s="3"/>
    </row>
    <row r="271" spans="2:30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3"/>
      <c r="AC271" s="3"/>
      <c r="AD271" s="3"/>
    </row>
  </sheetData>
  <mergeCells count="19">
    <mergeCell ref="B1:AD1"/>
    <mergeCell ref="B3:AD3"/>
    <mergeCell ref="B4:AD4"/>
    <mergeCell ref="B5:AD5"/>
    <mergeCell ref="B6:B7"/>
    <mergeCell ref="C6:N6"/>
    <mergeCell ref="O6:O7"/>
    <mergeCell ref="P6:AA6"/>
    <mergeCell ref="AB6:AB7"/>
    <mergeCell ref="AC6:AD6"/>
    <mergeCell ref="B38:AD38"/>
    <mergeCell ref="B39:AD39"/>
    <mergeCell ref="B40:AD40"/>
    <mergeCell ref="B41:B42"/>
    <mergeCell ref="C41:N41"/>
    <mergeCell ref="O41:O42"/>
    <mergeCell ref="P41:AA41"/>
    <mergeCell ref="AB41:AB42"/>
    <mergeCell ref="AC41:AD41"/>
  </mergeCells>
  <printOptions horizontalCentered="1"/>
  <pageMargins left="0" right="0" top="0.39370078740157483" bottom="0.39370078740157483" header="0" footer="0"/>
  <pageSetup scale="6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DGII</vt:lpstr>
      <vt:lpstr>DGA</vt:lpstr>
      <vt:lpstr>TESORERIA </vt:lpstr>
      <vt:lpstr>cut presupuestaria</vt:lpstr>
      <vt:lpstr>'cut presupuestaria'!Área_de_impresión</vt:lpstr>
      <vt:lpstr>DGA!Área_de_impresión</vt:lpstr>
      <vt:lpstr>DGII!Área_de_impresión</vt:lpstr>
      <vt:lpstr>'TESORERIA '!Área_de_impresión</vt:lpstr>
      <vt:lpstr>'cut presupuestaria'!Títulos_a_imprimir</vt:lpstr>
      <vt:lpstr>DGII!Títulos_a_imprimir</vt:lpstr>
      <vt:lpstr>'TESORERIA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Fidelia Raulina Pérez Castillo</dc:creator>
  <cp:lastModifiedBy>Fidelia Raulina Pérez Castillo</cp:lastModifiedBy>
  <dcterms:created xsi:type="dcterms:W3CDTF">2024-03-18T13:55:31Z</dcterms:created>
  <dcterms:modified xsi:type="dcterms:W3CDTF">2024-03-18T13:58:19Z</dcterms:modified>
</cp:coreProperties>
</file>