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Desktop\2024\INGRESOS FISCALES PARA INTERNET 2024\"/>
    </mc:Choice>
  </mc:AlternateContent>
  <xr:revisionPtr revIDLastSave="0" documentId="13_ncr:1_{D8B351E4-DA45-4F74-BCC2-A79169AD0ADB}" xr6:coauthVersionLast="47" xr6:coauthVersionMax="47" xr10:uidLastSave="{00000000-0000-0000-0000-000000000000}"/>
  <bookViews>
    <workbookView xWindow="-120" yWindow="-120" windowWidth="29040" windowHeight="15840" activeTab="3" xr2:uid="{EFDE966C-11DE-4EE0-BBBC-1FBD413C3598}"/>
  </bookViews>
  <sheets>
    <sheet name="DGII (EST)" sheetId="1" r:id="rId1"/>
    <sheet name="DGA (EST)" sheetId="2" r:id="rId2"/>
    <sheet name="TESORERIA (EST)" sheetId="3" r:id="rId3"/>
    <sheet name="cut presupuestaria" sheetId="4" r:id="rId4"/>
  </sheets>
  <externalReferences>
    <externalReference r:id="rId5"/>
    <externalReference r:id="rId6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3">'cut presupuestaria'!$B$3:$AD$30</definedName>
    <definedName name="_xlnm.Print_Area" localSheetId="0">'DGII (EST)'!$A$1:$AD$58</definedName>
    <definedName name="_xlnm.Print_Area" localSheetId="2">'TESORERIA (EST)'!$A$1:$AD$58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3">'cut presupuestaria'!$3:$7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64" i="4" l="1"/>
  <c r="AD63" i="4"/>
  <c r="AB63" i="4"/>
  <c r="O63" i="4"/>
  <c r="AC63" i="4" s="1"/>
  <c r="AA62" i="4"/>
  <c r="AA61" i="4" s="1"/>
  <c r="Z62" i="4"/>
  <c r="Y62" i="4"/>
  <c r="Y61" i="4" s="1"/>
  <c r="X62" i="4"/>
  <c r="W62" i="4"/>
  <c r="V62" i="4"/>
  <c r="V61" i="4" s="1"/>
  <c r="U62" i="4"/>
  <c r="U61" i="4" s="1"/>
  <c r="T62" i="4"/>
  <c r="S62" i="4"/>
  <c r="S61" i="4" s="1"/>
  <c r="R62" i="4"/>
  <c r="Q62" i="4"/>
  <c r="P62" i="4"/>
  <c r="P61" i="4" s="1"/>
  <c r="Z61" i="4"/>
  <c r="X61" i="4"/>
  <c r="W61" i="4"/>
  <c r="T61" i="4"/>
  <c r="R61" i="4"/>
  <c r="Q61" i="4"/>
  <c r="N61" i="4"/>
  <c r="H61" i="4"/>
  <c r="AB60" i="4"/>
  <c r="N60" i="4"/>
  <c r="M60" i="4"/>
  <c r="L60" i="4"/>
  <c r="K60" i="4"/>
  <c r="J60" i="4"/>
  <c r="I60" i="4"/>
  <c r="H60" i="4"/>
  <c r="G60" i="4"/>
  <c r="F60" i="4"/>
  <c r="E60" i="4"/>
  <c r="D60" i="4"/>
  <c r="C60" i="4"/>
  <c r="O60" i="4" s="1"/>
  <c r="AB59" i="4"/>
  <c r="N59" i="4"/>
  <c r="M59" i="4"/>
  <c r="L59" i="4"/>
  <c r="K59" i="4"/>
  <c r="J59" i="4"/>
  <c r="I59" i="4"/>
  <c r="H59" i="4"/>
  <c r="G59" i="4"/>
  <c r="F59" i="4"/>
  <c r="E59" i="4"/>
  <c r="D59" i="4"/>
  <c r="C59" i="4"/>
  <c r="O59" i="4" s="1"/>
  <c r="AA58" i="4"/>
  <c r="Z58" i="4"/>
  <c r="Y58" i="4"/>
  <c r="X58" i="4"/>
  <c r="X57" i="4" s="1"/>
  <c r="W58" i="4"/>
  <c r="K58" i="4"/>
  <c r="K57" i="4" s="1"/>
  <c r="J58" i="4"/>
  <c r="D58" i="4"/>
  <c r="AA57" i="4"/>
  <c r="Z57" i="4"/>
  <c r="Y57" i="4"/>
  <c r="W57" i="4"/>
  <c r="V57" i="4"/>
  <c r="U57" i="4"/>
  <c r="T57" i="4"/>
  <c r="S57" i="4"/>
  <c r="R57" i="4"/>
  <c r="Q57" i="4"/>
  <c r="P57" i="4"/>
  <c r="AB56" i="4"/>
  <c r="I56" i="4"/>
  <c r="I55" i="4" s="1"/>
  <c r="C56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K55" i="4"/>
  <c r="D55" i="4"/>
  <c r="C55" i="4"/>
  <c r="AB54" i="4"/>
  <c r="M54" i="4"/>
  <c r="K54" i="4"/>
  <c r="E54" i="4"/>
  <c r="AB53" i="4"/>
  <c r="I53" i="4"/>
  <c r="I52" i="4" s="1"/>
  <c r="C53" i="4"/>
  <c r="AB52" i="4"/>
  <c r="AB51" i="4" s="1"/>
  <c r="AB50" i="4" s="1"/>
  <c r="AA52" i="4"/>
  <c r="Z52" i="4"/>
  <c r="Y52" i="4"/>
  <c r="Y51" i="4" s="1"/>
  <c r="X52" i="4"/>
  <c r="X51" i="4" s="1"/>
  <c r="W52" i="4"/>
  <c r="V52" i="4"/>
  <c r="V51" i="4" s="1"/>
  <c r="V50" i="4" s="1"/>
  <c r="U52" i="4"/>
  <c r="T52" i="4"/>
  <c r="S52" i="4"/>
  <c r="R52" i="4"/>
  <c r="R51" i="4" s="1"/>
  <c r="Q52" i="4"/>
  <c r="Q51" i="4" s="1"/>
  <c r="Q50" i="4" s="1"/>
  <c r="Q49" i="4" s="1"/>
  <c r="P52" i="4"/>
  <c r="P51" i="4" s="1"/>
  <c r="P50" i="4" s="1"/>
  <c r="P49" i="4" s="1"/>
  <c r="P43" i="4" s="1"/>
  <c r="P65" i="4" s="1"/>
  <c r="D52" i="4"/>
  <c r="C52" i="4"/>
  <c r="C51" i="4" s="1"/>
  <c r="AA51" i="4"/>
  <c r="Z51" i="4"/>
  <c r="Z50" i="4" s="1"/>
  <c r="W51" i="4"/>
  <c r="W50" i="4" s="1"/>
  <c r="W49" i="4" s="1"/>
  <c r="U51" i="4"/>
  <c r="U50" i="4" s="1"/>
  <c r="U49" i="4" s="1"/>
  <c r="T51" i="4"/>
  <c r="T50" i="4" s="1"/>
  <c r="T49" i="4" s="1"/>
  <c r="S51" i="4"/>
  <c r="S50" i="4" s="1"/>
  <c r="S49" i="4" s="1"/>
  <c r="H51" i="4"/>
  <c r="H50" i="4" s="1"/>
  <c r="H49" i="4" s="1"/>
  <c r="AA50" i="4"/>
  <c r="AA49" i="4" s="1"/>
  <c r="X50" i="4"/>
  <c r="X49" i="4" s="1"/>
  <c r="R50" i="4"/>
  <c r="R49" i="4" s="1"/>
  <c r="C50" i="4"/>
  <c r="V49" i="4"/>
  <c r="AB48" i="4"/>
  <c r="AB47" i="4" s="1"/>
  <c r="M48" i="4"/>
  <c r="G48" i="4"/>
  <c r="G47" i="4" s="1"/>
  <c r="G46" i="4" s="1"/>
  <c r="G45" i="4" s="1"/>
  <c r="G44" i="4" s="1"/>
  <c r="AA47" i="4"/>
  <c r="Z47" i="4"/>
  <c r="Z46" i="4" s="1"/>
  <c r="Z45" i="4" s="1"/>
  <c r="Z44" i="4" s="1"/>
  <c r="Y47" i="4"/>
  <c r="X47" i="4"/>
  <c r="W47" i="4"/>
  <c r="W46" i="4" s="1"/>
  <c r="W45" i="4" s="1"/>
  <c r="W44" i="4" s="1"/>
  <c r="V47" i="4"/>
  <c r="U47" i="4"/>
  <c r="T47" i="4"/>
  <c r="T46" i="4" s="1"/>
  <c r="T45" i="4" s="1"/>
  <c r="T44" i="4" s="1"/>
  <c r="T43" i="4" s="1"/>
  <c r="T65" i="4" s="1"/>
  <c r="S47" i="4"/>
  <c r="R47" i="4"/>
  <c r="Q47" i="4"/>
  <c r="P47" i="4"/>
  <c r="M47" i="4"/>
  <c r="M46" i="4" s="1"/>
  <c r="M45" i="4" s="1"/>
  <c r="M44" i="4" s="1"/>
  <c r="AB46" i="4"/>
  <c r="AB45" i="4" s="1"/>
  <c r="AB44" i="4" s="1"/>
  <c r="AA46" i="4"/>
  <c r="Y46" i="4"/>
  <c r="Y45" i="4" s="1"/>
  <c r="Y44" i="4" s="1"/>
  <c r="X46" i="4"/>
  <c r="X45" i="4" s="1"/>
  <c r="X44" i="4" s="1"/>
  <c r="X43" i="4" s="1"/>
  <c r="X65" i="4" s="1"/>
  <c r="V46" i="4"/>
  <c r="U46" i="4"/>
  <c r="U45" i="4" s="1"/>
  <c r="S46" i="4"/>
  <c r="R46" i="4"/>
  <c r="R45" i="4" s="1"/>
  <c r="R44" i="4" s="1"/>
  <c r="R43" i="4" s="1"/>
  <c r="R65" i="4" s="1"/>
  <c r="Q46" i="4"/>
  <c r="Q45" i="4" s="1"/>
  <c r="Q44" i="4" s="1"/>
  <c r="P46" i="4"/>
  <c r="I46" i="4"/>
  <c r="I45" i="4" s="1"/>
  <c r="I44" i="4" s="1"/>
  <c r="AA45" i="4"/>
  <c r="AA44" i="4" s="1"/>
  <c r="AA43" i="4" s="1"/>
  <c r="AA65" i="4" s="1"/>
  <c r="V45" i="4"/>
  <c r="V44" i="4" s="1"/>
  <c r="V43" i="4" s="1"/>
  <c r="V65" i="4" s="1"/>
  <c r="S45" i="4"/>
  <c r="S44" i="4" s="1"/>
  <c r="S43" i="4" s="1"/>
  <c r="S65" i="4" s="1"/>
  <c r="P45" i="4"/>
  <c r="P44" i="4" s="1"/>
  <c r="U44" i="4"/>
  <c r="W43" i="4"/>
  <c r="W65" i="4" s="1"/>
  <c r="AB31" i="4"/>
  <c r="AC29" i="4"/>
  <c r="AC28" i="4"/>
  <c r="AD28" i="4" s="1"/>
  <c r="AB28" i="4"/>
  <c r="AA28" i="4"/>
  <c r="N63" i="4" s="1"/>
  <c r="N62" i="4" s="1"/>
  <c r="Z28" i="4"/>
  <c r="Y28" i="4"/>
  <c r="L63" i="4" s="1"/>
  <c r="L62" i="4" s="1"/>
  <c r="L61" i="4" s="1"/>
  <c r="X28" i="4"/>
  <c r="W28" i="4"/>
  <c r="J63" i="4" s="1"/>
  <c r="J62" i="4" s="1"/>
  <c r="J61" i="4" s="1"/>
  <c r="V28" i="4"/>
  <c r="I63" i="4" s="1"/>
  <c r="I62" i="4" s="1"/>
  <c r="I61" i="4" s="1"/>
  <c r="U28" i="4"/>
  <c r="H63" i="4" s="1"/>
  <c r="H62" i="4" s="1"/>
  <c r="T28" i="4"/>
  <c r="S28" i="4"/>
  <c r="R28" i="4"/>
  <c r="E63" i="4" s="1"/>
  <c r="E62" i="4" s="1"/>
  <c r="E61" i="4" s="1"/>
  <c r="Q28" i="4"/>
  <c r="P28" i="4"/>
  <c r="C63" i="4" s="1"/>
  <c r="C62" i="4" s="1"/>
  <c r="O28" i="4"/>
  <c r="N28" i="4"/>
  <c r="M28" i="4"/>
  <c r="M27" i="4" s="1"/>
  <c r="L28" i="4"/>
  <c r="K28" i="4"/>
  <c r="J28" i="4"/>
  <c r="I28" i="4"/>
  <c r="H28" i="4"/>
  <c r="G28" i="4"/>
  <c r="G27" i="4" s="1"/>
  <c r="G26" i="4" s="1"/>
  <c r="F28" i="4"/>
  <c r="E28" i="4"/>
  <c r="D28" i="4"/>
  <c r="C28" i="4"/>
  <c r="AA27" i="4"/>
  <c r="Y27" i="4"/>
  <c r="W27" i="4"/>
  <c r="W26" i="4" s="1"/>
  <c r="V27" i="4"/>
  <c r="V26" i="4" s="1"/>
  <c r="U27" i="4"/>
  <c r="U26" i="4" s="1"/>
  <c r="R27" i="4"/>
  <c r="N27" i="4"/>
  <c r="N26" i="4" s="1"/>
  <c r="L27" i="4"/>
  <c r="K27" i="4"/>
  <c r="K26" i="4" s="1"/>
  <c r="J27" i="4"/>
  <c r="I27" i="4"/>
  <c r="H27" i="4"/>
  <c r="H26" i="4" s="1"/>
  <c r="F27" i="4"/>
  <c r="E27" i="4"/>
  <c r="E26" i="4" s="1"/>
  <c r="D27" i="4"/>
  <c r="O27" i="4" s="1"/>
  <c r="O26" i="4" s="1"/>
  <c r="C27" i="4"/>
  <c r="AA26" i="4"/>
  <c r="Y26" i="4"/>
  <c r="R26" i="4"/>
  <c r="P26" i="4"/>
  <c r="M26" i="4"/>
  <c r="L26" i="4"/>
  <c r="J26" i="4"/>
  <c r="I26" i="4"/>
  <c r="F26" i="4"/>
  <c r="C26" i="4"/>
  <c r="AB25" i="4"/>
  <c r="AC25" i="4" s="1"/>
  <c r="AD25" i="4" s="1"/>
  <c r="O25" i="4"/>
  <c r="AB24" i="4"/>
  <c r="AC24" i="4" s="1"/>
  <c r="AD24" i="4" s="1"/>
  <c r="O24" i="4"/>
  <c r="AA23" i="4"/>
  <c r="N58" i="4" s="1"/>
  <c r="N57" i="4" s="1"/>
  <c r="Z23" i="4"/>
  <c r="M58" i="4" s="1"/>
  <c r="M57" i="4" s="1"/>
  <c r="Y23" i="4"/>
  <c r="L58" i="4" s="1"/>
  <c r="L57" i="4" s="1"/>
  <c r="X23" i="4"/>
  <c r="X22" i="4" s="1"/>
  <c r="W23" i="4"/>
  <c r="V23" i="4"/>
  <c r="U23" i="4"/>
  <c r="H58" i="4" s="1"/>
  <c r="H57" i="4" s="1"/>
  <c r="T23" i="4"/>
  <c r="G58" i="4" s="1"/>
  <c r="G57" i="4" s="1"/>
  <c r="S23" i="4"/>
  <c r="F58" i="4" s="1"/>
  <c r="F57" i="4" s="1"/>
  <c r="R23" i="4"/>
  <c r="Q23" i="4"/>
  <c r="P23" i="4"/>
  <c r="AB23" i="4" s="1"/>
  <c r="N23" i="4"/>
  <c r="M23" i="4"/>
  <c r="L23" i="4"/>
  <c r="L22" i="4" s="1"/>
  <c r="K23" i="4"/>
  <c r="J23" i="4"/>
  <c r="J22" i="4" s="1"/>
  <c r="I23" i="4"/>
  <c r="I22" i="4" s="1"/>
  <c r="H23" i="4"/>
  <c r="H22" i="4" s="1"/>
  <c r="G23" i="4"/>
  <c r="O23" i="4" s="1"/>
  <c r="O22" i="4" s="1"/>
  <c r="F23" i="4"/>
  <c r="F22" i="4" s="1"/>
  <c r="AA22" i="4"/>
  <c r="Y22" i="4"/>
  <c r="W22" i="4"/>
  <c r="U22" i="4"/>
  <c r="T22" i="4"/>
  <c r="S22" i="4"/>
  <c r="Q22" i="4"/>
  <c r="N22" i="4"/>
  <c r="M22" i="4"/>
  <c r="K22" i="4"/>
  <c r="G22" i="4"/>
  <c r="E22" i="4"/>
  <c r="D22" i="4"/>
  <c r="C22" i="4"/>
  <c r="AA21" i="4"/>
  <c r="Z21" i="4"/>
  <c r="Y21" i="4"/>
  <c r="X21" i="4"/>
  <c r="K56" i="4" s="1"/>
  <c r="W21" i="4"/>
  <c r="J56" i="4" s="1"/>
  <c r="J55" i="4" s="1"/>
  <c r="V21" i="4"/>
  <c r="U21" i="4"/>
  <c r="H56" i="4" s="1"/>
  <c r="H55" i="4" s="1"/>
  <c r="T21" i="4"/>
  <c r="S21" i="4"/>
  <c r="S20" i="4" s="1"/>
  <c r="R21" i="4"/>
  <c r="Q21" i="4"/>
  <c r="D56" i="4" s="1"/>
  <c r="P21" i="4"/>
  <c r="N21" i="4"/>
  <c r="N20" i="4" s="1"/>
  <c r="M21" i="4"/>
  <c r="M20" i="4" s="1"/>
  <c r="M15" i="4" s="1"/>
  <c r="M14" i="4" s="1"/>
  <c r="L21" i="4"/>
  <c r="L20" i="4" s="1"/>
  <c r="K21" i="4"/>
  <c r="J21" i="4"/>
  <c r="I21" i="4"/>
  <c r="H21" i="4"/>
  <c r="H20" i="4" s="1"/>
  <c r="G21" i="4"/>
  <c r="G20" i="4" s="1"/>
  <c r="F21" i="4"/>
  <c r="E21" i="4"/>
  <c r="D21" i="4"/>
  <c r="C21" i="4"/>
  <c r="O21" i="4" s="1"/>
  <c r="O20" i="4" s="1"/>
  <c r="X20" i="4"/>
  <c r="W20" i="4"/>
  <c r="V20" i="4"/>
  <c r="U20" i="4"/>
  <c r="Q20" i="4"/>
  <c r="P20" i="4"/>
  <c r="K20" i="4"/>
  <c r="J20" i="4"/>
  <c r="I20" i="4"/>
  <c r="F20" i="4"/>
  <c r="E20" i="4"/>
  <c r="D20" i="4"/>
  <c r="C20" i="4"/>
  <c r="AA19" i="4"/>
  <c r="N54" i="4" s="1"/>
  <c r="Z19" i="4"/>
  <c r="Y19" i="4"/>
  <c r="L54" i="4" s="1"/>
  <c r="X19" i="4"/>
  <c r="W19" i="4"/>
  <c r="J54" i="4" s="1"/>
  <c r="V19" i="4"/>
  <c r="I54" i="4" s="1"/>
  <c r="U19" i="4"/>
  <c r="H54" i="4" s="1"/>
  <c r="T19" i="4"/>
  <c r="G54" i="4" s="1"/>
  <c r="S19" i="4"/>
  <c r="F54" i="4" s="1"/>
  <c r="R19" i="4"/>
  <c r="Q19" i="4"/>
  <c r="D54" i="4" s="1"/>
  <c r="P19" i="4"/>
  <c r="C54" i="4" s="1"/>
  <c r="N19" i="4"/>
  <c r="M19" i="4"/>
  <c r="L19" i="4"/>
  <c r="K19" i="4"/>
  <c r="J19" i="4"/>
  <c r="I19" i="4"/>
  <c r="H19" i="4"/>
  <c r="G19" i="4"/>
  <c r="F19" i="4"/>
  <c r="E19" i="4"/>
  <c r="D19" i="4"/>
  <c r="C19" i="4"/>
  <c r="O19" i="4" s="1"/>
  <c r="AA18" i="4"/>
  <c r="N53" i="4" s="1"/>
  <c r="N52" i="4" s="1"/>
  <c r="N51" i="4" s="1"/>
  <c r="Z18" i="4"/>
  <c r="Y18" i="4"/>
  <c r="X18" i="4"/>
  <c r="W18" i="4"/>
  <c r="J53" i="4" s="1"/>
  <c r="J52" i="4" s="1"/>
  <c r="V18" i="4"/>
  <c r="U18" i="4"/>
  <c r="H53" i="4" s="1"/>
  <c r="H52" i="4" s="1"/>
  <c r="T18" i="4"/>
  <c r="G53" i="4" s="1"/>
  <c r="G52" i="4" s="1"/>
  <c r="G51" i="4" s="1"/>
  <c r="S18" i="4"/>
  <c r="S17" i="4" s="1"/>
  <c r="R18" i="4"/>
  <c r="Q18" i="4"/>
  <c r="D53" i="4" s="1"/>
  <c r="P18" i="4"/>
  <c r="N18" i="4"/>
  <c r="M18" i="4"/>
  <c r="M17" i="4" s="1"/>
  <c r="L18" i="4"/>
  <c r="L17" i="4" s="1"/>
  <c r="L16" i="4" s="1"/>
  <c r="L15" i="4" s="1"/>
  <c r="L14" i="4" s="1"/>
  <c r="L8" i="4" s="1"/>
  <c r="L30" i="4" s="1"/>
  <c r="L32" i="4" s="1"/>
  <c r="K18" i="4"/>
  <c r="J18" i="4"/>
  <c r="I18" i="4"/>
  <c r="H18" i="4"/>
  <c r="H17" i="4" s="1"/>
  <c r="H16" i="4" s="1"/>
  <c r="H15" i="4" s="1"/>
  <c r="H14" i="4" s="1"/>
  <c r="H8" i="4" s="1"/>
  <c r="H30" i="4" s="1"/>
  <c r="H32" i="4" s="1"/>
  <c r="G18" i="4"/>
  <c r="G17" i="4" s="1"/>
  <c r="F18" i="4"/>
  <c r="F17" i="4" s="1"/>
  <c r="F16" i="4" s="1"/>
  <c r="F15" i="4" s="1"/>
  <c r="F14" i="4" s="1"/>
  <c r="E18" i="4"/>
  <c r="D18" i="4"/>
  <c r="C18" i="4"/>
  <c r="C17" i="4" s="1"/>
  <c r="C16" i="4" s="1"/>
  <c r="C15" i="4" s="1"/>
  <c r="C14" i="4" s="1"/>
  <c r="AA17" i="4"/>
  <c r="AA16" i="4" s="1"/>
  <c r="W17" i="4"/>
  <c r="V17" i="4"/>
  <c r="U17" i="4"/>
  <c r="U16" i="4" s="1"/>
  <c r="U15" i="4" s="1"/>
  <c r="U14" i="4" s="1"/>
  <c r="T17" i="4"/>
  <c r="Q17" i="4"/>
  <c r="P17" i="4"/>
  <c r="P16" i="4" s="1"/>
  <c r="P15" i="4" s="1"/>
  <c r="N17" i="4"/>
  <c r="K17" i="4"/>
  <c r="J17" i="4"/>
  <c r="J16" i="4" s="1"/>
  <c r="J15" i="4" s="1"/>
  <c r="I17" i="4"/>
  <c r="I16" i="4" s="1"/>
  <c r="I15" i="4" s="1"/>
  <c r="I14" i="4" s="1"/>
  <c r="E17" i="4"/>
  <c r="D17" i="4"/>
  <c r="V16" i="4"/>
  <c r="V15" i="4" s="1"/>
  <c r="T16" i="4"/>
  <c r="S16" i="4"/>
  <c r="S15" i="4" s="1"/>
  <c r="S14" i="4" s="1"/>
  <c r="N16" i="4"/>
  <c r="M16" i="4"/>
  <c r="G16" i="4"/>
  <c r="G15" i="4" s="1"/>
  <c r="G14" i="4" s="1"/>
  <c r="D16" i="4"/>
  <c r="N15" i="4"/>
  <c r="D15" i="4"/>
  <c r="D14" i="4" s="1"/>
  <c r="N14" i="4"/>
  <c r="AA13" i="4"/>
  <c r="N48" i="4" s="1"/>
  <c r="N47" i="4" s="1"/>
  <c r="N46" i="4" s="1"/>
  <c r="N45" i="4" s="1"/>
  <c r="N44" i="4" s="1"/>
  <c r="Z13" i="4"/>
  <c r="Y13" i="4"/>
  <c r="L48" i="4" s="1"/>
  <c r="L47" i="4" s="1"/>
  <c r="L46" i="4" s="1"/>
  <c r="L45" i="4" s="1"/>
  <c r="L44" i="4" s="1"/>
  <c r="X13" i="4"/>
  <c r="W13" i="4"/>
  <c r="V13" i="4"/>
  <c r="I48" i="4" s="1"/>
  <c r="I47" i="4" s="1"/>
  <c r="U13" i="4"/>
  <c r="H48" i="4" s="1"/>
  <c r="H47" i="4" s="1"/>
  <c r="H46" i="4" s="1"/>
  <c r="H45" i="4" s="1"/>
  <c r="H44" i="4" s="1"/>
  <c r="T13" i="4"/>
  <c r="S13" i="4"/>
  <c r="F48" i="4" s="1"/>
  <c r="F47" i="4" s="1"/>
  <c r="F46" i="4" s="1"/>
  <c r="F45" i="4" s="1"/>
  <c r="F44" i="4" s="1"/>
  <c r="R13" i="4"/>
  <c r="Q13" i="4"/>
  <c r="P13" i="4"/>
  <c r="C48" i="4" s="1"/>
  <c r="N13" i="4"/>
  <c r="M13" i="4"/>
  <c r="L13" i="4"/>
  <c r="L12" i="4" s="1"/>
  <c r="K13" i="4"/>
  <c r="K12" i="4" s="1"/>
  <c r="K11" i="4" s="1"/>
  <c r="K10" i="4" s="1"/>
  <c r="K9" i="4" s="1"/>
  <c r="J13" i="4"/>
  <c r="I13" i="4"/>
  <c r="I12" i="4" s="1"/>
  <c r="I11" i="4" s="1"/>
  <c r="I10" i="4" s="1"/>
  <c r="I9" i="4" s="1"/>
  <c r="I8" i="4" s="1"/>
  <c r="I30" i="4" s="1"/>
  <c r="I32" i="4" s="1"/>
  <c r="H13" i="4"/>
  <c r="G13" i="4"/>
  <c r="F13" i="4"/>
  <c r="F12" i="4" s="1"/>
  <c r="F11" i="4" s="1"/>
  <c r="F10" i="4" s="1"/>
  <c r="F9" i="4" s="1"/>
  <c r="E13" i="4"/>
  <c r="E12" i="4" s="1"/>
  <c r="E11" i="4" s="1"/>
  <c r="E10" i="4" s="1"/>
  <c r="E9" i="4" s="1"/>
  <c r="D13" i="4"/>
  <c r="C13" i="4"/>
  <c r="O13" i="4" s="1"/>
  <c r="O12" i="4" s="1"/>
  <c r="O11" i="4" s="1"/>
  <c r="O10" i="4" s="1"/>
  <c r="O9" i="4" s="1"/>
  <c r="AA12" i="4"/>
  <c r="AA11" i="4" s="1"/>
  <c r="Z12" i="4"/>
  <c r="Y12" i="4"/>
  <c r="V12" i="4"/>
  <c r="V11" i="4" s="1"/>
  <c r="U12" i="4"/>
  <c r="U11" i="4" s="1"/>
  <c r="U10" i="4" s="1"/>
  <c r="U9" i="4" s="1"/>
  <c r="U8" i="4" s="1"/>
  <c r="U30" i="4" s="1"/>
  <c r="U32" i="4" s="1"/>
  <c r="T12" i="4"/>
  <c r="S12" i="4"/>
  <c r="P12" i="4"/>
  <c r="P11" i="4" s="1"/>
  <c r="P10" i="4" s="1"/>
  <c r="P9" i="4" s="1"/>
  <c r="N12" i="4"/>
  <c r="M12" i="4"/>
  <c r="J12" i="4"/>
  <c r="J11" i="4" s="1"/>
  <c r="H12" i="4"/>
  <c r="G12" i="4"/>
  <c r="D12" i="4"/>
  <c r="D11" i="4" s="1"/>
  <c r="C12" i="4"/>
  <c r="C11" i="4" s="1"/>
  <c r="C10" i="4" s="1"/>
  <c r="C9" i="4" s="1"/>
  <c r="C8" i="4" s="1"/>
  <c r="Z11" i="4"/>
  <c r="Z10" i="4" s="1"/>
  <c r="Z9" i="4" s="1"/>
  <c r="Y11" i="4"/>
  <c r="Y10" i="4" s="1"/>
  <c r="Y9" i="4" s="1"/>
  <c r="T11" i="4"/>
  <c r="T10" i="4" s="1"/>
  <c r="S11" i="4"/>
  <c r="S10" i="4" s="1"/>
  <c r="N11" i="4"/>
  <c r="N10" i="4" s="1"/>
  <c r="M11" i="4"/>
  <c r="M10" i="4" s="1"/>
  <c r="L11" i="4"/>
  <c r="H11" i="4"/>
  <c r="H10" i="4" s="1"/>
  <c r="G11" i="4"/>
  <c r="G10" i="4" s="1"/>
  <c r="G9" i="4" s="1"/>
  <c r="AA10" i="4"/>
  <c r="AA9" i="4" s="1"/>
  <c r="V10" i="4"/>
  <c r="L10" i="4"/>
  <c r="L9" i="4" s="1"/>
  <c r="J10" i="4"/>
  <c r="J9" i="4" s="1"/>
  <c r="D10" i="4"/>
  <c r="V9" i="4"/>
  <c r="T9" i="4"/>
  <c r="S9" i="4"/>
  <c r="N9" i="4"/>
  <c r="M9" i="4"/>
  <c r="H9" i="4"/>
  <c r="D9" i="4"/>
  <c r="N8" i="4"/>
  <c r="N30" i="4" s="1"/>
  <c r="N32" i="4" s="1"/>
  <c r="AB54" i="3"/>
  <c r="N54" i="3"/>
  <c r="M54" i="3"/>
  <c r="L54" i="3"/>
  <c r="K54" i="3"/>
  <c r="J54" i="3"/>
  <c r="I54" i="3"/>
  <c r="H54" i="3"/>
  <c r="G54" i="3"/>
  <c r="F54" i="3"/>
  <c r="E54" i="3"/>
  <c r="D54" i="3"/>
  <c r="C54" i="3"/>
  <c r="O54" i="3" s="1"/>
  <c r="AC54" i="3" s="1"/>
  <c r="AB53" i="3"/>
  <c r="N53" i="3"/>
  <c r="M53" i="3"/>
  <c r="L53" i="3"/>
  <c r="K53" i="3"/>
  <c r="J53" i="3"/>
  <c r="J51" i="3" s="1"/>
  <c r="I53" i="3"/>
  <c r="I51" i="3" s="1"/>
  <c r="I50" i="3" s="1"/>
  <c r="I55" i="3" s="1"/>
  <c r="H53" i="3"/>
  <c r="G53" i="3"/>
  <c r="F53" i="3"/>
  <c r="E53" i="3"/>
  <c r="D53" i="3"/>
  <c r="D51" i="3" s="1"/>
  <c r="C53" i="3"/>
  <c r="C51" i="3" s="1"/>
  <c r="C50" i="3" s="1"/>
  <c r="AB52" i="3"/>
  <c r="N52" i="3"/>
  <c r="N51" i="3" s="1"/>
  <c r="N50" i="3" s="1"/>
  <c r="M52" i="3"/>
  <c r="M51" i="3" s="1"/>
  <c r="M50" i="3" s="1"/>
  <c r="L52" i="3"/>
  <c r="K52" i="3"/>
  <c r="K51" i="3" s="1"/>
  <c r="J52" i="3"/>
  <c r="I52" i="3"/>
  <c r="H52" i="3"/>
  <c r="H51" i="3" s="1"/>
  <c r="H50" i="3" s="1"/>
  <c r="G52" i="3"/>
  <c r="F52" i="3"/>
  <c r="E52" i="3"/>
  <c r="E51" i="3" s="1"/>
  <c r="D52" i="3"/>
  <c r="C52" i="3"/>
  <c r="O52" i="3" s="1"/>
  <c r="U51" i="3"/>
  <c r="AB51" i="3" s="1"/>
  <c r="L51" i="3"/>
  <c r="L50" i="3" s="1"/>
  <c r="G51" i="3"/>
  <c r="F51" i="3"/>
  <c r="AA50" i="3"/>
  <c r="Z50" i="3"/>
  <c r="Y50" i="3"/>
  <c r="X50" i="3"/>
  <c r="W50" i="3"/>
  <c r="V50" i="3"/>
  <c r="T50" i="3"/>
  <c r="S50" i="3"/>
  <c r="R50" i="3"/>
  <c r="Q50" i="3"/>
  <c r="P50" i="3"/>
  <c r="K50" i="3"/>
  <c r="J50" i="3"/>
  <c r="E50" i="3"/>
  <c r="D50" i="3"/>
  <c r="AB49" i="3"/>
  <c r="N49" i="3"/>
  <c r="M49" i="3"/>
  <c r="L49" i="3"/>
  <c r="K49" i="3"/>
  <c r="J49" i="3"/>
  <c r="I49" i="3"/>
  <c r="H49" i="3"/>
  <c r="G49" i="3"/>
  <c r="F49" i="3"/>
  <c r="E49" i="3"/>
  <c r="D49" i="3"/>
  <c r="C49" i="3"/>
  <c r="AB48" i="3"/>
  <c r="N48" i="3"/>
  <c r="M48" i="3"/>
  <c r="L48" i="3"/>
  <c r="K48" i="3"/>
  <c r="J48" i="3"/>
  <c r="I48" i="3"/>
  <c r="H48" i="3"/>
  <c r="G48" i="3"/>
  <c r="F48" i="3"/>
  <c r="E48" i="3"/>
  <c r="D48" i="3"/>
  <c r="C48" i="3"/>
  <c r="AB47" i="3"/>
  <c r="AB41" i="3" s="1"/>
  <c r="AB40" i="3" s="1"/>
  <c r="N47" i="3"/>
  <c r="M47" i="3"/>
  <c r="L47" i="3"/>
  <c r="K47" i="3"/>
  <c r="J47" i="3"/>
  <c r="I47" i="3"/>
  <c r="H47" i="3"/>
  <c r="G47" i="3"/>
  <c r="F47" i="3"/>
  <c r="E47" i="3"/>
  <c r="D47" i="3"/>
  <c r="D41" i="3" s="1"/>
  <c r="D40" i="3" s="1"/>
  <c r="C47" i="3"/>
  <c r="O47" i="3" s="1"/>
  <c r="AB46" i="3"/>
  <c r="N46" i="3"/>
  <c r="N45" i="3" s="1"/>
  <c r="M46" i="3"/>
  <c r="M45" i="3" s="1"/>
  <c r="L46" i="3"/>
  <c r="K46" i="3"/>
  <c r="J46" i="3"/>
  <c r="I46" i="3"/>
  <c r="H46" i="3"/>
  <c r="H45" i="3" s="1"/>
  <c r="G46" i="3"/>
  <c r="G45" i="3" s="1"/>
  <c r="F46" i="3"/>
  <c r="E46" i="3"/>
  <c r="D46" i="3"/>
  <c r="C46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L45" i="3"/>
  <c r="K45" i="3"/>
  <c r="J45" i="3"/>
  <c r="I45" i="3"/>
  <c r="F45" i="3"/>
  <c r="E45" i="3"/>
  <c r="D45" i="3"/>
  <c r="C45" i="3"/>
  <c r="AB44" i="3"/>
  <c r="AB42" i="3" s="1"/>
  <c r="N44" i="3"/>
  <c r="M44" i="3"/>
  <c r="L44" i="3"/>
  <c r="K44" i="3"/>
  <c r="J44" i="3"/>
  <c r="J42" i="3" s="1"/>
  <c r="I44" i="3"/>
  <c r="I42" i="3" s="1"/>
  <c r="H44" i="3"/>
  <c r="G44" i="3"/>
  <c r="F44" i="3"/>
  <c r="E44" i="3"/>
  <c r="D44" i="3"/>
  <c r="D42" i="3" s="1"/>
  <c r="C44" i="3"/>
  <c r="C42" i="3" s="1"/>
  <c r="AB43" i="3"/>
  <c r="N43" i="3"/>
  <c r="N42" i="3" s="1"/>
  <c r="M43" i="3"/>
  <c r="M42" i="3" s="1"/>
  <c r="L43" i="3"/>
  <c r="K43" i="3"/>
  <c r="J43" i="3"/>
  <c r="I43" i="3"/>
  <c r="H43" i="3"/>
  <c r="H42" i="3" s="1"/>
  <c r="G43" i="3"/>
  <c r="G42" i="3" s="1"/>
  <c r="F43" i="3"/>
  <c r="E43" i="3"/>
  <c r="D43" i="3"/>
  <c r="C43" i="3"/>
  <c r="O43" i="3" s="1"/>
  <c r="AA42" i="3"/>
  <c r="Z42" i="3"/>
  <c r="Y42" i="3"/>
  <c r="X42" i="3"/>
  <c r="X41" i="3" s="1"/>
  <c r="X40" i="3" s="1"/>
  <c r="W42" i="3"/>
  <c r="V42" i="3"/>
  <c r="U42" i="3"/>
  <c r="T42" i="3"/>
  <c r="S42" i="3"/>
  <c r="R42" i="3"/>
  <c r="R41" i="3" s="1"/>
  <c r="R40" i="3" s="1"/>
  <c r="Q42" i="3"/>
  <c r="P42" i="3"/>
  <c r="L42" i="3"/>
  <c r="L41" i="3" s="1"/>
  <c r="L40" i="3" s="1"/>
  <c r="K42" i="3"/>
  <c r="F42" i="3"/>
  <c r="E42" i="3"/>
  <c r="E41" i="3" s="1"/>
  <c r="E40" i="3" s="1"/>
  <c r="AA41" i="3"/>
  <c r="AA40" i="3" s="1"/>
  <c r="Z41" i="3"/>
  <c r="Y41" i="3"/>
  <c r="V41" i="3"/>
  <c r="V40" i="3" s="1"/>
  <c r="U41" i="3"/>
  <c r="U40" i="3" s="1"/>
  <c r="T41" i="3"/>
  <c r="S41" i="3"/>
  <c r="P41" i="3"/>
  <c r="P40" i="3" s="1"/>
  <c r="J41" i="3"/>
  <c r="J40" i="3" s="1"/>
  <c r="I41" i="3"/>
  <c r="I40" i="3" s="1"/>
  <c r="C41" i="3"/>
  <c r="C40" i="3" s="1"/>
  <c r="Z40" i="3"/>
  <c r="Y40" i="3"/>
  <c r="T40" i="3"/>
  <c r="S40" i="3"/>
  <c r="AB39" i="3"/>
  <c r="AB37" i="3" s="1"/>
  <c r="N39" i="3"/>
  <c r="M39" i="3"/>
  <c r="L39" i="3"/>
  <c r="K39" i="3"/>
  <c r="K37" i="3" s="1"/>
  <c r="J39" i="3"/>
  <c r="J37" i="3" s="1"/>
  <c r="I39" i="3"/>
  <c r="H39" i="3"/>
  <c r="G39" i="3"/>
  <c r="F39" i="3"/>
  <c r="E39" i="3"/>
  <c r="E37" i="3" s="1"/>
  <c r="D39" i="3"/>
  <c r="D37" i="3" s="1"/>
  <c r="C39" i="3"/>
  <c r="AB38" i="3"/>
  <c r="N38" i="3"/>
  <c r="N37" i="3" s="1"/>
  <c r="M38" i="3"/>
  <c r="L38" i="3"/>
  <c r="K38" i="3"/>
  <c r="J38" i="3"/>
  <c r="I38" i="3"/>
  <c r="I37" i="3" s="1"/>
  <c r="H38" i="3"/>
  <c r="H37" i="3" s="1"/>
  <c r="G38" i="3"/>
  <c r="F38" i="3"/>
  <c r="E38" i="3"/>
  <c r="D38" i="3"/>
  <c r="C38" i="3"/>
  <c r="C37" i="3" s="1"/>
  <c r="AA37" i="3"/>
  <c r="Z37" i="3"/>
  <c r="Y37" i="3"/>
  <c r="X37" i="3"/>
  <c r="W37" i="3"/>
  <c r="V37" i="3"/>
  <c r="U37" i="3"/>
  <c r="T37" i="3"/>
  <c r="S37" i="3"/>
  <c r="R37" i="3"/>
  <c r="Q37" i="3"/>
  <c r="P37" i="3"/>
  <c r="M37" i="3"/>
  <c r="L37" i="3"/>
  <c r="G37" i="3"/>
  <c r="F37" i="3"/>
  <c r="AB36" i="3"/>
  <c r="AB34" i="3" s="1"/>
  <c r="N36" i="3"/>
  <c r="M36" i="3"/>
  <c r="L36" i="3"/>
  <c r="K36" i="3"/>
  <c r="J36" i="3"/>
  <c r="J34" i="3" s="1"/>
  <c r="I36" i="3"/>
  <c r="I34" i="3" s="1"/>
  <c r="H36" i="3"/>
  <c r="G36" i="3"/>
  <c r="F36" i="3"/>
  <c r="E36" i="3"/>
  <c r="D36" i="3"/>
  <c r="D34" i="3" s="1"/>
  <c r="C36" i="3"/>
  <c r="C34" i="3" s="1"/>
  <c r="AB35" i="3"/>
  <c r="N35" i="3"/>
  <c r="N34" i="3" s="1"/>
  <c r="M35" i="3"/>
  <c r="M34" i="3" s="1"/>
  <c r="L35" i="3"/>
  <c r="K35" i="3"/>
  <c r="J35" i="3"/>
  <c r="I35" i="3"/>
  <c r="H35" i="3"/>
  <c r="H34" i="3" s="1"/>
  <c r="G35" i="3"/>
  <c r="G34" i="3" s="1"/>
  <c r="F35" i="3"/>
  <c r="E35" i="3"/>
  <c r="D35" i="3"/>
  <c r="C35" i="3"/>
  <c r="O35" i="3" s="1"/>
  <c r="AA34" i="3"/>
  <c r="Z34" i="3"/>
  <c r="Y34" i="3"/>
  <c r="X34" i="3"/>
  <c r="X29" i="3" s="1"/>
  <c r="X28" i="3" s="1"/>
  <c r="X8" i="3" s="1"/>
  <c r="X55" i="3" s="1"/>
  <c r="W34" i="3"/>
  <c r="W29" i="3" s="1"/>
  <c r="V34" i="3"/>
  <c r="U34" i="3"/>
  <c r="T34" i="3"/>
  <c r="S34" i="3"/>
  <c r="R34" i="3"/>
  <c r="R29" i="3" s="1"/>
  <c r="R28" i="3" s="1"/>
  <c r="R8" i="3" s="1"/>
  <c r="R55" i="3" s="1"/>
  <c r="Q34" i="3"/>
  <c r="Q29" i="3" s="1"/>
  <c r="P34" i="3"/>
  <c r="L34" i="3"/>
  <c r="K34" i="3"/>
  <c r="F34" i="3"/>
  <c r="E34" i="3"/>
  <c r="AB33" i="3"/>
  <c r="N33" i="3"/>
  <c r="N30" i="3" s="1"/>
  <c r="N29" i="3" s="1"/>
  <c r="N28" i="3" s="1"/>
  <c r="M33" i="3"/>
  <c r="L33" i="3"/>
  <c r="K33" i="3"/>
  <c r="J33" i="3"/>
  <c r="I33" i="3"/>
  <c r="H33" i="3"/>
  <c r="G33" i="3"/>
  <c r="F33" i="3"/>
  <c r="E33" i="3"/>
  <c r="D33" i="3"/>
  <c r="C33" i="3"/>
  <c r="C30" i="3" s="1"/>
  <c r="C29" i="3" s="1"/>
  <c r="C28" i="3" s="1"/>
  <c r="AB32" i="3"/>
  <c r="N32" i="3"/>
  <c r="M32" i="3"/>
  <c r="M31" i="3" s="1"/>
  <c r="M30" i="3" s="1"/>
  <c r="M29" i="3" s="1"/>
  <c r="M28" i="3" s="1"/>
  <c r="L32" i="3"/>
  <c r="L31" i="3" s="1"/>
  <c r="L30" i="3" s="1"/>
  <c r="L29" i="3" s="1"/>
  <c r="L28" i="3" s="1"/>
  <c r="K32" i="3"/>
  <c r="J32" i="3"/>
  <c r="I32" i="3"/>
  <c r="H32" i="3"/>
  <c r="G32" i="3"/>
  <c r="G31" i="3" s="1"/>
  <c r="G30" i="3" s="1"/>
  <c r="G29" i="3" s="1"/>
  <c r="G28" i="3" s="1"/>
  <c r="F32" i="3"/>
  <c r="F31" i="3" s="1"/>
  <c r="F30" i="3" s="1"/>
  <c r="E32" i="3"/>
  <c r="D32" i="3"/>
  <c r="C32" i="3"/>
  <c r="AB31" i="3"/>
  <c r="AB30" i="3" s="1"/>
  <c r="AB29" i="3" s="1"/>
  <c r="AB28" i="3" s="1"/>
  <c r="N31" i="3"/>
  <c r="K31" i="3"/>
  <c r="K30" i="3" s="1"/>
  <c r="K29" i="3" s="1"/>
  <c r="K28" i="3" s="1"/>
  <c r="J31" i="3"/>
  <c r="J30" i="3" s="1"/>
  <c r="J29" i="3" s="1"/>
  <c r="J28" i="3" s="1"/>
  <c r="I31" i="3"/>
  <c r="H31" i="3"/>
  <c r="E31" i="3"/>
  <c r="E30" i="3" s="1"/>
  <c r="E29" i="3" s="1"/>
  <c r="D31" i="3"/>
  <c r="D30" i="3" s="1"/>
  <c r="D29" i="3" s="1"/>
  <c r="D28" i="3" s="1"/>
  <c r="C31" i="3"/>
  <c r="AA30" i="3"/>
  <c r="AA29" i="3" s="1"/>
  <c r="AA28" i="3" s="1"/>
  <c r="Z30" i="3"/>
  <c r="Z29" i="3" s="1"/>
  <c r="Z28" i="3" s="1"/>
  <c r="Y30" i="3"/>
  <c r="X30" i="3"/>
  <c r="W30" i="3"/>
  <c r="V30" i="3"/>
  <c r="U30" i="3"/>
  <c r="U29" i="3" s="1"/>
  <c r="U28" i="3" s="1"/>
  <c r="T30" i="3"/>
  <c r="T29" i="3" s="1"/>
  <c r="T28" i="3" s="1"/>
  <c r="S30" i="3"/>
  <c r="R30" i="3"/>
  <c r="Q30" i="3"/>
  <c r="P30" i="3"/>
  <c r="I30" i="3"/>
  <c r="I29" i="3" s="1"/>
  <c r="I28" i="3" s="1"/>
  <c r="H30" i="3"/>
  <c r="H29" i="3" s="1"/>
  <c r="H28" i="3" s="1"/>
  <c r="Y29" i="3"/>
  <c r="Y28" i="3" s="1"/>
  <c r="V29" i="3"/>
  <c r="S29" i="3"/>
  <c r="S28" i="3" s="1"/>
  <c r="P29" i="3"/>
  <c r="F29" i="3"/>
  <c r="F28" i="3" s="1"/>
  <c r="W28" i="3"/>
  <c r="V28" i="3"/>
  <c r="Q28" i="3"/>
  <c r="P28" i="3"/>
  <c r="E28" i="3"/>
  <c r="AB27" i="3"/>
  <c r="N27" i="3"/>
  <c r="M27" i="3"/>
  <c r="L27" i="3"/>
  <c r="K27" i="3"/>
  <c r="J27" i="3"/>
  <c r="I27" i="3"/>
  <c r="H27" i="3"/>
  <c r="G27" i="3"/>
  <c r="F27" i="3"/>
  <c r="E27" i="3"/>
  <c r="D27" i="3"/>
  <c r="C27" i="3"/>
  <c r="O27" i="3" s="1"/>
  <c r="AB26" i="3"/>
  <c r="N26" i="3"/>
  <c r="M26" i="3"/>
  <c r="M22" i="3" s="1"/>
  <c r="L26" i="3"/>
  <c r="K26" i="3"/>
  <c r="J26" i="3"/>
  <c r="I26" i="3"/>
  <c r="H26" i="3"/>
  <c r="G26" i="3"/>
  <c r="G22" i="3" s="1"/>
  <c r="F26" i="3"/>
  <c r="E26" i="3"/>
  <c r="D26" i="3"/>
  <c r="C26" i="3"/>
  <c r="AB25" i="3"/>
  <c r="N25" i="3"/>
  <c r="M25" i="3"/>
  <c r="L25" i="3"/>
  <c r="K25" i="3"/>
  <c r="J25" i="3"/>
  <c r="J22" i="3" s="1"/>
  <c r="J21" i="3" s="1"/>
  <c r="I25" i="3"/>
  <c r="H25" i="3"/>
  <c r="G25" i="3"/>
  <c r="F25" i="3"/>
  <c r="E25" i="3"/>
  <c r="D25" i="3"/>
  <c r="D22" i="3" s="1"/>
  <c r="D21" i="3" s="1"/>
  <c r="C25" i="3"/>
  <c r="AB24" i="3"/>
  <c r="N24" i="3"/>
  <c r="N22" i="3" s="1"/>
  <c r="M24" i="3"/>
  <c r="L24" i="3"/>
  <c r="K24" i="3"/>
  <c r="J24" i="3"/>
  <c r="I24" i="3"/>
  <c r="H24" i="3"/>
  <c r="H22" i="3" s="1"/>
  <c r="G24" i="3"/>
  <c r="F24" i="3"/>
  <c r="E24" i="3"/>
  <c r="D24" i="3"/>
  <c r="C24" i="3"/>
  <c r="O24" i="3" s="1"/>
  <c r="AB23" i="3"/>
  <c r="N23" i="3"/>
  <c r="M23" i="3"/>
  <c r="L23" i="3"/>
  <c r="L22" i="3" s="1"/>
  <c r="L21" i="3" s="1"/>
  <c r="K23" i="3"/>
  <c r="K22" i="3" s="1"/>
  <c r="K21" i="3" s="1"/>
  <c r="J23" i="3"/>
  <c r="I23" i="3"/>
  <c r="H23" i="3"/>
  <c r="G23" i="3"/>
  <c r="F23" i="3"/>
  <c r="F22" i="3" s="1"/>
  <c r="F21" i="3" s="1"/>
  <c r="E23" i="3"/>
  <c r="E22" i="3" s="1"/>
  <c r="E21" i="3" s="1"/>
  <c r="D23" i="3"/>
  <c r="C23" i="3"/>
  <c r="AB22" i="3"/>
  <c r="AA22" i="3"/>
  <c r="AA21" i="3" s="1"/>
  <c r="Z22" i="3"/>
  <c r="Y22" i="3"/>
  <c r="X22" i="3"/>
  <c r="W22" i="3"/>
  <c r="V22" i="3"/>
  <c r="V21" i="3" s="1"/>
  <c r="U22" i="3"/>
  <c r="U21" i="3" s="1"/>
  <c r="T22" i="3"/>
  <c r="S22" i="3"/>
  <c r="R22" i="3"/>
  <c r="Q22" i="3"/>
  <c r="P22" i="3"/>
  <c r="P21" i="3" s="1"/>
  <c r="I22" i="3"/>
  <c r="I21" i="3" s="1"/>
  <c r="Z21" i="3"/>
  <c r="Y21" i="3"/>
  <c r="X21" i="3"/>
  <c r="W21" i="3"/>
  <c r="T21" i="3"/>
  <c r="S21" i="3"/>
  <c r="R21" i="3"/>
  <c r="Q21" i="3"/>
  <c r="N21" i="3"/>
  <c r="M21" i="3"/>
  <c r="H21" i="3"/>
  <c r="G21" i="3"/>
  <c r="AB20" i="3"/>
  <c r="N20" i="3"/>
  <c r="M20" i="3"/>
  <c r="L20" i="3"/>
  <c r="K20" i="3"/>
  <c r="J20" i="3"/>
  <c r="I20" i="3"/>
  <c r="H20" i="3"/>
  <c r="G20" i="3"/>
  <c r="F20" i="3"/>
  <c r="E20" i="3"/>
  <c r="E8" i="3" s="1"/>
  <c r="D20" i="3"/>
  <c r="C20" i="3"/>
  <c r="AB19" i="3"/>
  <c r="AB18" i="3" s="1"/>
  <c r="N19" i="3"/>
  <c r="M19" i="3"/>
  <c r="L19" i="3"/>
  <c r="K19" i="3"/>
  <c r="J19" i="3"/>
  <c r="J18" i="3" s="1"/>
  <c r="I19" i="3"/>
  <c r="I18" i="3" s="1"/>
  <c r="H19" i="3"/>
  <c r="G19" i="3"/>
  <c r="F19" i="3"/>
  <c r="E19" i="3"/>
  <c r="D19" i="3"/>
  <c r="D18" i="3" s="1"/>
  <c r="C19" i="3"/>
  <c r="C18" i="3" s="1"/>
  <c r="AA18" i="3"/>
  <c r="Z18" i="3"/>
  <c r="Z9" i="3" s="1"/>
  <c r="Z8" i="3" s="1"/>
  <c r="Z55" i="3" s="1"/>
  <c r="Y18" i="3"/>
  <c r="X18" i="3"/>
  <c r="W18" i="3"/>
  <c r="V18" i="3"/>
  <c r="U18" i="3"/>
  <c r="T18" i="3"/>
  <c r="T9" i="3" s="1"/>
  <c r="T8" i="3" s="1"/>
  <c r="T55" i="3" s="1"/>
  <c r="S18" i="3"/>
  <c r="R18" i="3"/>
  <c r="Q18" i="3"/>
  <c r="P18" i="3"/>
  <c r="N18" i="3"/>
  <c r="M18" i="3"/>
  <c r="M9" i="3" s="1"/>
  <c r="L18" i="3"/>
  <c r="K18" i="3"/>
  <c r="H18" i="3"/>
  <c r="G18" i="3"/>
  <c r="F18" i="3"/>
  <c r="E18" i="3"/>
  <c r="AB17" i="3"/>
  <c r="N17" i="3"/>
  <c r="M17" i="3"/>
  <c r="L17" i="3"/>
  <c r="K17" i="3"/>
  <c r="J17" i="3"/>
  <c r="I17" i="3"/>
  <c r="H17" i="3"/>
  <c r="G17" i="3"/>
  <c r="F17" i="3"/>
  <c r="E17" i="3"/>
  <c r="D17" i="3"/>
  <c r="C17" i="3"/>
  <c r="AB16" i="3"/>
  <c r="N16" i="3"/>
  <c r="N15" i="3" s="1"/>
  <c r="N14" i="3" s="1"/>
  <c r="M16" i="3"/>
  <c r="L16" i="3"/>
  <c r="K16" i="3"/>
  <c r="J16" i="3"/>
  <c r="I16" i="3"/>
  <c r="I15" i="3" s="1"/>
  <c r="I14" i="3" s="1"/>
  <c r="H16" i="3"/>
  <c r="H15" i="3" s="1"/>
  <c r="H14" i="3" s="1"/>
  <c r="G16" i="3"/>
  <c r="F16" i="3"/>
  <c r="E16" i="3"/>
  <c r="D16" i="3"/>
  <c r="C16" i="3"/>
  <c r="C15" i="3" s="1"/>
  <c r="C14" i="3" s="1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M15" i="3"/>
  <c r="M14" i="3" s="1"/>
  <c r="L15" i="3"/>
  <c r="L14" i="3" s="1"/>
  <c r="K15" i="3"/>
  <c r="J15" i="3"/>
  <c r="G15" i="3"/>
  <c r="G14" i="3" s="1"/>
  <c r="F15" i="3"/>
  <c r="F14" i="3" s="1"/>
  <c r="E15" i="3"/>
  <c r="D15" i="3"/>
  <c r="AB14" i="3"/>
  <c r="K14" i="3"/>
  <c r="J14" i="3"/>
  <c r="E14" i="3"/>
  <c r="D14" i="3"/>
  <c r="AB13" i="3"/>
  <c r="N13" i="3"/>
  <c r="N11" i="3" s="1"/>
  <c r="M13" i="3"/>
  <c r="L13" i="3"/>
  <c r="K13" i="3"/>
  <c r="J13" i="3"/>
  <c r="I13" i="3"/>
  <c r="I11" i="3" s="1"/>
  <c r="H13" i="3"/>
  <c r="H11" i="3" s="1"/>
  <c r="H10" i="3" s="1"/>
  <c r="H9" i="3" s="1"/>
  <c r="G13" i="3"/>
  <c r="F13" i="3"/>
  <c r="E13" i="3"/>
  <c r="D13" i="3"/>
  <c r="C13" i="3"/>
  <c r="O13" i="3" s="1"/>
  <c r="AB12" i="3"/>
  <c r="N12" i="3"/>
  <c r="M12" i="3"/>
  <c r="M11" i="3" s="1"/>
  <c r="M10" i="3" s="1"/>
  <c r="L12" i="3"/>
  <c r="L11" i="3" s="1"/>
  <c r="L10" i="3" s="1"/>
  <c r="L9" i="3" s="1"/>
  <c r="K12" i="3"/>
  <c r="J12" i="3"/>
  <c r="I12" i="3"/>
  <c r="H12" i="3"/>
  <c r="G12" i="3"/>
  <c r="G11" i="3" s="1"/>
  <c r="G10" i="3" s="1"/>
  <c r="F12" i="3"/>
  <c r="F11" i="3" s="1"/>
  <c r="E12" i="3"/>
  <c r="D12" i="3"/>
  <c r="C12" i="3"/>
  <c r="O12" i="3" s="1"/>
  <c r="AD12" i="3" s="1"/>
  <c r="AB11" i="3"/>
  <c r="AB10" i="3" s="1"/>
  <c r="AA11" i="3"/>
  <c r="Z11" i="3"/>
  <c r="Y11" i="3"/>
  <c r="Y10" i="3" s="1"/>
  <c r="X11" i="3"/>
  <c r="W11" i="3"/>
  <c r="W10" i="3" s="1"/>
  <c r="W9" i="3" s="1"/>
  <c r="V11" i="3"/>
  <c r="V10" i="3" s="1"/>
  <c r="V9" i="3" s="1"/>
  <c r="V8" i="3" s="1"/>
  <c r="U11" i="3"/>
  <c r="T11" i="3"/>
  <c r="S11" i="3"/>
  <c r="S10" i="3" s="1"/>
  <c r="R11" i="3"/>
  <c r="Q11" i="3"/>
  <c r="Q10" i="3" s="1"/>
  <c r="Q9" i="3" s="1"/>
  <c r="P11" i="3"/>
  <c r="P10" i="3" s="1"/>
  <c r="P9" i="3" s="1"/>
  <c r="P8" i="3" s="1"/>
  <c r="K11" i="3"/>
  <c r="K10" i="3" s="1"/>
  <c r="K9" i="3" s="1"/>
  <c r="J11" i="3"/>
  <c r="E11" i="3"/>
  <c r="E10" i="3" s="1"/>
  <c r="E9" i="3" s="1"/>
  <c r="D11" i="3"/>
  <c r="D10" i="3" s="1"/>
  <c r="D9" i="3" s="1"/>
  <c r="AA10" i="3"/>
  <c r="AA9" i="3" s="1"/>
  <c r="Z10" i="3"/>
  <c r="X10" i="3"/>
  <c r="U10" i="3"/>
  <c r="U9" i="3" s="1"/>
  <c r="T10" i="3"/>
  <c r="R10" i="3"/>
  <c r="N10" i="3"/>
  <c r="I10" i="3"/>
  <c r="I9" i="3" s="1"/>
  <c r="I8" i="3" s="1"/>
  <c r="Y9" i="3"/>
  <c r="Y8" i="3" s="1"/>
  <c r="X9" i="3"/>
  <c r="S9" i="3"/>
  <c r="S8" i="3" s="1"/>
  <c r="R9" i="3"/>
  <c r="N9" i="3"/>
  <c r="G9" i="3"/>
  <c r="AD29" i="2"/>
  <c r="AB29" i="2"/>
  <c r="AC29" i="2" s="1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AB28" i="2"/>
  <c r="AB27" i="2" s="1"/>
  <c r="AB26" i="2" s="1"/>
  <c r="N28" i="2"/>
  <c r="M28" i="2"/>
  <c r="L28" i="2"/>
  <c r="K28" i="2"/>
  <c r="K27" i="2" s="1"/>
  <c r="K26" i="2" s="1"/>
  <c r="J28" i="2"/>
  <c r="J27" i="2" s="1"/>
  <c r="J26" i="2" s="1"/>
  <c r="I28" i="2"/>
  <c r="H28" i="2"/>
  <c r="G28" i="2"/>
  <c r="F28" i="2"/>
  <c r="E28" i="2"/>
  <c r="E27" i="2" s="1"/>
  <c r="E26" i="2" s="1"/>
  <c r="D28" i="2"/>
  <c r="D27" i="2" s="1"/>
  <c r="D26" i="2" s="1"/>
  <c r="C28" i="2"/>
  <c r="O28" i="2" s="1"/>
  <c r="AA27" i="2"/>
  <c r="AA26" i="2" s="1"/>
  <c r="AA30" i="2" s="1"/>
  <c r="Z27" i="2"/>
  <c r="Z26" i="2" s="1"/>
  <c r="Y27" i="2"/>
  <c r="X27" i="2"/>
  <c r="W27" i="2"/>
  <c r="V27" i="2"/>
  <c r="U27" i="2"/>
  <c r="U26" i="2" s="1"/>
  <c r="U30" i="2" s="1"/>
  <c r="T27" i="2"/>
  <c r="T26" i="2" s="1"/>
  <c r="S27" i="2"/>
  <c r="R27" i="2"/>
  <c r="Q27" i="2"/>
  <c r="P27" i="2"/>
  <c r="N27" i="2"/>
  <c r="N26" i="2" s="1"/>
  <c r="M27" i="2"/>
  <c r="L27" i="2"/>
  <c r="I27" i="2"/>
  <c r="I26" i="2" s="1"/>
  <c r="H27" i="2"/>
  <c r="H26" i="2" s="1"/>
  <c r="G27" i="2"/>
  <c r="F27" i="2"/>
  <c r="C27" i="2"/>
  <c r="C26" i="2" s="1"/>
  <c r="Y26" i="2"/>
  <c r="X26" i="2"/>
  <c r="W26" i="2"/>
  <c r="V26" i="2"/>
  <c r="S26" i="2"/>
  <c r="R26" i="2"/>
  <c r="Q26" i="2"/>
  <c r="P26" i="2"/>
  <c r="M26" i="2"/>
  <c r="L26" i="2"/>
  <c r="G26" i="2"/>
  <c r="F26" i="2"/>
  <c r="AB25" i="2"/>
  <c r="N25" i="2"/>
  <c r="M25" i="2"/>
  <c r="L25" i="2"/>
  <c r="K25" i="2"/>
  <c r="J25" i="2"/>
  <c r="I25" i="2"/>
  <c r="H25" i="2"/>
  <c r="G25" i="2"/>
  <c r="F25" i="2"/>
  <c r="E25" i="2"/>
  <c r="D25" i="2"/>
  <c r="C25" i="2"/>
  <c r="O25" i="2" s="1"/>
  <c r="AB24" i="2"/>
  <c r="N24" i="2"/>
  <c r="N22" i="2" s="1"/>
  <c r="M24" i="2"/>
  <c r="L24" i="2"/>
  <c r="K24" i="2"/>
  <c r="J24" i="2"/>
  <c r="I24" i="2"/>
  <c r="I22" i="2" s="1"/>
  <c r="H24" i="2"/>
  <c r="H22" i="2" s="1"/>
  <c r="G24" i="2"/>
  <c r="F24" i="2"/>
  <c r="E24" i="2"/>
  <c r="D24" i="2"/>
  <c r="C24" i="2"/>
  <c r="O24" i="2" s="1"/>
  <c r="AB23" i="2"/>
  <c r="N23" i="2"/>
  <c r="M23" i="2"/>
  <c r="M22" i="2" s="1"/>
  <c r="L23" i="2"/>
  <c r="L22" i="2" s="1"/>
  <c r="K23" i="2"/>
  <c r="J23" i="2"/>
  <c r="I23" i="2"/>
  <c r="H23" i="2"/>
  <c r="G23" i="2"/>
  <c r="G22" i="2" s="1"/>
  <c r="F23" i="2"/>
  <c r="F22" i="2" s="1"/>
  <c r="E23" i="2"/>
  <c r="D23" i="2"/>
  <c r="C23" i="2"/>
  <c r="O23" i="2" s="1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K22" i="2"/>
  <c r="J22" i="2"/>
  <c r="E22" i="2"/>
  <c r="D22" i="2"/>
  <c r="AB21" i="2"/>
  <c r="N21" i="2"/>
  <c r="N20" i="2" s="1"/>
  <c r="M21" i="2"/>
  <c r="L21" i="2"/>
  <c r="K21" i="2"/>
  <c r="J21" i="2"/>
  <c r="I21" i="2"/>
  <c r="I20" i="2" s="1"/>
  <c r="I19" i="2" s="1"/>
  <c r="H21" i="2"/>
  <c r="H20" i="2" s="1"/>
  <c r="G21" i="2"/>
  <c r="F21" i="2"/>
  <c r="E21" i="2"/>
  <c r="D21" i="2"/>
  <c r="C21" i="2"/>
  <c r="C20" i="2" s="1"/>
  <c r="AB20" i="2"/>
  <c r="AA20" i="2"/>
  <c r="Z20" i="2"/>
  <c r="Y20" i="2"/>
  <c r="Y19" i="2" s="1"/>
  <c r="X20" i="2"/>
  <c r="X19" i="2" s="1"/>
  <c r="X8" i="2" s="1"/>
  <c r="X30" i="2" s="1"/>
  <c r="W20" i="2"/>
  <c r="V20" i="2"/>
  <c r="U20" i="2"/>
  <c r="T20" i="2"/>
  <c r="S20" i="2"/>
  <c r="S19" i="2" s="1"/>
  <c r="R20" i="2"/>
  <c r="R19" i="2" s="1"/>
  <c r="R8" i="2" s="1"/>
  <c r="R30" i="2" s="1"/>
  <c r="Q20" i="2"/>
  <c r="P20" i="2"/>
  <c r="M20" i="2"/>
  <c r="M19" i="2" s="1"/>
  <c r="L20" i="2"/>
  <c r="L19" i="2" s="1"/>
  <c r="K20" i="2"/>
  <c r="J20" i="2"/>
  <c r="G20" i="2"/>
  <c r="G19" i="2" s="1"/>
  <c r="F20" i="2"/>
  <c r="E20" i="2"/>
  <c r="D20" i="2"/>
  <c r="AB19" i="2"/>
  <c r="AA19" i="2"/>
  <c r="Z19" i="2"/>
  <c r="W19" i="2"/>
  <c r="V19" i="2"/>
  <c r="V8" i="2" s="1"/>
  <c r="V30" i="2" s="1"/>
  <c r="U19" i="2"/>
  <c r="T19" i="2"/>
  <c r="Q19" i="2"/>
  <c r="P19" i="2"/>
  <c r="P8" i="2" s="1"/>
  <c r="P30" i="2" s="1"/>
  <c r="K19" i="2"/>
  <c r="J19" i="2"/>
  <c r="E19" i="2"/>
  <c r="D19" i="2"/>
  <c r="AB18" i="2"/>
  <c r="N18" i="2"/>
  <c r="N9" i="2" s="1"/>
  <c r="M18" i="2"/>
  <c r="L18" i="2"/>
  <c r="K18" i="2"/>
  <c r="J18" i="2"/>
  <c r="I18" i="2"/>
  <c r="H18" i="2"/>
  <c r="H9" i="2" s="1"/>
  <c r="G18" i="2"/>
  <c r="F18" i="2"/>
  <c r="E18" i="2"/>
  <c r="D18" i="2"/>
  <c r="C18" i="2"/>
  <c r="O18" i="2" s="1"/>
  <c r="AB17" i="2"/>
  <c r="N17" i="2"/>
  <c r="M17" i="2"/>
  <c r="L17" i="2"/>
  <c r="K17" i="2"/>
  <c r="J17" i="2"/>
  <c r="I17" i="2"/>
  <c r="H17" i="2"/>
  <c r="G17" i="2"/>
  <c r="F17" i="2"/>
  <c r="E17" i="2"/>
  <c r="D17" i="2"/>
  <c r="C17" i="2"/>
  <c r="O17" i="2" s="1"/>
  <c r="AC17" i="2" s="1"/>
  <c r="AB16" i="2"/>
  <c r="N16" i="2"/>
  <c r="M16" i="2"/>
  <c r="L16" i="2"/>
  <c r="K16" i="2"/>
  <c r="J16" i="2"/>
  <c r="I16" i="2"/>
  <c r="H16" i="2"/>
  <c r="G16" i="2"/>
  <c r="F16" i="2"/>
  <c r="E16" i="2"/>
  <c r="D16" i="2"/>
  <c r="C16" i="2"/>
  <c r="O16" i="2" s="1"/>
  <c r="AB15" i="2"/>
  <c r="N15" i="2"/>
  <c r="M15" i="2"/>
  <c r="L15" i="2"/>
  <c r="K15" i="2"/>
  <c r="J15" i="2"/>
  <c r="I15" i="2"/>
  <c r="H15" i="2"/>
  <c r="G15" i="2"/>
  <c r="F15" i="2"/>
  <c r="E15" i="2"/>
  <c r="D15" i="2"/>
  <c r="C15" i="2"/>
  <c r="O15" i="2" s="1"/>
  <c r="AB14" i="2"/>
  <c r="N14" i="2"/>
  <c r="M14" i="2"/>
  <c r="L14" i="2"/>
  <c r="L12" i="2" s="1"/>
  <c r="K14" i="2"/>
  <c r="K12" i="2" s="1"/>
  <c r="J14" i="2"/>
  <c r="I14" i="2"/>
  <c r="H14" i="2"/>
  <c r="G14" i="2"/>
  <c r="F14" i="2"/>
  <c r="F12" i="2" s="1"/>
  <c r="E14" i="2"/>
  <c r="E12" i="2" s="1"/>
  <c r="D14" i="2"/>
  <c r="C14" i="2"/>
  <c r="O14" i="2" s="1"/>
  <c r="AB13" i="2"/>
  <c r="AB12" i="2" s="1"/>
  <c r="AB9" i="2" s="1"/>
  <c r="AB8" i="2" s="1"/>
  <c r="AB30" i="2" s="1"/>
  <c r="O13" i="2"/>
  <c r="AD13" i="2" s="1"/>
  <c r="N13" i="2"/>
  <c r="M13" i="2"/>
  <c r="L13" i="2"/>
  <c r="K13" i="2"/>
  <c r="J13" i="2"/>
  <c r="J12" i="2" s="1"/>
  <c r="J9" i="2" s="1"/>
  <c r="J8" i="2" s="1"/>
  <c r="I13" i="2"/>
  <c r="I12" i="2" s="1"/>
  <c r="H13" i="2"/>
  <c r="G13" i="2"/>
  <c r="F13" i="2"/>
  <c r="E13" i="2"/>
  <c r="D13" i="2"/>
  <c r="D12" i="2" s="1"/>
  <c r="D9" i="2" s="1"/>
  <c r="D8" i="2" s="1"/>
  <c r="C13" i="2"/>
  <c r="C12" i="2" s="1"/>
  <c r="AA12" i="2"/>
  <c r="Z12" i="2"/>
  <c r="Y12" i="2"/>
  <c r="X12" i="2"/>
  <c r="W12" i="2"/>
  <c r="V12" i="2"/>
  <c r="U12" i="2"/>
  <c r="T12" i="2"/>
  <c r="S12" i="2"/>
  <c r="R12" i="2"/>
  <c r="Q12" i="2"/>
  <c r="P12" i="2"/>
  <c r="N12" i="2"/>
  <c r="M12" i="2"/>
  <c r="H12" i="2"/>
  <c r="G12" i="2"/>
  <c r="AB11" i="2"/>
  <c r="N11" i="2"/>
  <c r="M11" i="2"/>
  <c r="L11" i="2"/>
  <c r="L10" i="2" s="1"/>
  <c r="K11" i="2"/>
  <c r="K9" i="2" s="1"/>
  <c r="K8" i="2" s="1"/>
  <c r="J11" i="2"/>
  <c r="I11" i="2"/>
  <c r="H11" i="2"/>
  <c r="G11" i="2"/>
  <c r="F11" i="2"/>
  <c r="F10" i="2" s="1"/>
  <c r="E11" i="2"/>
  <c r="E9" i="2" s="1"/>
  <c r="E8" i="2" s="1"/>
  <c r="D11" i="2"/>
  <c r="C11" i="2"/>
  <c r="O11" i="2" s="1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N10" i="2"/>
  <c r="M10" i="2"/>
  <c r="J10" i="2"/>
  <c r="I10" i="2"/>
  <c r="H10" i="2"/>
  <c r="G10" i="2"/>
  <c r="D10" i="2"/>
  <c r="C10" i="2"/>
  <c r="AA9" i="2"/>
  <c r="Z9" i="2"/>
  <c r="Z8" i="2" s="1"/>
  <c r="Z30" i="2" s="1"/>
  <c r="Y9" i="2"/>
  <c r="Y8" i="2" s="1"/>
  <c r="Y30" i="2" s="1"/>
  <c r="X9" i="2"/>
  <c r="W9" i="2"/>
  <c r="V9" i="2"/>
  <c r="U9" i="2"/>
  <c r="T9" i="2"/>
  <c r="T8" i="2" s="1"/>
  <c r="T30" i="2" s="1"/>
  <c r="S9" i="2"/>
  <c r="S8" i="2" s="1"/>
  <c r="S30" i="2" s="1"/>
  <c r="R9" i="2"/>
  <c r="Q9" i="2"/>
  <c r="P9" i="2"/>
  <c r="M9" i="2"/>
  <c r="M8" i="2" s="1"/>
  <c r="M30" i="2" s="1"/>
  <c r="G9" i="2"/>
  <c r="AA8" i="2"/>
  <c r="W8" i="2"/>
  <c r="W30" i="2" s="1"/>
  <c r="U8" i="2"/>
  <c r="Q8" i="2"/>
  <c r="Q30" i="2" s="1"/>
  <c r="AB64" i="1"/>
  <c r="N64" i="1"/>
  <c r="M64" i="1"/>
  <c r="L64" i="1"/>
  <c r="K64" i="1"/>
  <c r="J64" i="1"/>
  <c r="I64" i="1"/>
  <c r="H64" i="1"/>
  <c r="G64" i="1"/>
  <c r="F64" i="1"/>
  <c r="E64" i="1"/>
  <c r="D64" i="1"/>
  <c r="C64" i="1"/>
  <c r="O64" i="1" s="1"/>
  <c r="AC64" i="1" s="1"/>
  <c r="AB63" i="1"/>
  <c r="N63" i="1"/>
  <c r="M63" i="1"/>
  <c r="L63" i="1"/>
  <c r="K63" i="1"/>
  <c r="J63" i="1"/>
  <c r="I63" i="1"/>
  <c r="H63" i="1"/>
  <c r="G63" i="1"/>
  <c r="F63" i="1"/>
  <c r="E63" i="1"/>
  <c r="D63" i="1"/>
  <c r="C63" i="1"/>
  <c r="AB62" i="1"/>
  <c r="N62" i="1"/>
  <c r="M62" i="1"/>
  <c r="L62" i="1"/>
  <c r="K62" i="1"/>
  <c r="J62" i="1"/>
  <c r="I62" i="1"/>
  <c r="H62" i="1"/>
  <c r="G62" i="1"/>
  <c r="F62" i="1"/>
  <c r="E62" i="1"/>
  <c r="D62" i="1"/>
  <c r="C62" i="1"/>
  <c r="C57" i="1" s="1"/>
  <c r="AB61" i="1"/>
  <c r="N61" i="1"/>
  <c r="M61" i="1"/>
  <c r="L61" i="1"/>
  <c r="K61" i="1"/>
  <c r="J61" i="1"/>
  <c r="I61" i="1"/>
  <c r="H61" i="1"/>
  <c r="G61" i="1"/>
  <c r="F61" i="1"/>
  <c r="E61" i="1"/>
  <c r="D61" i="1"/>
  <c r="C61" i="1"/>
  <c r="O61" i="1" s="1"/>
  <c r="AC61" i="1" s="1"/>
  <c r="AB60" i="1"/>
  <c r="AB59" i="1" s="1"/>
  <c r="AB58" i="1" s="1"/>
  <c r="N60" i="1"/>
  <c r="M60" i="1"/>
  <c r="L60" i="1"/>
  <c r="L59" i="1" s="1"/>
  <c r="L58" i="1" s="1"/>
  <c r="L57" i="1" s="1"/>
  <c r="K60" i="1"/>
  <c r="K59" i="1" s="1"/>
  <c r="K58" i="1" s="1"/>
  <c r="K57" i="1" s="1"/>
  <c r="J60" i="1"/>
  <c r="J59" i="1" s="1"/>
  <c r="J58" i="1" s="1"/>
  <c r="I60" i="1"/>
  <c r="I59" i="1" s="1"/>
  <c r="I58" i="1" s="1"/>
  <c r="H60" i="1"/>
  <c r="G60" i="1"/>
  <c r="F60" i="1"/>
  <c r="F59" i="1" s="1"/>
  <c r="F58" i="1" s="1"/>
  <c r="F57" i="1" s="1"/>
  <c r="E60" i="1"/>
  <c r="E59" i="1" s="1"/>
  <c r="E58" i="1" s="1"/>
  <c r="E57" i="1" s="1"/>
  <c r="D60" i="1"/>
  <c r="D59" i="1" s="1"/>
  <c r="D58" i="1" s="1"/>
  <c r="C60" i="1"/>
  <c r="C59" i="1" s="1"/>
  <c r="C58" i="1" s="1"/>
  <c r="AA59" i="1"/>
  <c r="AA58" i="1" s="1"/>
  <c r="Z59" i="1"/>
  <c r="Z58" i="1" s="1"/>
  <c r="Z57" i="1" s="1"/>
  <c r="Y59" i="1"/>
  <c r="Y58" i="1" s="1"/>
  <c r="Y57" i="1" s="1"/>
  <c r="X59" i="1"/>
  <c r="W59" i="1"/>
  <c r="V59" i="1"/>
  <c r="V58" i="1" s="1"/>
  <c r="U59" i="1"/>
  <c r="U58" i="1" s="1"/>
  <c r="U57" i="1" s="1"/>
  <c r="T59" i="1"/>
  <c r="T58" i="1" s="1"/>
  <c r="T57" i="1" s="1"/>
  <c r="S59" i="1"/>
  <c r="S58" i="1" s="1"/>
  <c r="S57" i="1" s="1"/>
  <c r="R59" i="1"/>
  <c r="Q59" i="1"/>
  <c r="P59" i="1"/>
  <c r="P58" i="1" s="1"/>
  <c r="N59" i="1"/>
  <c r="N58" i="1" s="1"/>
  <c r="M59" i="1"/>
  <c r="M58" i="1" s="1"/>
  <c r="M57" i="1" s="1"/>
  <c r="H59" i="1"/>
  <c r="H58" i="1" s="1"/>
  <c r="H57" i="1" s="1"/>
  <c r="G59" i="1"/>
  <c r="G58" i="1" s="1"/>
  <c r="G57" i="1" s="1"/>
  <c r="X58" i="1"/>
  <c r="X57" i="1" s="1"/>
  <c r="W58" i="1"/>
  <c r="W57" i="1" s="1"/>
  <c r="R58" i="1"/>
  <c r="R57" i="1" s="1"/>
  <c r="Q58" i="1"/>
  <c r="Q57" i="1" s="1"/>
  <c r="AB57" i="1"/>
  <c r="AA57" i="1"/>
  <c r="V57" i="1"/>
  <c r="P57" i="1"/>
  <c r="J57" i="1"/>
  <c r="I57" i="1"/>
  <c r="D57" i="1"/>
  <c r="AB56" i="1"/>
  <c r="N56" i="1"/>
  <c r="M56" i="1"/>
  <c r="L56" i="1"/>
  <c r="K56" i="1"/>
  <c r="J56" i="1"/>
  <c r="I56" i="1"/>
  <c r="H56" i="1"/>
  <c r="G56" i="1"/>
  <c r="F56" i="1"/>
  <c r="E56" i="1"/>
  <c r="D56" i="1"/>
  <c r="C56" i="1"/>
  <c r="AB55" i="1"/>
  <c r="N55" i="1"/>
  <c r="M55" i="1"/>
  <c r="L55" i="1"/>
  <c r="K55" i="1"/>
  <c r="J55" i="1"/>
  <c r="I55" i="1"/>
  <c r="H55" i="1"/>
  <c r="G55" i="1"/>
  <c r="F55" i="1"/>
  <c r="E55" i="1"/>
  <c r="D55" i="1"/>
  <c r="C55" i="1"/>
  <c r="O55" i="1" s="1"/>
  <c r="AC55" i="1" s="1"/>
  <c r="AB54" i="1"/>
  <c r="AB53" i="1" s="1"/>
  <c r="N54" i="1"/>
  <c r="M54" i="1"/>
  <c r="L54" i="1"/>
  <c r="L53" i="1" s="1"/>
  <c r="K54" i="1"/>
  <c r="K53" i="1" s="1"/>
  <c r="J54" i="1"/>
  <c r="J53" i="1" s="1"/>
  <c r="I54" i="1"/>
  <c r="I53" i="1" s="1"/>
  <c r="H54" i="1"/>
  <c r="G54" i="1"/>
  <c r="F54" i="1"/>
  <c r="F53" i="1" s="1"/>
  <c r="E54" i="1"/>
  <c r="E53" i="1" s="1"/>
  <c r="D54" i="1"/>
  <c r="D53" i="1" s="1"/>
  <c r="C54" i="1"/>
  <c r="C53" i="1" s="1"/>
  <c r="AA53" i="1"/>
  <c r="Z53" i="1"/>
  <c r="Y53" i="1"/>
  <c r="X53" i="1"/>
  <c r="W53" i="1"/>
  <c r="V53" i="1"/>
  <c r="U53" i="1"/>
  <c r="T53" i="1"/>
  <c r="S53" i="1"/>
  <c r="R53" i="1"/>
  <c r="Q53" i="1"/>
  <c r="P53" i="1"/>
  <c r="N53" i="1"/>
  <c r="M53" i="1"/>
  <c r="H53" i="1"/>
  <c r="G53" i="1"/>
  <c r="AB52" i="1"/>
  <c r="N52" i="1"/>
  <c r="M52" i="1"/>
  <c r="L52" i="1"/>
  <c r="K52" i="1"/>
  <c r="J52" i="1"/>
  <c r="I52" i="1"/>
  <c r="H52" i="1"/>
  <c r="G52" i="1"/>
  <c r="F52" i="1"/>
  <c r="E52" i="1"/>
  <c r="D52" i="1"/>
  <c r="C52" i="1"/>
  <c r="AB51" i="1"/>
  <c r="AB50" i="1" s="1"/>
  <c r="N51" i="1"/>
  <c r="N50" i="1" s="1"/>
  <c r="N49" i="1" s="1"/>
  <c r="M51" i="1"/>
  <c r="L51" i="1"/>
  <c r="K51" i="1"/>
  <c r="J51" i="1"/>
  <c r="J50" i="1" s="1"/>
  <c r="I51" i="1"/>
  <c r="I50" i="1" s="1"/>
  <c r="I49" i="1" s="1"/>
  <c r="H51" i="1"/>
  <c r="H50" i="1" s="1"/>
  <c r="H49" i="1" s="1"/>
  <c r="G51" i="1"/>
  <c r="F51" i="1"/>
  <c r="E51" i="1"/>
  <c r="D51" i="1"/>
  <c r="D50" i="1" s="1"/>
  <c r="D49" i="1" s="1"/>
  <c r="C51" i="1"/>
  <c r="C50" i="1" s="1"/>
  <c r="C49" i="1" s="1"/>
  <c r="AA50" i="1"/>
  <c r="AA49" i="1" s="1"/>
  <c r="Z50" i="1"/>
  <c r="Y50" i="1"/>
  <c r="X50" i="1"/>
  <c r="X49" i="1" s="1"/>
  <c r="W50" i="1"/>
  <c r="V50" i="1"/>
  <c r="U50" i="1"/>
  <c r="U49" i="1" s="1"/>
  <c r="T50" i="1"/>
  <c r="S50" i="1"/>
  <c r="R50" i="1"/>
  <c r="R49" i="1" s="1"/>
  <c r="Q50" i="1"/>
  <c r="P50" i="1"/>
  <c r="M50" i="1"/>
  <c r="M49" i="1" s="1"/>
  <c r="L50" i="1"/>
  <c r="G50" i="1"/>
  <c r="F50" i="1"/>
  <c r="AB49" i="1"/>
  <c r="W49" i="1"/>
  <c r="V49" i="1"/>
  <c r="Q49" i="1"/>
  <c r="P49" i="1"/>
  <c r="J49" i="1"/>
  <c r="AB48" i="1"/>
  <c r="N48" i="1"/>
  <c r="M48" i="1"/>
  <c r="L48" i="1"/>
  <c r="K48" i="1"/>
  <c r="J48" i="1"/>
  <c r="I48" i="1"/>
  <c r="H48" i="1"/>
  <c r="G48" i="1"/>
  <c r="F48" i="1"/>
  <c r="E48" i="1"/>
  <c r="D48" i="1"/>
  <c r="C48" i="1"/>
  <c r="O48" i="1" s="1"/>
  <c r="AB47" i="1"/>
  <c r="N47" i="1"/>
  <c r="M47" i="1"/>
  <c r="L47" i="1"/>
  <c r="K47" i="1"/>
  <c r="J47" i="1"/>
  <c r="I47" i="1"/>
  <c r="H47" i="1"/>
  <c r="G47" i="1"/>
  <c r="F47" i="1"/>
  <c r="E47" i="1"/>
  <c r="D47" i="1"/>
  <c r="C47" i="1"/>
  <c r="O47" i="1" s="1"/>
  <c r="AC47" i="1" s="1"/>
  <c r="AB46" i="1"/>
  <c r="N46" i="1"/>
  <c r="M46" i="1"/>
  <c r="L46" i="1"/>
  <c r="K46" i="1"/>
  <c r="J46" i="1"/>
  <c r="I46" i="1"/>
  <c r="H46" i="1"/>
  <c r="G46" i="1"/>
  <c r="F46" i="1"/>
  <c r="E46" i="1"/>
  <c r="D46" i="1"/>
  <c r="C46" i="1"/>
  <c r="AB45" i="1"/>
  <c r="N45" i="1"/>
  <c r="N44" i="1" s="1"/>
  <c r="M45" i="1"/>
  <c r="L45" i="1"/>
  <c r="K45" i="1"/>
  <c r="J45" i="1"/>
  <c r="I45" i="1"/>
  <c r="I44" i="1" s="1"/>
  <c r="H45" i="1"/>
  <c r="H44" i="1" s="1"/>
  <c r="G45" i="1"/>
  <c r="F45" i="1"/>
  <c r="E45" i="1"/>
  <c r="D45" i="1"/>
  <c r="C45" i="1"/>
  <c r="C44" i="1" s="1"/>
  <c r="AA44" i="1"/>
  <c r="Z44" i="1"/>
  <c r="Y44" i="1"/>
  <c r="X44" i="1"/>
  <c r="W44" i="1"/>
  <c r="V44" i="1"/>
  <c r="U44" i="1"/>
  <c r="T44" i="1"/>
  <c r="S44" i="1"/>
  <c r="R44" i="1"/>
  <c r="Q44" i="1"/>
  <c r="P44" i="1"/>
  <c r="M44" i="1"/>
  <c r="L44" i="1"/>
  <c r="G44" i="1"/>
  <c r="F44" i="1"/>
  <c r="AB43" i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AD43" i="1" s="1"/>
  <c r="AB42" i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AB41" i="1"/>
  <c r="N41" i="1"/>
  <c r="M41" i="1"/>
  <c r="M38" i="1" s="1"/>
  <c r="M26" i="1" s="1"/>
  <c r="L41" i="1"/>
  <c r="L38" i="1" s="1"/>
  <c r="L26" i="1" s="1"/>
  <c r="K41" i="1"/>
  <c r="J41" i="1"/>
  <c r="I41" i="1"/>
  <c r="H41" i="1"/>
  <c r="G41" i="1"/>
  <c r="F41" i="1"/>
  <c r="E41" i="1"/>
  <c r="D41" i="1"/>
  <c r="C41" i="1"/>
  <c r="AB40" i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AB39" i="1"/>
  <c r="AB38" i="1" s="1"/>
  <c r="N39" i="1"/>
  <c r="N38" i="1" s="1"/>
  <c r="M39" i="1"/>
  <c r="L39" i="1"/>
  <c r="K39" i="1"/>
  <c r="K38" i="1" s="1"/>
  <c r="J39" i="1"/>
  <c r="J38" i="1" s="1"/>
  <c r="I39" i="1"/>
  <c r="I38" i="1" s="1"/>
  <c r="H39" i="1"/>
  <c r="H38" i="1" s="1"/>
  <c r="G39" i="1"/>
  <c r="F39" i="1"/>
  <c r="E39" i="1"/>
  <c r="E38" i="1" s="1"/>
  <c r="D39" i="1"/>
  <c r="D38" i="1" s="1"/>
  <c r="C39" i="1"/>
  <c r="C38" i="1" s="1"/>
  <c r="AA38" i="1"/>
  <c r="Z38" i="1"/>
  <c r="Y38" i="1"/>
  <c r="Y26" i="1" s="1"/>
  <c r="X38" i="1"/>
  <c r="X26" i="1" s="1"/>
  <c r="W38" i="1"/>
  <c r="V38" i="1"/>
  <c r="U38" i="1"/>
  <c r="T38" i="1"/>
  <c r="S38" i="1"/>
  <c r="S26" i="1" s="1"/>
  <c r="R38" i="1"/>
  <c r="R26" i="1" s="1"/>
  <c r="Q38" i="1"/>
  <c r="P38" i="1"/>
  <c r="G38" i="1"/>
  <c r="G26" i="1" s="1"/>
  <c r="F38" i="1"/>
  <c r="F26" i="1" s="1"/>
  <c r="AB37" i="1"/>
  <c r="N37" i="1"/>
  <c r="M37" i="1"/>
  <c r="L37" i="1"/>
  <c r="K37" i="1"/>
  <c r="J37" i="1"/>
  <c r="I37" i="1"/>
  <c r="H37" i="1"/>
  <c r="G37" i="1"/>
  <c r="F37" i="1"/>
  <c r="E37" i="1"/>
  <c r="D37" i="1"/>
  <c r="C37" i="1"/>
  <c r="AB36" i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AB35" i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AC35" i="1" s="1"/>
  <c r="AB34" i="1"/>
  <c r="N34" i="1"/>
  <c r="M34" i="1"/>
  <c r="L34" i="1"/>
  <c r="K34" i="1"/>
  <c r="J34" i="1"/>
  <c r="I34" i="1"/>
  <c r="H34" i="1"/>
  <c r="G34" i="1"/>
  <c r="F34" i="1"/>
  <c r="E34" i="1"/>
  <c r="D34" i="1"/>
  <c r="C34" i="1"/>
  <c r="AB33" i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AB32" i="1"/>
  <c r="N32" i="1"/>
  <c r="M32" i="1"/>
  <c r="L32" i="1"/>
  <c r="K32" i="1"/>
  <c r="J32" i="1"/>
  <c r="I32" i="1"/>
  <c r="H32" i="1"/>
  <c r="G32" i="1"/>
  <c r="F32" i="1"/>
  <c r="E32" i="1"/>
  <c r="D32" i="1"/>
  <c r="C32" i="1"/>
  <c r="O32" i="1" s="1"/>
  <c r="AC32" i="1" s="1"/>
  <c r="AB31" i="1"/>
  <c r="N31" i="1"/>
  <c r="M31" i="1"/>
  <c r="L31" i="1"/>
  <c r="K31" i="1"/>
  <c r="J31" i="1"/>
  <c r="J29" i="1" s="1"/>
  <c r="I31" i="1"/>
  <c r="H31" i="1"/>
  <c r="G31" i="1"/>
  <c r="F31" i="1"/>
  <c r="E31" i="1"/>
  <c r="E29" i="1" s="1"/>
  <c r="D31" i="1"/>
  <c r="C31" i="1"/>
  <c r="AB30" i="1"/>
  <c r="N30" i="1"/>
  <c r="N29" i="1" s="1"/>
  <c r="M30" i="1"/>
  <c r="L30" i="1"/>
  <c r="K30" i="1"/>
  <c r="J30" i="1"/>
  <c r="I30" i="1"/>
  <c r="I29" i="1" s="1"/>
  <c r="H30" i="1"/>
  <c r="H29" i="1" s="1"/>
  <c r="G30" i="1"/>
  <c r="F30" i="1"/>
  <c r="E30" i="1"/>
  <c r="D30" i="1"/>
  <c r="C30" i="1"/>
  <c r="AA29" i="1"/>
  <c r="Z29" i="1"/>
  <c r="Y29" i="1"/>
  <c r="X29" i="1"/>
  <c r="W29" i="1"/>
  <c r="V29" i="1"/>
  <c r="U29" i="1"/>
  <c r="T29" i="1"/>
  <c r="S29" i="1"/>
  <c r="R29" i="1"/>
  <c r="Q29" i="1"/>
  <c r="P29" i="1"/>
  <c r="M29" i="1"/>
  <c r="L29" i="1"/>
  <c r="G29" i="1"/>
  <c r="F29" i="1"/>
  <c r="AB28" i="1"/>
  <c r="AB27" i="1" s="1"/>
  <c r="N28" i="1"/>
  <c r="M28" i="1"/>
  <c r="L28" i="1"/>
  <c r="K28" i="1"/>
  <c r="K27" i="1" s="1"/>
  <c r="J28" i="1"/>
  <c r="J27" i="1" s="1"/>
  <c r="I28" i="1"/>
  <c r="H28" i="1"/>
  <c r="G28" i="1"/>
  <c r="F28" i="1"/>
  <c r="E28" i="1"/>
  <c r="E27" i="1" s="1"/>
  <c r="D28" i="1"/>
  <c r="D27" i="1" s="1"/>
  <c r="C28" i="1"/>
  <c r="O28" i="1" s="1"/>
  <c r="AD28" i="1" s="1"/>
  <c r="AA27" i="1"/>
  <c r="AA26" i="1" s="1"/>
  <c r="AA10" i="1" s="1"/>
  <c r="AA9" i="1" s="1"/>
  <c r="AA65" i="1" s="1"/>
  <c r="Z27" i="1"/>
  <c r="Z26" i="1" s="1"/>
  <c r="Z10" i="1" s="1"/>
  <c r="Y27" i="1"/>
  <c r="X27" i="1"/>
  <c r="W27" i="1"/>
  <c r="V27" i="1"/>
  <c r="U27" i="1"/>
  <c r="U26" i="1" s="1"/>
  <c r="T27" i="1"/>
  <c r="T26" i="1" s="1"/>
  <c r="T10" i="1" s="1"/>
  <c r="S27" i="1"/>
  <c r="R27" i="1"/>
  <c r="Q27" i="1"/>
  <c r="P27" i="1"/>
  <c r="O27" i="1"/>
  <c r="N27" i="1"/>
  <c r="N26" i="1" s="1"/>
  <c r="M27" i="1"/>
  <c r="L27" i="1"/>
  <c r="I27" i="1"/>
  <c r="H27" i="1"/>
  <c r="H26" i="1" s="1"/>
  <c r="G27" i="1"/>
  <c r="F27" i="1"/>
  <c r="C27" i="1"/>
  <c r="W26" i="1"/>
  <c r="V26" i="1"/>
  <c r="Q26" i="1"/>
  <c r="P26" i="1"/>
  <c r="AB25" i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AD25" i="1" s="1"/>
  <c r="AB24" i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AB23" i="1"/>
  <c r="N23" i="1"/>
  <c r="M23" i="1"/>
  <c r="L23" i="1"/>
  <c r="K23" i="1"/>
  <c r="J23" i="1"/>
  <c r="I23" i="1"/>
  <c r="H23" i="1"/>
  <c r="G23" i="1"/>
  <c r="F23" i="1"/>
  <c r="E23" i="1"/>
  <c r="D23" i="1"/>
  <c r="C23" i="1"/>
  <c r="AB22" i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AD22" i="1" s="1"/>
  <c r="AB21" i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AB20" i="1"/>
  <c r="N20" i="1"/>
  <c r="M20" i="1"/>
  <c r="M17" i="1" s="1"/>
  <c r="M16" i="1" s="1"/>
  <c r="L20" i="1"/>
  <c r="L17" i="1" s="1"/>
  <c r="L16" i="1" s="1"/>
  <c r="K20" i="1"/>
  <c r="J20" i="1"/>
  <c r="I20" i="1"/>
  <c r="H20" i="1"/>
  <c r="G20" i="1"/>
  <c r="F20" i="1"/>
  <c r="E20" i="1"/>
  <c r="D20" i="1"/>
  <c r="C20" i="1"/>
  <c r="AB19" i="1"/>
  <c r="AB17" i="1" s="1"/>
  <c r="AB16" i="1" s="1"/>
  <c r="N19" i="1"/>
  <c r="M19" i="1"/>
  <c r="L19" i="1"/>
  <c r="K19" i="1"/>
  <c r="K17" i="1" s="1"/>
  <c r="K16" i="1" s="1"/>
  <c r="J19" i="1"/>
  <c r="J17" i="1" s="1"/>
  <c r="I19" i="1"/>
  <c r="H19" i="1"/>
  <c r="G19" i="1"/>
  <c r="F19" i="1"/>
  <c r="E19" i="1"/>
  <c r="E17" i="1" s="1"/>
  <c r="E16" i="1" s="1"/>
  <c r="D19" i="1"/>
  <c r="D17" i="1" s="1"/>
  <c r="C19" i="1"/>
  <c r="O19" i="1" s="1"/>
  <c r="AD19" i="1" s="1"/>
  <c r="AB18" i="1"/>
  <c r="N18" i="1"/>
  <c r="N17" i="1" s="1"/>
  <c r="N16" i="1" s="1"/>
  <c r="M18" i="1"/>
  <c r="L18" i="1"/>
  <c r="K18" i="1"/>
  <c r="J18" i="1"/>
  <c r="I18" i="1"/>
  <c r="I17" i="1" s="1"/>
  <c r="I16" i="1" s="1"/>
  <c r="H18" i="1"/>
  <c r="H17" i="1" s="1"/>
  <c r="H16" i="1" s="1"/>
  <c r="G18" i="1"/>
  <c r="F18" i="1"/>
  <c r="E18" i="1"/>
  <c r="D18" i="1"/>
  <c r="C18" i="1"/>
  <c r="C17" i="1" s="1"/>
  <c r="C16" i="1" s="1"/>
  <c r="AA17" i="1"/>
  <c r="Z17" i="1"/>
  <c r="Y17" i="1"/>
  <c r="Y16" i="1" s="1"/>
  <c r="X17" i="1"/>
  <c r="X16" i="1" s="1"/>
  <c r="W17" i="1"/>
  <c r="V17" i="1"/>
  <c r="U17" i="1"/>
  <c r="T17" i="1"/>
  <c r="S17" i="1"/>
  <c r="S16" i="1" s="1"/>
  <c r="R17" i="1"/>
  <c r="R16" i="1" s="1"/>
  <c r="Q17" i="1"/>
  <c r="P17" i="1"/>
  <c r="G17" i="1"/>
  <c r="G16" i="1" s="1"/>
  <c r="F17" i="1"/>
  <c r="F16" i="1" s="1"/>
  <c r="Z16" i="1"/>
  <c r="W16" i="1"/>
  <c r="V16" i="1"/>
  <c r="U16" i="1"/>
  <c r="T16" i="1"/>
  <c r="Q16" i="1"/>
  <c r="P16" i="1"/>
  <c r="J16" i="1"/>
  <c r="D16" i="1"/>
  <c r="AB15" i="1"/>
  <c r="N15" i="1"/>
  <c r="M15" i="1"/>
  <c r="L15" i="1"/>
  <c r="K15" i="1"/>
  <c r="J15" i="1"/>
  <c r="I15" i="1"/>
  <c r="H15" i="1"/>
  <c r="G15" i="1"/>
  <c r="F15" i="1"/>
  <c r="E15" i="1"/>
  <c r="D15" i="1"/>
  <c r="C15" i="1"/>
  <c r="AB14" i="1"/>
  <c r="N14" i="1"/>
  <c r="M14" i="1"/>
  <c r="L14" i="1"/>
  <c r="K14" i="1"/>
  <c r="J14" i="1"/>
  <c r="I14" i="1"/>
  <c r="H14" i="1"/>
  <c r="G14" i="1"/>
  <c r="F14" i="1"/>
  <c r="E14" i="1"/>
  <c r="E11" i="1" s="1"/>
  <c r="D14" i="1"/>
  <c r="C14" i="1"/>
  <c r="O14" i="1" s="1"/>
  <c r="AD14" i="1" s="1"/>
  <c r="AB13" i="1"/>
  <c r="AB11" i="1" s="1"/>
  <c r="N13" i="1"/>
  <c r="M13" i="1"/>
  <c r="L13" i="1"/>
  <c r="K13" i="1"/>
  <c r="J13" i="1"/>
  <c r="J11" i="1" s="1"/>
  <c r="I13" i="1"/>
  <c r="I11" i="1" s="1"/>
  <c r="H13" i="1"/>
  <c r="G13" i="1"/>
  <c r="F13" i="1"/>
  <c r="E13" i="1"/>
  <c r="D13" i="1"/>
  <c r="D11" i="1" s="1"/>
  <c r="C13" i="1"/>
  <c r="C11" i="1" s="1"/>
  <c r="AB12" i="1"/>
  <c r="N12" i="1"/>
  <c r="N11" i="1" s="1"/>
  <c r="M12" i="1"/>
  <c r="M11" i="1" s="1"/>
  <c r="L12" i="1"/>
  <c r="K12" i="1"/>
  <c r="J12" i="1"/>
  <c r="I12" i="1"/>
  <c r="H12" i="1"/>
  <c r="H11" i="1" s="1"/>
  <c r="G12" i="1"/>
  <c r="G11" i="1" s="1"/>
  <c r="F12" i="1"/>
  <c r="E12" i="1"/>
  <c r="D12" i="1"/>
  <c r="C12" i="1"/>
  <c r="AA11" i="1"/>
  <c r="Z11" i="1"/>
  <c r="Y11" i="1"/>
  <c r="X11" i="1"/>
  <c r="W11" i="1"/>
  <c r="W10" i="1" s="1"/>
  <c r="V11" i="1"/>
  <c r="U11" i="1"/>
  <c r="T11" i="1"/>
  <c r="S11" i="1"/>
  <c r="R11" i="1"/>
  <c r="Q11" i="1"/>
  <c r="Q10" i="1" s="1"/>
  <c r="P11" i="1"/>
  <c r="L11" i="1"/>
  <c r="K11" i="1"/>
  <c r="F11" i="1"/>
  <c r="V10" i="1"/>
  <c r="V9" i="1" s="1"/>
  <c r="V65" i="1" s="1"/>
  <c r="U10" i="1"/>
  <c r="P10" i="1"/>
  <c r="P9" i="1" s="1"/>
  <c r="P65" i="1" s="1"/>
  <c r="M8" i="4" l="1"/>
  <c r="M30" i="4" s="1"/>
  <c r="M32" i="4" s="1"/>
  <c r="J8" i="4"/>
  <c r="J30" i="4" s="1"/>
  <c r="J32" i="4" s="1"/>
  <c r="C30" i="4"/>
  <c r="F8" i="4"/>
  <c r="F30" i="4" s="1"/>
  <c r="F32" i="4" s="1"/>
  <c r="AC23" i="4"/>
  <c r="AD23" i="4" s="1"/>
  <c r="AB22" i="4"/>
  <c r="AC22" i="4" s="1"/>
  <c r="AD22" i="4" s="1"/>
  <c r="G8" i="4"/>
  <c r="G30" i="4" s="1"/>
  <c r="G32" i="4" s="1"/>
  <c r="S8" i="4"/>
  <c r="S30" i="4" s="1"/>
  <c r="S32" i="4" s="1"/>
  <c r="AA15" i="4"/>
  <c r="AA14" i="4" s="1"/>
  <c r="AA8" i="4" s="1"/>
  <c r="AA30" i="4" s="1"/>
  <c r="AA32" i="4" s="1"/>
  <c r="Y20" i="4"/>
  <c r="L56" i="4"/>
  <c r="L55" i="4" s="1"/>
  <c r="V22" i="4"/>
  <c r="V14" i="4" s="1"/>
  <c r="V8" i="4" s="1"/>
  <c r="V30" i="4" s="1"/>
  <c r="V32" i="4" s="1"/>
  <c r="I58" i="4"/>
  <c r="I57" i="4" s="1"/>
  <c r="C47" i="4"/>
  <c r="C46" i="4" s="1"/>
  <c r="C45" i="4" s="1"/>
  <c r="C44" i="4" s="1"/>
  <c r="AB13" i="4"/>
  <c r="W16" i="4"/>
  <c r="W15" i="4" s="1"/>
  <c r="W14" i="4" s="1"/>
  <c r="J51" i="4"/>
  <c r="J50" i="4" s="1"/>
  <c r="O54" i="4"/>
  <c r="AB19" i="4"/>
  <c r="AC19" i="4" s="1"/>
  <c r="AD19" i="4" s="1"/>
  <c r="R20" i="4"/>
  <c r="E56" i="4"/>
  <c r="E55" i="4" s="1"/>
  <c r="Z22" i="4"/>
  <c r="G63" i="4"/>
  <c r="G62" i="4" s="1"/>
  <c r="G61" i="4" s="1"/>
  <c r="T27" i="4"/>
  <c r="T26" i="4" s="1"/>
  <c r="U43" i="4"/>
  <c r="U65" i="4" s="1"/>
  <c r="Z43" i="4"/>
  <c r="Z65" i="4" s="1"/>
  <c r="AB49" i="4"/>
  <c r="E48" i="4"/>
  <c r="E47" i="4" s="1"/>
  <c r="E46" i="4" s="1"/>
  <c r="E45" i="4" s="1"/>
  <c r="E44" i="4" s="1"/>
  <c r="R12" i="4"/>
  <c r="R11" i="4" s="1"/>
  <c r="R10" i="4" s="1"/>
  <c r="R9" i="4" s="1"/>
  <c r="K48" i="4"/>
  <c r="K47" i="4" s="1"/>
  <c r="K46" i="4" s="1"/>
  <c r="K45" i="4" s="1"/>
  <c r="K44" i="4" s="1"/>
  <c r="X12" i="4"/>
  <c r="X11" i="4" s="1"/>
  <c r="X10" i="4" s="1"/>
  <c r="X9" i="4" s="1"/>
  <c r="J14" i="4"/>
  <c r="Y17" i="4"/>
  <c r="Y16" i="4" s="1"/>
  <c r="Y15" i="4" s="1"/>
  <c r="Y14" i="4" s="1"/>
  <c r="Y8" i="4" s="1"/>
  <c r="Y30" i="4" s="1"/>
  <c r="Y32" i="4" s="1"/>
  <c r="L53" i="4"/>
  <c r="L52" i="4" s="1"/>
  <c r="L51" i="4" s="1"/>
  <c r="L50" i="4" s="1"/>
  <c r="L49" i="4" s="1"/>
  <c r="L43" i="4" s="1"/>
  <c r="L65" i="4" s="1"/>
  <c r="T20" i="4"/>
  <c r="T15" i="4" s="1"/>
  <c r="T14" i="4" s="1"/>
  <c r="T8" i="4" s="1"/>
  <c r="T30" i="4" s="1"/>
  <c r="T32" i="4" s="1"/>
  <c r="G56" i="4"/>
  <c r="G55" i="4" s="1"/>
  <c r="Z20" i="4"/>
  <c r="M56" i="4"/>
  <c r="M55" i="4" s="1"/>
  <c r="C61" i="4"/>
  <c r="F53" i="4"/>
  <c r="F52" i="4" s="1"/>
  <c r="F51" i="4" s="1"/>
  <c r="D8" i="4"/>
  <c r="D30" i="4" s="1"/>
  <c r="D32" i="4" s="1"/>
  <c r="G50" i="4"/>
  <c r="G49" i="4" s="1"/>
  <c r="G43" i="4" s="1"/>
  <c r="G65" i="4" s="1"/>
  <c r="M53" i="4"/>
  <c r="M52" i="4" s="1"/>
  <c r="M51" i="4" s="1"/>
  <c r="Z17" i="4"/>
  <c r="Z16" i="4" s="1"/>
  <c r="Z15" i="4" s="1"/>
  <c r="N56" i="4"/>
  <c r="N55" i="4" s="1"/>
  <c r="AA20" i="4"/>
  <c r="Q43" i="4"/>
  <c r="Q65" i="4" s="1"/>
  <c r="I51" i="4"/>
  <c r="I50" i="4" s="1"/>
  <c r="I49" i="4" s="1"/>
  <c r="J48" i="4"/>
  <c r="J47" i="4" s="1"/>
  <c r="J46" i="4" s="1"/>
  <c r="J45" i="4" s="1"/>
  <c r="J44" i="4" s="1"/>
  <c r="W12" i="4"/>
  <c r="W11" i="4" s="1"/>
  <c r="W10" i="4" s="1"/>
  <c r="W9" i="4" s="1"/>
  <c r="W8" i="4" s="1"/>
  <c r="W30" i="4" s="1"/>
  <c r="W32" i="4" s="1"/>
  <c r="E53" i="4"/>
  <c r="E52" i="4" s="1"/>
  <c r="E51" i="4" s="1"/>
  <c r="E50" i="4" s="1"/>
  <c r="E49" i="4" s="1"/>
  <c r="R17" i="4"/>
  <c r="R16" i="4" s="1"/>
  <c r="I43" i="4"/>
  <c r="I65" i="4" s="1"/>
  <c r="E16" i="4"/>
  <c r="E15" i="4" s="1"/>
  <c r="E14" i="4" s="1"/>
  <c r="E8" i="4" s="1"/>
  <c r="E30" i="4" s="1"/>
  <c r="E32" i="4" s="1"/>
  <c r="O18" i="4"/>
  <c r="O17" i="4" s="1"/>
  <c r="O16" i="4" s="1"/>
  <c r="O15" i="4" s="1"/>
  <c r="O14" i="4" s="1"/>
  <c r="N50" i="4"/>
  <c r="N49" i="4" s="1"/>
  <c r="N43" i="4" s="1"/>
  <c r="N65" i="4" s="1"/>
  <c r="D26" i="4"/>
  <c r="F56" i="4"/>
  <c r="F55" i="4" s="1"/>
  <c r="AD59" i="4"/>
  <c r="AC59" i="4"/>
  <c r="D48" i="4"/>
  <c r="D47" i="4" s="1"/>
  <c r="D46" i="4" s="1"/>
  <c r="D45" i="4" s="1"/>
  <c r="D44" i="4" s="1"/>
  <c r="Q12" i="4"/>
  <c r="Q11" i="4" s="1"/>
  <c r="Q10" i="4" s="1"/>
  <c r="Q9" i="4" s="1"/>
  <c r="X17" i="4"/>
  <c r="X16" i="4" s="1"/>
  <c r="X15" i="4" s="1"/>
  <c r="X14" i="4" s="1"/>
  <c r="K53" i="4"/>
  <c r="K52" i="4" s="1"/>
  <c r="K51" i="4" s="1"/>
  <c r="K50" i="4" s="1"/>
  <c r="K49" i="4" s="1"/>
  <c r="C58" i="4"/>
  <c r="P22" i="4"/>
  <c r="P14" i="4" s="1"/>
  <c r="P8" i="4" s="1"/>
  <c r="P30" i="4" s="1"/>
  <c r="P32" i="4" s="1"/>
  <c r="H43" i="4"/>
  <c r="H65" i="4" s="1"/>
  <c r="F63" i="4"/>
  <c r="F62" i="4" s="1"/>
  <c r="F61" i="4" s="1"/>
  <c r="S27" i="4"/>
  <c r="S26" i="4" s="1"/>
  <c r="AC60" i="4"/>
  <c r="AD60" i="4"/>
  <c r="K16" i="4"/>
  <c r="K15" i="4" s="1"/>
  <c r="K14" i="4" s="1"/>
  <c r="K8" i="4" s="1"/>
  <c r="K30" i="4" s="1"/>
  <c r="K32" i="4" s="1"/>
  <c r="E58" i="4"/>
  <c r="E57" i="4" s="1"/>
  <c r="R22" i="4"/>
  <c r="K63" i="4"/>
  <c r="K62" i="4" s="1"/>
  <c r="K61" i="4" s="1"/>
  <c r="X27" i="4"/>
  <c r="X26" i="4" s="1"/>
  <c r="Y50" i="4"/>
  <c r="Y49" i="4" s="1"/>
  <c r="Y43" i="4" s="1"/>
  <c r="Y65" i="4" s="1"/>
  <c r="D57" i="4"/>
  <c r="AB58" i="4"/>
  <c r="AB57" i="4" s="1"/>
  <c r="M63" i="4"/>
  <c r="M62" i="4" s="1"/>
  <c r="M61" i="4" s="1"/>
  <c r="Z27" i="4"/>
  <c r="Z26" i="4" s="1"/>
  <c r="AB62" i="4"/>
  <c r="AB61" i="4" s="1"/>
  <c r="D51" i="4"/>
  <c r="D50" i="4" s="1"/>
  <c r="J57" i="4"/>
  <c r="AC31" i="4"/>
  <c r="Q16" i="4"/>
  <c r="Q15" i="4" s="1"/>
  <c r="Q14" i="4" s="1"/>
  <c r="AB18" i="4"/>
  <c r="AB21" i="4"/>
  <c r="D63" i="4"/>
  <c r="D62" i="4" s="1"/>
  <c r="D61" i="4" s="1"/>
  <c r="Q27" i="4"/>
  <c r="Z49" i="4"/>
  <c r="D8" i="3"/>
  <c r="AD13" i="3"/>
  <c r="AC13" i="3"/>
  <c r="AD24" i="3"/>
  <c r="AC24" i="3"/>
  <c r="AD27" i="3"/>
  <c r="AC27" i="3"/>
  <c r="AD47" i="3"/>
  <c r="AC47" i="3"/>
  <c r="L8" i="3"/>
  <c r="L55" i="3" s="1"/>
  <c r="W8" i="3"/>
  <c r="C22" i="3"/>
  <c r="C21" i="3" s="1"/>
  <c r="O26" i="3"/>
  <c r="O33" i="3"/>
  <c r="AC33" i="3" s="1"/>
  <c r="O39" i="3"/>
  <c r="G41" i="3"/>
  <c r="G40" i="3" s="1"/>
  <c r="G8" i="3" s="1"/>
  <c r="U8" i="3"/>
  <c r="J10" i="3"/>
  <c r="J9" i="3" s="1"/>
  <c r="J8" i="3" s="1"/>
  <c r="J55" i="3" s="1"/>
  <c r="O16" i="3"/>
  <c r="O19" i="3"/>
  <c r="Q41" i="3"/>
  <c r="Q40" i="3" s="1"/>
  <c r="Q8" i="3" s="1"/>
  <c r="W41" i="3"/>
  <c r="W40" i="3" s="1"/>
  <c r="H41" i="3"/>
  <c r="H40" i="3" s="1"/>
  <c r="H8" i="3" s="1"/>
  <c r="H55" i="3" s="1"/>
  <c r="N41" i="3"/>
  <c r="N40" i="3" s="1"/>
  <c r="O48" i="3"/>
  <c r="AC12" i="3"/>
  <c r="O11" i="3"/>
  <c r="AB21" i="3"/>
  <c r="F10" i="3"/>
  <c r="F9" i="3" s="1"/>
  <c r="F8" i="3" s="1"/>
  <c r="AC35" i="3"/>
  <c r="AD35" i="3"/>
  <c r="AC43" i="3"/>
  <c r="O42" i="3"/>
  <c r="AD43" i="3"/>
  <c r="V55" i="3"/>
  <c r="N8" i="3"/>
  <c r="N55" i="3" s="1"/>
  <c r="AB9" i="3"/>
  <c r="O17" i="3"/>
  <c r="AC17" i="3" s="1"/>
  <c r="O20" i="3"/>
  <c r="O36" i="3"/>
  <c r="AC36" i="3" s="1"/>
  <c r="F41" i="3"/>
  <c r="F40" i="3" s="1"/>
  <c r="O44" i="3"/>
  <c r="P55" i="3"/>
  <c r="W55" i="3"/>
  <c r="AD54" i="3"/>
  <c r="AA8" i="3"/>
  <c r="AA55" i="3" s="1"/>
  <c r="O25" i="3"/>
  <c r="O32" i="3"/>
  <c r="O38" i="3"/>
  <c r="K41" i="3"/>
  <c r="K40" i="3" s="1"/>
  <c r="K8" i="3" s="1"/>
  <c r="K55" i="3" s="1"/>
  <c r="O46" i="3"/>
  <c r="O49" i="3"/>
  <c r="AC49" i="3" s="1"/>
  <c r="Q55" i="3"/>
  <c r="F50" i="3"/>
  <c r="D55" i="3"/>
  <c r="Y55" i="3"/>
  <c r="G50" i="3"/>
  <c r="AC52" i="3"/>
  <c r="AD52" i="3"/>
  <c r="O23" i="3"/>
  <c r="M41" i="3"/>
  <c r="M40" i="3" s="1"/>
  <c r="M8" i="3" s="1"/>
  <c r="M55" i="3" s="1"/>
  <c r="E55" i="3"/>
  <c r="S55" i="3"/>
  <c r="O53" i="3"/>
  <c r="AC53" i="3" s="1"/>
  <c r="C11" i="3"/>
  <c r="C10" i="3" s="1"/>
  <c r="C9" i="3" s="1"/>
  <c r="U50" i="3"/>
  <c r="AD11" i="2"/>
  <c r="O10" i="2"/>
  <c r="AC11" i="2"/>
  <c r="I9" i="2"/>
  <c r="I8" i="2" s="1"/>
  <c r="I30" i="2" s="1"/>
  <c r="D30" i="2"/>
  <c r="J30" i="2"/>
  <c r="AC25" i="2"/>
  <c r="AD25" i="2"/>
  <c r="G8" i="2"/>
  <c r="G30" i="2" s="1"/>
  <c r="AD14" i="2"/>
  <c r="AC14" i="2"/>
  <c r="H8" i="2"/>
  <c r="H30" i="2" s="1"/>
  <c r="C19" i="2"/>
  <c r="AD23" i="2"/>
  <c r="AC23" i="2"/>
  <c r="O22" i="2"/>
  <c r="AD18" i="2"/>
  <c r="AC18" i="2"/>
  <c r="AD24" i="2"/>
  <c r="AC24" i="2"/>
  <c r="E30" i="2"/>
  <c r="K30" i="2"/>
  <c r="AC15" i="2"/>
  <c r="AD15" i="2"/>
  <c r="AD16" i="2"/>
  <c r="AC16" i="2"/>
  <c r="F19" i="2"/>
  <c r="H19" i="2"/>
  <c r="N19" i="2"/>
  <c r="AD28" i="2"/>
  <c r="AC28" i="2"/>
  <c r="O27" i="2"/>
  <c r="N8" i="2"/>
  <c r="N30" i="2" s="1"/>
  <c r="F9" i="2"/>
  <c r="L9" i="2"/>
  <c r="L8" i="2" s="1"/>
  <c r="L30" i="2" s="1"/>
  <c r="C22" i="2"/>
  <c r="C9" i="2"/>
  <c r="C8" i="2" s="1"/>
  <c r="C30" i="2" s="1"/>
  <c r="E10" i="2"/>
  <c r="K10" i="2"/>
  <c r="O12" i="2"/>
  <c r="AC13" i="2"/>
  <c r="O21" i="2"/>
  <c r="Z9" i="1"/>
  <c r="Z65" i="1" s="1"/>
  <c r="AD48" i="1"/>
  <c r="AC48" i="1"/>
  <c r="AD33" i="1"/>
  <c r="AC33" i="1"/>
  <c r="AD24" i="1"/>
  <c r="AC24" i="1"/>
  <c r="AD36" i="1"/>
  <c r="AC36" i="1"/>
  <c r="AD21" i="1"/>
  <c r="AC21" i="1"/>
  <c r="AD42" i="1"/>
  <c r="AC42" i="1"/>
  <c r="O18" i="1"/>
  <c r="AD64" i="1"/>
  <c r="M10" i="1"/>
  <c r="M9" i="1" s="1"/>
  <c r="M65" i="1" s="1"/>
  <c r="AD40" i="1"/>
  <c r="W9" i="1"/>
  <c r="W65" i="1" s="1"/>
  <c r="H10" i="1"/>
  <c r="H9" i="1" s="1"/>
  <c r="H65" i="1" s="1"/>
  <c r="I26" i="1"/>
  <c r="I10" i="1" s="1"/>
  <c r="I9" i="1" s="1"/>
  <c r="I65" i="1" s="1"/>
  <c r="J26" i="1"/>
  <c r="J10" i="1" s="1"/>
  <c r="J9" i="1" s="1"/>
  <c r="J65" i="1" s="1"/>
  <c r="F10" i="1"/>
  <c r="O13" i="1"/>
  <c r="K29" i="1"/>
  <c r="O31" i="1"/>
  <c r="O34" i="1"/>
  <c r="O37" i="1"/>
  <c r="E44" i="1"/>
  <c r="K44" i="1"/>
  <c r="O46" i="1"/>
  <c r="L49" i="1"/>
  <c r="T49" i="1"/>
  <c r="T9" i="1" s="1"/>
  <c r="T65" i="1" s="1"/>
  <c r="Z49" i="1"/>
  <c r="L10" i="1"/>
  <c r="AC14" i="1"/>
  <c r="S10" i="1"/>
  <c r="S9" i="1" s="1"/>
  <c r="S65" i="1" s="1"/>
  <c r="AD32" i="1"/>
  <c r="AD47" i="1"/>
  <c r="O51" i="1"/>
  <c r="AD55" i="1"/>
  <c r="O62" i="1"/>
  <c r="U9" i="1"/>
  <c r="U65" i="1" s="1"/>
  <c r="AD27" i="1"/>
  <c r="AC27" i="1"/>
  <c r="AD61" i="1"/>
  <c r="Y10" i="1"/>
  <c r="O39" i="1"/>
  <c r="G10" i="1"/>
  <c r="G9" i="1" s="1"/>
  <c r="G65" i="1" s="1"/>
  <c r="AB26" i="1"/>
  <c r="AB10" i="1" s="1"/>
  <c r="AB9" i="1" s="1"/>
  <c r="AB65" i="1" s="1"/>
  <c r="AD35" i="1"/>
  <c r="Q9" i="1"/>
  <c r="Q65" i="1" s="1"/>
  <c r="N10" i="1"/>
  <c r="AC19" i="1"/>
  <c r="AC22" i="1"/>
  <c r="AC25" i="1"/>
  <c r="AC28" i="1"/>
  <c r="C29" i="1"/>
  <c r="C26" i="1" s="1"/>
  <c r="C10" i="1" s="1"/>
  <c r="C9" i="1" s="1"/>
  <c r="C65" i="1" s="1"/>
  <c r="O30" i="1"/>
  <c r="AC40" i="1"/>
  <c r="AC43" i="1"/>
  <c r="O45" i="1"/>
  <c r="F49" i="1"/>
  <c r="O56" i="1"/>
  <c r="N57" i="1"/>
  <c r="R10" i="1"/>
  <c r="R9" i="1" s="1"/>
  <c r="R65" i="1" s="1"/>
  <c r="X10" i="1"/>
  <c r="X9" i="1" s="1"/>
  <c r="X65" i="1" s="1"/>
  <c r="O12" i="1"/>
  <c r="O15" i="1"/>
  <c r="O20" i="1"/>
  <c r="O23" i="1"/>
  <c r="E26" i="1"/>
  <c r="E10" i="1" s="1"/>
  <c r="E9" i="1" s="1"/>
  <c r="E65" i="1" s="1"/>
  <c r="K26" i="1"/>
  <c r="K10" i="1" s="1"/>
  <c r="K9" i="1" s="1"/>
  <c r="K65" i="1" s="1"/>
  <c r="D29" i="1"/>
  <c r="D26" i="1" s="1"/>
  <c r="D10" i="1" s="1"/>
  <c r="D9" i="1" s="1"/>
  <c r="D65" i="1" s="1"/>
  <c r="AB29" i="1"/>
  <c r="O41" i="1"/>
  <c r="D44" i="1"/>
  <c r="J44" i="1"/>
  <c r="AB44" i="1"/>
  <c r="G49" i="1"/>
  <c r="S49" i="1"/>
  <c r="Y49" i="1"/>
  <c r="E50" i="1"/>
  <c r="E49" i="1" s="1"/>
  <c r="K50" i="1"/>
  <c r="K49" i="1" s="1"/>
  <c r="O52" i="1"/>
  <c r="AC52" i="1" s="1"/>
  <c r="O54" i="1"/>
  <c r="O60" i="1"/>
  <c r="O63" i="1"/>
  <c r="AC21" i="4" l="1"/>
  <c r="AD21" i="4" s="1"/>
  <c r="AB20" i="4"/>
  <c r="AC20" i="4" s="1"/>
  <c r="AD20" i="4" s="1"/>
  <c r="AB43" i="4"/>
  <c r="AB65" i="4" s="1"/>
  <c r="AB12" i="4"/>
  <c r="AC13" i="4"/>
  <c r="AD13" i="4" s="1"/>
  <c r="AC18" i="4"/>
  <c r="AD18" i="4" s="1"/>
  <c r="AB17" i="4"/>
  <c r="O58" i="4"/>
  <c r="C57" i="4"/>
  <c r="C49" i="4" s="1"/>
  <c r="C43" i="4" s="1"/>
  <c r="C65" i="4" s="1"/>
  <c r="O56" i="4"/>
  <c r="Z14" i="4"/>
  <c r="Z8" i="4" s="1"/>
  <c r="Z30" i="4" s="1"/>
  <c r="Z32" i="4" s="1"/>
  <c r="F50" i="4"/>
  <c r="F49" i="4" s="1"/>
  <c r="F43" i="4" s="1"/>
  <c r="F65" i="4" s="1"/>
  <c r="X8" i="4"/>
  <c r="X30" i="4" s="1"/>
  <c r="X32" i="4" s="1"/>
  <c r="O48" i="4"/>
  <c r="O8" i="4"/>
  <c r="R15" i="4"/>
  <c r="R14" i="4" s="1"/>
  <c r="M50" i="4"/>
  <c r="M49" i="4" s="1"/>
  <c r="M43" i="4" s="1"/>
  <c r="M65" i="4" s="1"/>
  <c r="K43" i="4"/>
  <c r="K65" i="4" s="1"/>
  <c r="AD54" i="4"/>
  <c r="AC54" i="4"/>
  <c r="C32" i="4"/>
  <c r="O30" i="4"/>
  <c r="O32" i="4" s="1"/>
  <c r="D49" i="4"/>
  <c r="D43" i="4"/>
  <c r="D65" i="4" s="1"/>
  <c r="O53" i="4"/>
  <c r="E43" i="4"/>
  <c r="E65" i="4" s="1"/>
  <c r="O62" i="4"/>
  <c r="Q26" i="4"/>
  <c r="Q8" i="4" s="1"/>
  <c r="Q30" i="4" s="1"/>
  <c r="Q32" i="4" s="1"/>
  <c r="AB27" i="4"/>
  <c r="R8" i="4"/>
  <c r="R30" i="4" s="1"/>
  <c r="R32" i="4" s="1"/>
  <c r="J49" i="4"/>
  <c r="J43" i="4" s="1"/>
  <c r="J65" i="4" s="1"/>
  <c r="AC26" i="3"/>
  <c r="AD26" i="3"/>
  <c r="O22" i="3"/>
  <c r="AC23" i="3"/>
  <c r="AC46" i="3"/>
  <c r="O45" i="3"/>
  <c r="AD46" i="3"/>
  <c r="AC20" i="3"/>
  <c r="AD20" i="3"/>
  <c r="AD16" i="3"/>
  <c r="AC16" i="3"/>
  <c r="O15" i="3"/>
  <c r="U55" i="3"/>
  <c r="AB50" i="3"/>
  <c r="AC42" i="3"/>
  <c r="AD42" i="3"/>
  <c r="AD44" i="3"/>
  <c r="AC44" i="3"/>
  <c r="O51" i="3"/>
  <c r="AD25" i="3"/>
  <c r="AC25" i="3"/>
  <c r="O34" i="3"/>
  <c r="AD39" i="3"/>
  <c r="AC39" i="3"/>
  <c r="G55" i="3"/>
  <c r="AD48" i="3"/>
  <c r="AC48" i="3"/>
  <c r="C8" i="3"/>
  <c r="C55" i="3" s="1"/>
  <c r="AD38" i="3"/>
  <c r="AC38" i="3"/>
  <c r="O37" i="3"/>
  <c r="AB8" i="3"/>
  <c r="AD11" i="3"/>
  <c r="AC11" i="3"/>
  <c r="F55" i="3"/>
  <c r="AC32" i="3"/>
  <c r="O31" i="3"/>
  <c r="AD32" i="3"/>
  <c r="AD19" i="3"/>
  <c r="AC19" i="3"/>
  <c r="O18" i="3"/>
  <c r="AD21" i="2"/>
  <c r="AC21" i="2"/>
  <c r="O20" i="2"/>
  <c r="AD27" i="2"/>
  <c r="AC27" i="2"/>
  <c r="O26" i="2"/>
  <c r="AD10" i="2"/>
  <c r="AC10" i="2"/>
  <c r="O9" i="2"/>
  <c r="AC12" i="2"/>
  <c r="AD12" i="2"/>
  <c r="F8" i="2"/>
  <c r="F30" i="2" s="1"/>
  <c r="AD22" i="2"/>
  <c r="AC22" i="2"/>
  <c r="AD18" i="1"/>
  <c r="AC18" i="1"/>
  <c r="O17" i="1"/>
  <c r="AC23" i="1"/>
  <c r="AD23" i="1"/>
  <c r="AD30" i="1"/>
  <c r="AC30" i="1"/>
  <c r="O29" i="1"/>
  <c r="AD46" i="1"/>
  <c r="AC46" i="1"/>
  <c r="AD63" i="1"/>
  <c r="AC63" i="1"/>
  <c r="AC41" i="1"/>
  <c r="AD41" i="1"/>
  <c r="AC20" i="1"/>
  <c r="AD20" i="1"/>
  <c r="AC56" i="1"/>
  <c r="AD56" i="1"/>
  <c r="N9" i="1"/>
  <c r="N65" i="1" s="1"/>
  <c r="Y9" i="1"/>
  <c r="Y65" i="1" s="1"/>
  <c r="AD62" i="1"/>
  <c r="AC62" i="1"/>
  <c r="AC60" i="1"/>
  <c r="O59" i="1"/>
  <c r="AC15" i="1"/>
  <c r="AD15" i="1"/>
  <c r="L9" i="1"/>
  <c r="L65" i="1" s="1"/>
  <c r="AD13" i="1"/>
  <c r="AC13" i="1"/>
  <c r="AD54" i="1"/>
  <c r="AC54" i="1"/>
  <c r="O53" i="1"/>
  <c r="AC12" i="1"/>
  <c r="O11" i="1"/>
  <c r="AD12" i="1"/>
  <c r="AD45" i="1"/>
  <c r="AC45" i="1"/>
  <c r="O44" i="1"/>
  <c r="AD51" i="1"/>
  <c r="AC51" i="1"/>
  <c r="O50" i="1"/>
  <c r="AD37" i="1"/>
  <c r="AC37" i="1"/>
  <c r="F9" i="1"/>
  <c r="F65" i="1" s="1"/>
  <c r="AD34" i="1"/>
  <c r="AC34" i="1"/>
  <c r="AD39" i="1"/>
  <c r="AC39" i="1"/>
  <c r="O38" i="1"/>
  <c r="AD31" i="1"/>
  <c r="AC31" i="1"/>
  <c r="AD48" i="4" l="1"/>
  <c r="O47" i="4"/>
  <c r="AC48" i="4"/>
  <c r="O52" i="4"/>
  <c r="AD53" i="4"/>
  <c r="AC53" i="4"/>
  <c r="AC58" i="4"/>
  <c r="O57" i="4"/>
  <c r="AD58" i="4"/>
  <c r="AC17" i="4"/>
  <c r="AB16" i="4"/>
  <c r="AB26" i="4"/>
  <c r="AC26" i="4" s="1"/>
  <c r="AD26" i="4" s="1"/>
  <c r="AC27" i="4"/>
  <c r="AD27" i="4" s="1"/>
  <c r="AD62" i="4"/>
  <c r="AC62" i="4"/>
  <c r="O61" i="4"/>
  <c r="AD56" i="4"/>
  <c r="O55" i="4"/>
  <c r="AC56" i="4"/>
  <c r="AC12" i="4"/>
  <c r="AD12" i="4" s="1"/>
  <c r="AB11" i="4"/>
  <c r="AD45" i="3"/>
  <c r="AC45" i="3"/>
  <c r="O41" i="3"/>
  <c r="AC15" i="3"/>
  <c r="O14" i="3"/>
  <c r="AD15" i="3"/>
  <c r="AD34" i="3"/>
  <c r="AC34" i="3"/>
  <c r="AD31" i="3"/>
  <c r="O30" i="3"/>
  <c r="AC31" i="3"/>
  <c r="AD22" i="3"/>
  <c r="AC22" i="3"/>
  <c r="O21" i="3"/>
  <c r="AC37" i="3"/>
  <c r="AD37" i="3"/>
  <c r="O50" i="3"/>
  <c r="AD51" i="3"/>
  <c r="AC51" i="3"/>
  <c r="AB55" i="3"/>
  <c r="AC18" i="3"/>
  <c r="AD18" i="3"/>
  <c r="AC9" i="2"/>
  <c r="O8" i="2"/>
  <c r="AD9" i="2"/>
  <c r="AC20" i="2"/>
  <c r="O19" i="2"/>
  <c r="AD20" i="2"/>
  <c r="AC26" i="2"/>
  <c r="AD26" i="2"/>
  <c r="AC44" i="1"/>
  <c r="AD44" i="1"/>
  <c r="AC53" i="1"/>
  <c r="AD53" i="1"/>
  <c r="AC29" i="1"/>
  <c r="AD29" i="1"/>
  <c r="O26" i="1"/>
  <c r="AC38" i="1"/>
  <c r="AD38" i="1"/>
  <c r="AC59" i="1"/>
  <c r="O58" i="1"/>
  <c r="AD59" i="1"/>
  <c r="AC50" i="1"/>
  <c r="O49" i="1"/>
  <c r="AD50" i="1"/>
  <c r="O10" i="1"/>
  <c r="AD11" i="1"/>
  <c r="AC11" i="1"/>
  <c r="AC17" i="1"/>
  <c r="O16" i="1"/>
  <c r="AD17" i="1"/>
  <c r="AC16" i="4" l="1"/>
  <c r="AD16" i="4" s="1"/>
  <c r="AB15" i="4"/>
  <c r="AD61" i="4"/>
  <c r="AC61" i="4"/>
  <c r="AD52" i="4"/>
  <c r="O51" i="4"/>
  <c r="AC52" i="4"/>
  <c r="AC11" i="4"/>
  <c r="AD11" i="4" s="1"/>
  <c r="AB10" i="4"/>
  <c r="AD57" i="4"/>
  <c r="AC57" i="4"/>
  <c r="O46" i="4"/>
  <c r="AD47" i="4"/>
  <c r="AC47" i="4"/>
  <c r="AD55" i="4"/>
  <c r="AC55" i="4"/>
  <c r="AD30" i="3"/>
  <c r="AC30" i="3"/>
  <c r="O29" i="3"/>
  <c r="AD50" i="3"/>
  <c r="AC50" i="3"/>
  <c r="AD14" i="3"/>
  <c r="AC14" i="3"/>
  <c r="O10" i="3"/>
  <c r="AD41" i="3"/>
  <c r="O40" i="3"/>
  <c r="AC40" i="3" s="1"/>
  <c r="AC41" i="3"/>
  <c r="AC21" i="3"/>
  <c r="AD21" i="3"/>
  <c r="AC19" i="2"/>
  <c r="AD19" i="2"/>
  <c r="O30" i="2"/>
  <c r="AD8" i="2"/>
  <c r="AC8" i="2"/>
  <c r="AC58" i="1"/>
  <c r="O57" i="1"/>
  <c r="AD58" i="1"/>
  <c r="AD10" i="1"/>
  <c r="AC10" i="1"/>
  <c r="AD16" i="1"/>
  <c r="AC16" i="1"/>
  <c r="AD49" i="1"/>
  <c r="AC49" i="1"/>
  <c r="AC26" i="1"/>
  <c r="AD26" i="1"/>
  <c r="AC10" i="4" l="1"/>
  <c r="AD10" i="4" s="1"/>
  <c r="AB9" i="4"/>
  <c r="AC15" i="4"/>
  <c r="AD15" i="4" s="1"/>
  <c r="AB14" i="4"/>
  <c r="AC14" i="4" s="1"/>
  <c r="AD14" i="4" s="1"/>
  <c r="AC46" i="4"/>
  <c r="AD46" i="4"/>
  <c r="O45" i="4"/>
  <c r="AD51" i="4"/>
  <c r="O50" i="4"/>
  <c r="AC51" i="4"/>
  <c r="AD10" i="3"/>
  <c r="O9" i="3"/>
  <c r="AC10" i="3"/>
  <c r="AC29" i="3"/>
  <c r="O28" i="3"/>
  <c r="AD29" i="3"/>
  <c r="AD30" i="2"/>
  <c r="AC30" i="2"/>
  <c r="AD57" i="1"/>
  <c r="AC57" i="1"/>
  <c r="O9" i="1"/>
  <c r="AD50" i="4" l="1"/>
  <c r="O49" i="4"/>
  <c r="AC50" i="4"/>
  <c r="AC9" i="4"/>
  <c r="AD9" i="4" s="1"/>
  <c r="AB8" i="4"/>
  <c r="AD45" i="4"/>
  <c r="O44" i="4"/>
  <c r="AC45" i="4"/>
  <c r="AD28" i="3"/>
  <c r="AC28" i="3"/>
  <c r="AC9" i="3"/>
  <c r="O8" i="3"/>
  <c r="AD9" i="3"/>
  <c r="AC9" i="1"/>
  <c r="AD9" i="1"/>
  <c r="O65" i="1"/>
  <c r="AD49" i="4" l="1"/>
  <c r="AC49" i="4"/>
  <c r="AC44" i="4"/>
  <c r="AD44" i="4"/>
  <c r="O43" i="4"/>
  <c r="AC8" i="4"/>
  <c r="AD8" i="4" s="1"/>
  <c r="AB30" i="4"/>
  <c r="AD8" i="3"/>
  <c r="AC8" i="3"/>
  <c r="O55" i="3"/>
  <c r="AD65" i="1"/>
  <c r="AC65" i="1"/>
  <c r="AC30" i="4" l="1"/>
  <c r="AD30" i="4" s="1"/>
  <c r="AB32" i="4"/>
  <c r="AC32" i="4" s="1"/>
  <c r="O65" i="4"/>
  <c r="AC43" i="4"/>
  <c r="AD43" i="4"/>
  <c r="AD55" i="3"/>
  <c r="AC55" i="3"/>
  <c r="AD65" i="4" l="1"/>
  <c r="AC65" i="4"/>
</calcChain>
</file>

<file path=xl/sharedStrings.xml><?xml version="1.0" encoding="utf-8"?>
<sst xmlns="http://schemas.openxmlformats.org/spreadsheetml/2006/main" count="514" uniqueCount="159">
  <si>
    <t xml:space="preserve"> CUADRO No.2</t>
  </si>
  <si>
    <t>INGRESOS FISCALES COMPARADOS POR PARTIDAS, DIRECCION GENERAL DE IMPUESTOS INTERNOS</t>
  </si>
  <si>
    <t>ENERO-DICIEMBRE 2023/PRESUPUESTO REFORMULADO  2023</t>
  </si>
  <si>
    <t xml:space="preserve">(En millones RD$) </t>
  </si>
  <si>
    <t>PARTIDAS</t>
  </si>
  <si>
    <t>RECAUDADO 2023</t>
  </si>
  <si>
    <t>PRESUPUESTO REFORMULADO  2023</t>
  </si>
  <si>
    <t>DIFERENCIA</t>
  </si>
  <si>
    <t xml:space="preserve">% ALCANZADO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</si>
  <si>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</si>
  <si>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</si>
  <si>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</si>
  <si>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</si>
  <si>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</si>
  <si>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</si>
  <si>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</si>
  <si>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</si>
  <si>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</si>
  <si>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</si>
  <si>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</si>
  <si>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</si>
  <si>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</si>
  <si>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</si>
  <si>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</si>
  <si>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</si>
  <si>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</si>
  <si>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</si>
  <si>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</si>
  <si>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</si>
  <si>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</si>
  <si>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</si>
  <si>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</si>
  <si>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</si>
  <si>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</si>
  <si>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</si>
  <si>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</si>
  <si>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</si>
  <si>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</si>
  <si>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</si>
  <si>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</si>
  <si>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</si>
  <si>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</si>
  <si>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</si>
  <si>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</si>
  <si>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</si>
  <si>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</si>
  <si>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</si>
  <si>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</si>
  <si>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</si>
  <si>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</si>
  <si>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</si>
  <si>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</si>
  <si>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</si>
  <si>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</si>
  <si>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</si>
  <si>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</si>
  <si>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</si>
  <si>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</si>
  <si>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</si>
  <si>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</si>
  <si>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</si>
  <si>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</si>
  <si>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</si>
  <si>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</si>
  <si>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</si>
  <si>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</si>
  <si>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</si>
  <si>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</si>
  <si>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</si>
  <si>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</si>
  <si>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</si>
  <si>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C:\Documents and Settings\fperez\My Documents\Ingresos Mensuales 2004\Enero 2004.xls</t>
  </si>
  <si>
    <t>- Multas y Sanciones</t>
  </si>
  <si>
    <t>- Ingresos Diversos</t>
  </si>
  <si>
    <t>- Ingresos por diferencial del gas licuado de petróleo</t>
  </si>
  <si>
    <t xml:space="preserve">   TOTAL </t>
  </si>
  <si>
    <t>FUENTE: Elaborado por la Direción General de Polí ítica y Legislación Tributaria (DGPLT) del Ministerio de Hacienda, con los datos del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</si>
  <si>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</si>
  <si>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</si>
  <si>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</si>
  <si>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</si>
  <si>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</si>
  <si>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</si>
  <si>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</si>
  <si>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ENERO-DICIEMBRE  2023/PRESUPUESTO REFORMULADO  2023</t>
  </si>
  <si>
    <t>1) IMPUESTOS INTERNOS SOBRE MERCANCIAS Y SERVICIOS</t>
  </si>
  <si>
    <t>- Impuesto Selectivo a las demás Mercancías</t>
  </si>
  <si>
    <t>- Impuesto adicional de RD$2.0 al consumo de gasoil y gasolina premium-regular</t>
  </si>
  <si>
    <t>2) IMPUESTOS SOBRE EL COMERCIO Y LAS TRANSACCIONES/COMERCIO EXTERIOR</t>
  </si>
  <si>
    <t>- Impuestos sobre las Importaciones</t>
  </si>
  <si>
    <t>- Impuestos Arancelarios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</si>
  <si>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</si>
  <si>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</si>
  <si>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</si>
  <si>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</si>
  <si>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</si>
  <si>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</si>
  <si>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(1) Cifras sujetas a rectificación.   Incluye los dólares convertidos a la tasa oficial. </t>
  </si>
  <si>
    <t xml:space="preserve">     Excluye depósitos en exceso de la DGA.</t>
  </si>
  <si>
    <t>CUADRO No.4</t>
  </si>
  <si>
    <t xml:space="preserve"> INGRESOS FISCALES COMPARADOS  POR PARTIDAS, TESORERÍA NACIONAL</t>
  </si>
  <si>
    <t xml:space="preserve">(En millones de RD$) </t>
  </si>
  <si>
    <t>%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</si>
  <si>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</si>
  <si>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</si>
  <si>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</si>
  <si>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</si>
  <si>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</si>
  <si>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>- Derechos Consulares</t>
  </si>
  <si>
    <t>II) CONTRIBUCIONES SOCIALES</t>
  </si>
  <si>
    <t xml:space="preserve">III) TRANSFERENCIAS </t>
  </si>
  <si>
    <t>- Transferencias Corrientes</t>
  </si>
  <si>
    <t>- Del Gobierno Central</t>
  </si>
  <si>
    <t>- De Instituciones  Públicas Descentralizadas o Autónomas</t>
  </si>
  <si>
    <t>- De instituciones públicas de la seguridad social</t>
  </si>
  <si>
    <t xml:space="preserve">- De empresas públicas no financieras </t>
  </si>
  <si>
    <t xml:space="preserve">- De Instituciones Públicas Financieras No Monetarias </t>
  </si>
  <si>
    <t>IV) INGRESOS POR CONTRAPRESTACION</t>
  </si>
  <si>
    <t>- PROMESE</t>
  </si>
  <si>
    <t>- Fondo General</t>
  </si>
  <si>
    <t>- Otras Ventas</t>
  </si>
  <si>
    <t>- Otras Ventas de Servicios del Gobierno Central</t>
  </si>
  <si>
    <t>- Expedición y Renovación de Pasaportes</t>
  </si>
  <si>
    <t>V) OTROS INGRESOS</t>
  </si>
  <si>
    <t xml:space="preserve"> - Rentas de Propiedad</t>
  </si>
  <si>
    <t>- Dividendos por Inversiones Empresariales</t>
  </si>
  <si>
    <t>- Dividendos Banco de reservas</t>
  </si>
  <si>
    <t>- Otros Dividendos (FONPER)</t>
  </si>
  <si>
    <t xml:space="preserve">- Intereses </t>
  </si>
  <si>
    <t>- Intereses por Colocación de Inversiones Financieras</t>
  </si>
  <si>
    <t>- Ingresos por Tenencia de Activos Financieros  (Instrumentos Derivados)</t>
  </si>
  <si>
    <t>B)  INGRESOS DE CAPITAL</t>
  </si>
  <si>
    <t>- Ventas de Activos No Financieros</t>
  </si>
  <si>
    <t>- Venta de  Activos Fijos</t>
  </si>
  <si>
    <t>- Ventas de Activos Intangibles</t>
  </si>
  <si>
    <t>- Transferencias Capital</t>
  </si>
  <si>
    <t xml:space="preserve">TOTAL </t>
  </si>
  <si>
    <r>
      <t xml:space="preserve">(1) Cifras sujetas a rectificación.  Incluye los dólares convertidos a la tasa oficial. </t>
    </r>
    <r>
      <rPr>
        <b/>
        <sz val="8"/>
        <color indexed="8"/>
        <rFont val="Gotham"/>
      </rPr>
      <t xml:space="preserve"> </t>
    </r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</si>
  <si>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</si>
  <si>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 y los depósitos en exceso de las recaudadoras.  </t>
  </si>
  <si>
    <t xml:space="preserve">Las informaciones presentadas difieren de las presentadas en  Portal de Transparencia Fiscal,  ya que solo incluyen los ingresos presupuestarios. </t>
  </si>
  <si>
    <t xml:space="preserve"> INGRESOS FISCALES COMPARADOS  POR PARTIDAS, RECAUDACIONES DIRECTAS DE LAS INSTITUCIONES CENTRALIZADAS EN LA CUT</t>
  </si>
  <si>
    <t>ENERO-DICIEMBRE 2022/2023</t>
  </si>
  <si>
    <t>(En millones de RD$)</t>
  </si>
  <si>
    <t>VARIACION</t>
  </si>
  <si>
    <t>Abs.</t>
  </si>
  <si>
    <t xml:space="preserve">Recursos de Captación Directa del Ministerio de Interior y Policia </t>
  </si>
  <si>
    <t>- Recursos de captación directa del programa PROMESE CAL ( D. No. 308-97)</t>
  </si>
  <si>
    <t>- Ingresos de las Inst. Centralizadas en mercancías en la CUT</t>
  </si>
  <si>
    <t>- Ingresos de las Inst. Centralizadas en Servicios en la CUT</t>
  </si>
  <si>
    <t xml:space="preserve"> - Recursos de Captación Directa para el Fomento y Desarrollo del Gas Natural en el Parque vehicular</t>
  </si>
  <si>
    <t>- Recursos de Captación Directa por Prestación de Servicios (MIVHED), Ley No.160-21</t>
  </si>
  <si>
    <t xml:space="preserve">- Otros registros contratos y cobros </t>
  </si>
  <si>
    <t>Recursos de Captación Directa de la Procuradoria General de la República ( multas de tránsito)</t>
  </si>
  <si>
    <t xml:space="preserve"> Incremento de disponibilidades (devolución de recursos a la CUT años anteriores)</t>
  </si>
  <si>
    <t xml:space="preserve">(1) Cifras sujetas a rectificación.  Incluye los dólares convertidos a la tasa oficial.  </t>
  </si>
  <si>
    <t>ENERO-DICIEMBRE 2023/ESTIMADO 2023</t>
  </si>
  <si>
    <t>PRESUPUESTO REFORMULADO 2023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</si>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</sst>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_);_(* \(#,##0.0\);_(* &quot;-&quot;??_);_(@_)"/>
    <numFmt numFmtId="165" formatCode="#,##0.0_);\(#,##0.0\)"/>
    <numFmt numFmtId="166" formatCode="0.0"/>
    <numFmt numFmtId="167" formatCode="#,##0.0000_);\(#,##0.0000\)"/>
    <numFmt numFmtId="168" formatCode="_(* #,##0.0000000_);_(* \(#,##0.0000000\);_(* &quot;-&quot;??_);_(@_)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Gotham"/>
    </font>
    <font>
      <b/>
      <sz val="12"/>
      <color indexed="8"/>
      <name val="Gotham"/>
    </font>
    <font>
      <sz val="12"/>
      <name val="Gotham"/>
    </font>
    <font>
      <i/>
      <sz val="11"/>
      <color indexed="8"/>
      <name val="Gotham"/>
    </font>
    <font>
      <b/>
      <sz val="10"/>
      <color theme="0"/>
      <name val="Gotham"/>
    </font>
    <font>
      <b/>
      <sz val="10"/>
      <color indexed="8"/>
      <name val="Gotham"/>
    </font>
    <font>
      <sz val="12"/>
      <name val="Courier"/>
      <family val="3"/>
    </font>
    <font>
      <sz val="10"/>
      <color indexed="8"/>
      <name val="Gotham"/>
    </font>
    <font>
      <b/>
      <sz val="10"/>
      <name val="Gotham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b/>
      <sz val="9"/>
      <name val="Gotham"/>
    </font>
    <font>
      <b/>
      <sz val="9"/>
      <color indexed="8"/>
      <name val="Gotham"/>
    </font>
    <font>
      <sz val="10"/>
      <name val="Gotham"/>
    </font>
    <font>
      <sz val="8"/>
      <color indexed="8"/>
      <name val="Gotham"/>
    </font>
    <font>
      <sz val="9"/>
      <color indexed="8"/>
      <name val="Gotham"/>
    </font>
    <font>
      <sz val="8"/>
      <name val="Gotham"/>
    </font>
    <font>
      <sz val="10"/>
      <name val="Segoe UI"/>
      <family val="2"/>
    </font>
    <font>
      <sz val="10"/>
      <name val="Antique Olive"/>
      <family val="2"/>
    </font>
    <font>
      <i/>
      <sz val="12"/>
      <color indexed="8"/>
      <name val="Gotham"/>
    </font>
    <font>
      <sz val="10"/>
      <color theme="0"/>
      <name val="Gotham"/>
    </font>
    <font>
      <sz val="12"/>
      <name val="Arial"/>
      <family val="2"/>
    </font>
    <font>
      <b/>
      <i/>
      <sz val="11"/>
      <color indexed="8"/>
      <name val="Gotham"/>
    </font>
    <font>
      <b/>
      <sz val="11"/>
      <color indexed="8"/>
      <name val="Gotham"/>
    </font>
    <font>
      <u/>
      <sz val="10"/>
      <color indexed="8"/>
      <name val="Gotham"/>
    </font>
    <font>
      <b/>
      <sz val="8"/>
      <color indexed="8"/>
      <name val="Gotham"/>
    </font>
    <font>
      <sz val="7"/>
      <name val="Gotham"/>
    </font>
    <font>
      <sz val="11"/>
      <color indexed="8"/>
      <name val="Gotham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9" fontId="9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39" fontId="9" fillId="0" borderId="0"/>
  </cellStyleXfs>
  <cellXfs count="214">
    <xf numFmtId="0" fontId="0" fillId="0" borderId="0" xfId="0"/>
    <xf numFmtId="0" fontId="2" fillId="0" borderId="0" xfId="2" applyFont="1"/>
    <xf numFmtId="0" fontId="1" fillId="0" borderId="0" xfId="2"/>
    <xf numFmtId="164" fontId="1" fillId="0" borderId="0" xfId="1" applyNumberFormat="1" applyFont="1" applyFill="1" applyBorder="1"/>
    <xf numFmtId="0" fontId="3" fillId="0" borderId="0" xfId="2" applyFont="1" applyAlignment="1">
      <alignment horizontal="center"/>
    </xf>
    <xf numFmtId="0" fontId="4" fillId="0" borderId="0" xfId="2" applyFont="1"/>
    <xf numFmtId="0" fontId="5" fillId="0" borderId="0" xfId="2" applyFont="1"/>
    <xf numFmtId="164" fontId="5" fillId="0" borderId="0" xfId="1" applyNumberFormat="1" applyFont="1" applyFill="1" applyBorder="1"/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2" borderId="1" xfId="3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 applyProtection="1">
      <alignment horizontal="center" vertical="center"/>
    </xf>
    <xf numFmtId="0" fontId="7" fillId="2" borderId="6" xfId="2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 applyProtection="1">
      <alignment horizontal="center" vertical="center" wrapText="1"/>
    </xf>
    <xf numFmtId="0" fontId="8" fillId="0" borderId="7" xfId="2" applyFont="1" applyBorder="1" applyAlignment="1">
      <alignment horizontal="left" vertical="center"/>
    </xf>
    <xf numFmtId="165" fontId="8" fillId="0" borderId="8" xfId="4" applyNumberFormat="1" applyFont="1" applyBorder="1"/>
    <xf numFmtId="165" fontId="8" fillId="0" borderId="8" xfId="1" applyNumberFormat="1" applyFont="1" applyFill="1" applyBorder="1"/>
    <xf numFmtId="165" fontId="8" fillId="0" borderId="8" xfId="1" applyNumberFormat="1" applyFont="1" applyFill="1" applyBorder="1" applyAlignment="1">
      <alignment horizontal="right" indent="1"/>
    </xf>
    <xf numFmtId="0" fontId="8" fillId="0" borderId="9" xfId="3" applyFont="1" applyBorder="1"/>
    <xf numFmtId="165" fontId="8" fillId="0" borderId="9" xfId="3" applyNumberFormat="1" applyFont="1" applyBorder="1"/>
    <xf numFmtId="165" fontId="8" fillId="0" borderId="9" xfId="1" applyNumberFormat="1" applyFont="1" applyFill="1" applyBorder="1" applyProtection="1"/>
    <xf numFmtId="165" fontId="8" fillId="0" borderId="10" xfId="1" applyNumberFormat="1" applyFont="1" applyFill="1" applyBorder="1" applyAlignment="1" applyProtection="1">
      <alignment horizontal="right" indent="1"/>
    </xf>
    <xf numFmtId="165" fontId="8" fillId="0" borderId="9" xfId="1" applyNumberFormat="1" applyFont="1" applyFill="1" applyBorder="1" applyAlignment="1" applyProtection="1">
      <alignment horizontal="right" indent="1"/>
    </xf>
    <xf numFmtId="165" fontId="8" fillId="0" borderId="10" xfId="3" applyNumberFormat="1" applyFont="1" applyBorder="1"/>
    <xf numFmtId="165" fontId="8" fillId="0" borderId="9" xfId="1" applyNumberFormat="1" applyFont="1" applyFill="1" applyBorder="1" applyAlignment="1" applyProtection="1"/>
    <xf numFmtId="49" fontId="10" fillId="0" borderId="9" xfId="5" applyNumberFormat="1" applyFont="1" applyBorder="1" applyAlignment="1">
      <alignment horizontal="left" indent="1"/>
    </xf>
    <xf numFmtId="165" fontId="10" fillId="0" borderId="9" xfId="3" applyNumberFormat="1" applyFont="1" applyBorder="1"/>
    <xf numFmtId="165" fontId="10" fillId="0" borderId="10" xfId="3" applyNumberFormat="1" applyFont="1" applyBorder="1"/>
    <xf numFmtId="165" fontId="10" fillId="0" borderId="9" xfId="1" applyNumberFormat="1" applyFont="1" applyFill="1" applyBorder="1" applyAlignment="1" applyProtection="1"/>
    <xf numFmtId="165" fontId="10" fillId="0" borderId="10" xfId="1" applyNumberFormat="1" applyFont="1" applyFill="1" applyBorder="1" applyAlignment="1" applyProtection="1">
      <alignment horizontal="right" indent="1"/>
    </xf>
    <xf numFmtId="165" fontId="10" fillId="0" borderId="9" xfId="1" applyNumberFormat="1" applyFont="1" applyFill="1" applyBorder="1" applyAlignment="1" applyProtection="1">
      <alignment horizontal="right" indent="1"/>
    </xf>
    <xf numFmtId="49" fontId="8" fillId="0" borderId="9" xfId="3" applyNumberFormat="1" applyFont="1" applyBorder="1" applyAlignment="1">
      <alignment horizontal="left" indent="1"/>
    </xf>
    <xf numFmtId="49" fontId="10" fillId="0" borderId="9" xfId="5" applyNumberFormat="1" applyFont="1" applyBorder="1" applyAlignment="1">
      <alignment horizontal="left" indent="2"/>
    </xf>
    <xf numFmtId="165" fontId="10" fillId="0" borderId="9" xfId="1" applyNumberFormat="1" applyFont="1" applyFill="1" applyBorder="1" applyProtection="1"/>
    <xf numFmtId="49" fontId="10" fillId="0" borderId="9" xfId="2" applyNumberFormat="1" applyFont="1" applyBorder="1" applyAlignment="1">
      <alignment horizontal="left" indent="2"/>
    </xf>
    <xf numFmtId="49" fontId="10" fillId="0" borderId="9" xfId="3" applyNumberFormat="1" applyFont="1" applyBorder="1" applyAlignment="1">
      <alignment horizontal="left" indent="2"/>
    </xf>
    <xf numFmtId="0" fontId="8" fillId="0" borderId="9" xfId="3" applyFont="1" applyBorder="1" applyAlignment="1">
      <alignment horizontal="left" indent="1"/>
    </xf>
    <xf numFmtId="49" fontId="10" fillId="0" borderId="9" xfId="6" applyNumberFormat="1" applyFont="1" applyBorder="1" applyAlignment="1">
      <alignment horizontal="left" indent="2"/>
    </xf>
    <xf numFmtId="0" fontId="11" fillId="0" borderId="9" xfId="2" applyFont="1" applyBorder="1"/>
    <xf numFmtId="165" fontId="8" fillId="0" borderId="10" xfId="1" applyNumberFormat="1" applyFont="1" applyFill="1" applyBorder="1" applyProtection="1"/>
    <xf numFmtId="0" fontId="12" fillId="0" borderId="0" xfId="2" applyFont="1"/>
    <xf numFmtId="49" fontId="8" fillId="0" borderId="9" xfId="6" applyNumberFormat="1" applyFont="1" applyBorder="1" applyAlignment="1">
      <alignment horizontal="left" indent="1"/>
    </xf>
    <xf numFmtId="0" fontId="1" fillId="0" borderId="0" xfId="2" applyAlignment="1">
      <alignment vertical="center"/>
    </xf>
    <xf numFmtId="49" fontId="8" fillId="0" borderId="9" xfId="6" applyNumberFormat="1" applyFont="1" applyBorder="1" applyAlignment="1">
      <alignment horizontal="left"/>
    </xf>
    <xf numFmtId="0" fontId="13" fillId="0" borderId="0" xfId="2" applyFont="1"/>
    <xf numFmtId="0" fontId="14" fillId="0" borderId="0" xfId="2" applyFont="1"/>
    <xf numFmtId="164" fontId="10" fillId="0" borderId="10" xfId="1" applyNumberFormat="1" applyFont="1" applyFill="1" applyBorder="1" applyAlignment="1" applyProtection="1">
      <alignment horizontal="right" indent="1"/>
    </xf>
    <xf numFmtId="0" fontId="16" fillId="0" borderId="0" xfId="7" applyFont="1" applyAlignment="1" applyProtection="1"/>
    <xf numFmtId="0" fontId="7" fillId="2" borderId="5" xfId="3" applyFont="1" applyFill="1" applyBorder="1" applyAlignment="1">
      <alignment horizontal="left" vertical="center"/>
    </xf>
    <xf numFmtId="165" fontId="7" fillId="2" borderId="5" xfId="3" applyNumberFormat="1" applyFont="1" applyFill="1" applyBorder="1" applyAlignment="1">
      <alignment vertical="center"/>
    </xf>
    <xf numFmtId="165" fontId="7" fillId="2" borderId="5" xfId="1" applyNumberFormat="1" applyFont="1" applyFill="1" applyBorder="1" applyAlignment="1" applyProtection="1">
      <alignment horizontal="right" vertical="center" indent="1"/>
    </xf>
    <xf numFmtId="165" fontId="17" fillId="0" borderId="0" xfId="2" applyNumberFormat="1" applyFont="1"/>
    <xf numFmtId="165" fontId="8" fillId="0" borderId="0" xfId="3" applyNumberFormat="1" applyFont="1" applyAlignment="1">
      <alignment vertical="center"/>
    </xf>
    <xf numFmtId="164" fontId="10" fillId="0" borderId="0" xfId="1" applyNumberFormat="1" applyFont="1" applyFill="1" applyBorder="1" applyAlignment="1" applyProtection="1">
      <alignment vertical="center"/>
    </xf>
    <xf numFmtId="164" fontId="8" fillId="0" borderId="0" xfId="1" applyNumberFormat="1" applyFont="1" applyFill="1" applyBorder="1" applyAlignment="1" applyProtection="1">
      <alignment vertical="center"/>
    </xf>
    <xf numFmtId="49" fontId="18" fillId="0" borderId="0" xfId="2" applyNumberFormat="1" applyFont="1"/>
    <xf numFmtId="165" fontId="19" fillId="0" borderId="0" xfId="2" applyNumberFormat="1" applyFont="1"/>
    <xf numFmtId="164" fontId="19" fillId="0" borderId="0" xfId="1" applyNumberFormat="1" applyFont="1"/>
    <xf numFmtId="164" fontId="10" fillId="0" borderId="0" xfId="1" applyNumberFormat="1" applyFont="1" applyFill="1" applyBorder="1" applyProtection="1"/>
    <xf numFmtId="164" fontId="8" fillId="0" borderId="0" xfId="1" applyNumberFormat="1" applyFont="1" applyFill="1" applyBorder="1" applyProtection="1"/>
    <xf numFmtId="0" fontId="20" fillId="0" borderId="0" xfId="2" applyFont="1"/>
    <xf numFmtId="164" fontId="21" fillId="0" borderId="0" xfId="1" applyNumberFormat="1" applyFont="1" applyAlignment="1">
      <alignment horizontal="right"/>
    </xf>
    <xf numFmtId="0" fontId="19" fillId="0" borderId="0" xfId="2" applyFont="1"/>
    <xf numFmtId="166" fontId="19" fillId="0" borderId="0" xfId="2" applyNumberFormat="1" applyFont="1"/>
    <xf numFmtId="164" fontId="19" fillId="0" borderId="0" xfId="1" applyNumberFormat="1" applyFont="1" applyFill="1" applyBorder="1"/>
    <xf numFmtId="0" fontId="20" fillId="0" borderId="0" xfId="2" applyFont="1" applyAlignment="1">
      <alignment horizontal="left" indent="1"/>
    </xf>
    <xf numFmtId="0" fontId="22" fillId="0" borderId="0" xfId="2" applyFont="1"/>
    <xf numFmtId="0" fontId="23" fillId="0" borderId="0" xfId="2" applyFont="1"/>
    <xf numFmtId="164" fontId="23" fillId="0" borderId="0" xfId="1" applyNumberFormat="1" applyFont="1" applyFill="1" applyBorder="1"/>
    <xf numFmtId="0" fontId="24" fillId="0" borderId="0" xfId="2" applyFont="1"/>
    <xf numFmtId="164" fontId="1" fillId="0" borderId="0" xfId="1" applyNumberFormat="1" applyFill="1" applyBorder="1"/>
    <xf numFmtId="164" fontId="1" fillId="0" borderId="0" xfId="1" applyNumberFormat="1"/>
    <xf numFmtId="0" fontId="3" fillId="0" borderId="0" xfId="2" applyFont="1" applyAlignment="1">
      <alignment horizontal="center"/>
    </xf>
    <xf numFmtId="0" fontId="25" fillId="0" borderId="0" xfId="2" applyFont="1"/>
    <xf numFmtId="0" fontId="4" fillId="0" borderId="0" xfId="2" applyFont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10" fillId="0" borderId="0" xfId="2" applyFont="1"/>
    <xf numFmtId="0" fontId="7" fillId="2" borderId="4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39" fontId="8" fillId="0" borderId="9" xfId="8" applyFont="1" applyBorder="1"/>
    <xf numFmtId="165" fontId="8" fillId="0" borderId="8" xfId="3" applyNumberFormat="1" applyFont="1" applyBorder="1"/>
    <xf numFmtId="165" fontId="8" fillId="0" borderId="8" xfId="3" applyNumberFormat="1" applyFont="1" applyBorder="1" applyAlignment="1">
      <alignment horizontal="right" indent="1"/>
    </xf>
    <xf numFmtId="165" fontId="8" fillId="0" borderId="10" xfId="3" applyNumberFormat="1" applyFont="1" applyBorder="1" applyAlignment="1">
      <alignment horizontal="right" indent="1"/>
    </xf>
    <xf numFmtId="165" fontId="10" fillId="0" borderId="0" xfId="2" applyNumberFormat="1" applyFont="1"/>
    <xf numFmtId="49" fontId="8" fillId="0" borderId="9" xfId="8" applyNumberFormat="1" applyFont="1" applyBorder="1"/>
    <xf numFmtId="165" fontId="8" fillId="0" borderId="9" xfId="3" applyNumberFormat="1" applyFont="1" applyBorder="1" applyAlignment="1">
      <alignment horizontal="right" indent="1"/>
    </xf>
    <xf numFmtId="49" fontId="8" fillId="0" borderId="9" xfId="8" applyNumberFormat="1" applyFont="1" applyBorder="1" applyAlignment="1">
      <alignment horizontal="left" indent="1"/>
    </xf>
    <xf numFmtId="0" fontId="19" fillId="0" borderId="9" xfId="3" applyFont="1" applyBorder="1" applyAlignment="1">
      <alignment horizontal="left" indent="2"/>
    </xf>
    <xf numFmtId="165" fontId="19" fillId="0" borderId="9" xfId="3" applyNumberFormat="1" applyFont="1" applyBorder="1" applyAlignment="1">
      <alignment horizontal="right"/>
    </xf>
    <xf numFmtId="165" fontId="19" fillId="0" borderId="10" xfId="3" applyNumberFormat="1" applyFont="1" applyBorder="1" applyAlignment="1">
      <alignment horizontal="right"/>
    </xf>
    <xf numFmtId="165" fontId="19" fillId="0" borderId="10" xfId="3" applyNumberFormat="1" applyFont="1" applyBorder="1" applyAlignment="1">
      <alignment horizontal="right" indent="1"/>
    </xf>
    <xf numFmtId="165" fontId="11" fillId="0" borderId="9" xfId="3" applyNumberFormat="1" applyFont="1" applyBorder="1" applyAlignment="1">
      <alignment horizontal="right"/>
    </xf>
    <xf numFmtId="165" fontId="11" fillId="0" borderId="9" xfId="3" applyNumberFormat="1" applyFont="1" applyBorder="1" applyAlignment="1">
      <alignment horizontal="right" indent="1"/>
    </xf>
    <xf numFmtId="165" fontId="11" fillId="0" borderId="10" xfId="3" applyNumberFormat="1" applyFont="1" applyBorder="1" applyAlignment="1">
      <alignment horizontal="right" indent="1"/>
    </xf>
    <xf numFmtId="49" fontId="10" fillId="0" borderId="9" xfId="8" applyNumberFormat="1" applyFont="1" applyBorder="1" applyAlignment="1">
      <alignment horizontal="left" indent="2"/>
    </xf>
    <xf numFmtId="43" fontId="19" fillId="0" borderId="10" xfId="1" applyFont="1" applyFill="1" applyBorder="1" applyAlignment="1" applyProtection="1">
      <alignment horizontal="right" indent="1"/>
    </xf>
    <xf numFmtId="165" fontId="8" fillId="0" borderId="9" xfId="8" applyNumberFormat="1" applyFont="1" applyBorder="1" applyAlignment="1">
      <alignment horizontal="left" indent="1"/>
    </xf>
    <xf numFmtId="165" fontId="11" fillId="0" borderId="10" xfId="3" applyNumberFormat="1" applyFont="1" applyBorder="1" applyAlignment="1">
      <alignment horizontal="right"/>
    </xf>
    <xf numFmtId="49" fontId="19" fillId="0" borderId="9" xfId="3" applyNumberFormat="1" applyFont="1" applyBorder="1" applyAlignment="1">
      <alignment horizontal="left" indent="2"/>
    </xf>
    <xf numFmtId="49" fontId="11" fillId="0" borderId="9" xfId="3" applyNumberFormat="1" applyFont="1" applyBorder="1" applyAlignment="1">
      <alignment horizontal="left"/>
    </xf>
    <xf numFmtId="165" fontId="8" fillId="0" borderId="0" xfId="2" applyNumberFormat="1" applyFont="1"/>
    <xf numFmtId="39" fontId="8" fillId="0" borderId="9" xfId="8" applyFont="1" applyBorder="1" applyAlignment="1">
      <alignment horizontal="left" indent="1"/>
    </xf>
    <xf numFmtId="39" fontId="10" fillId="0" borderId="9" xfId="8" applyFont="1" applyBorder="1" applyAlignment="1">
      <alignment horizontal="left" indent="2"/>
    </xf>
    <xf numFmtId="165" fontId="7" fillId="2" borderId="5" xfId="3" applyNumberFormat="1" applyFont="1" applyFill="1" applyBorder="1" applyAlignment="1">
      <alignment horizontal="right" vertical="center" indent="1"/>
    </xf>
    <xf numFmtId="165" fontId="7" fillId="2" borderId="11" xfId="3" applyNumberFormat="1" applyFont="1" applyFill="1" applyBorder="1" applyAlignment="1">
      <alignment horizontal="right" vertical="center" indent="1"/>
    </xf>
    <xf numFmtId="0" fontId="26" fillId="0" borderId="0" xfId="2" applyFont="1"/>
    <xf numFmtId="165" fontId="1" fillId="0" borderId="0" xfId="2" applyNumberFormat="1"/>
    <xf numFmtId="0" fontId="27" fillId="0" borderId="0" xfId="2" applyFont="1"/>
    <xf numFmtId="165" fontId="23" fillId="0" borderId="0" xfId="2" applyNumberFormat="1" applyFont="1"/>
    <xf numFmtId="165" fontId="10" fillId="0" borderId="0" xfId="3" applyNumberFormat="1" applyFont="1" applyAlignment="1">
      <alignment vertical="center"/>
    </xf>
    <xf numFmtId="165" fontId="22" fillId="0" borderId="0" xfId="2" applyNumberFormat="1" applyFont="1"/>
    <xf numFmtId="167" fontId="19" fillId="0" borderId="0" xfId="2" applyNumberFormat="1" applyFont="1"/>
    <xf numFmtId="43" fontId="19" fillId="0" borderId="0" xfId="1" applyFont="1" applyFill="1" applyBorder="1"/>
    <xf numFmtId="0" fontId="28" fillId="0" borderId="0" xfId="2" applyFont="1" applyAlignment="1">
      <alignment horizontal="center"/>
    </xf>
    <xf numFmtId="0" fontId="1" fillId="3" borderId="0" xfId="2" applyFill="1"/>
    <xf numFmtId="0" fontId="29" fillId="0" borderId="0" xfId="2" applyFont="1"/>
    <xf numFmtId="0" fontId="29" fillId="3" borderId="0" xfId="2" applyFont="1" applyFill="1"/>
    <xf numFmtId="0" fontId="29" fillId="0" borderId="0" xfId="2" applyFont="1" applyAlignment="1">
      <alignment horizontal="center"/>
    </xf>
    <xf numFmtId="0" fontId="27" fillId="3" borderId="0" xfId="2" applyFont="1" applyFill="1"/>
    <xf numFmtId="0" fontId="7" fillId="2" borderId="6" xfId="2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164" fontId="7" fillId="2" borderId="6" xfId="1" applyNumberFormat="1" applyFont="1" applyFill="1" applyBorder="1" applyAlignment="1" applyProtection="1">
      <alignment horizontal="center" vertical="center" wrapText="1"/>
    </xf>
    <xf numFmtId="0" fontId="11" fillId="0" borderId="9" xfId="2" applyFont="1" applyBorder="1" applyAlignment="1">
      <alignment horizontal="left" vertical="center"/>
    </xf>
    <xf numFmtId="165" fontId="8" fillId="3" borderId="9" xfId="3" applyNumberFormat="1" applyFont="1" applyFill="1" applyBorder="1"/>
    <xf numFmtId="165" fontId="1" fillId="3" borderId="0" xfId="2" applyNumberFormat="1" applyFill="1"/>
    <xf numFmtId="49" fontId="8" fillId="0" borderId="9" xfId="2" applyNumberFormat="1" applyFont="1" applyBorder="1"/>
    <xf numFmtId="165" fontId="8" fillId="3" borderId="10" xfId="3" applyNumberFormat="1" applyFont="1" applyFill="1" applyBorder="1"/>
    <xf numFmtId="49" fontId="8" fillId="0" borderId="9" xfId="2" applyNumberFormat="1" applyFont="1" applyBorder="1" applyAlignment="1">
      <alignment horizontal="left" indent="1"/>
    </xf>
    <xf numFmtId="0" fontId="10" fillId="0" borderId="9" xfId="2" applyFont="1" applyBorder="1" applyAlignment="1">
      <alignment horizontal="left" indent="2"/>
    </xf>
    <xf numFmtId="165" fontId="10" fillId="3" borderId="10" xfId="3" applyNumberFormat="1" applyFont="1" applyFill="1" applyBorder="1"/>
    <xf numFmtId="0" fontId="10" fillId="3" borderId="9" xfId="2" applyFont="1" applyFill="1" applyBorder="1" applyAlignment="1">
      <alignment horizontal="left" indent="2"/>
    </xf>
    <xf numFmtId="49" fontId="8" fillId="0" borderId="9" xfId="2" applyNumberFormat="1" applyFont="1" applyBorder="1" applyAlignment="1">
      <alignment horizontal="left" indent="2"/>
    </xf>
    <xf numFmtId="165" fontId="10" fillId="0" borderId="9" xfId="2" applyNumberFormat="1" applyFont="1" applyBorder="1" applyAlignment="1">
      <alignment horizontal="left" indent="4"/>
    </xf>
    <xf numFmtId="43" fontId="10" fillId="0" borderId="10" xfId="1" applyFont="1" applyFill="1" applyBorder="1" applyProtection="1"/>
    <xf numFmtId="49" fontId="8" fillId="3" borderId="9" xfId="2" applyNumberFormat="1" applyFont="1" applyFill="1" applyBorder="1" applyAlignment="1">
      <alignment horizontal="left"/>
    </xf>
    <xf numFmtId="49" fontId="8" fillId="0" borderId="9" xfId="2" applyNumberFormat="1" applyFont="1" applyBorder="1" applyAlignment="1">
      <alignment horizontal="left"/>
    </xf>
    <xf numFmtId="49" fontId="8" fillId="0" borderId="9" xfId="4" applyNumberFormat="1" applyFont="1" applyBorder="1" applyAlignment="1">
      <alignment horizontal="left" indent="1"/>
    </xf>
    <xf numFmtId="49" fontId="10" fillId="0" borderId="9" xfId="3" applyNumberFormat="1" applyFont="1" applyBorder="1" applyAlignment="1">
      <alignment horizontal="left" indent="1"/>
    </xf>
    <xf numFmtId="43" fontId="10" fillId="0" borderId="10" xfId="1" applyFont="1" applyBorder="1"/>
    <xf numFmtId="49" fontId="10" fillId="3" borderId="9" xfId="3" applyNumberFormat="1" applyFont="1" applyFill="1" applyBorder="1" applyAlignment="1">
      <alignment horizontal="left" indent="1"/>
    </xf>
    <xf numFmtId="49" fontId="8" fillId="0" borderId="9" xfId="2" applyNumberFormat="1" applyFont="1" applyBorder="1" applyAlignment="1">
      <alignment horizontal="left" indent="3"/>
    </xf>
    <xf numFmtId="49" fontId="10" fillId="3" borderId="9" xfId="2" applyNumberFormat="1" applyFont="1" applyFill="1" applyBorder="1" applyAlignment="1">
      <alignment horizontal="left" indent="4"/>
    </xf>
    <xf numFmtId="49" fontId="10" fillId="3" borderId="9" xfId="4" applyNumberFormat="1" applyFont="1" applyFill="1" applyBorder="1" applyAlignment="1">
      <alignment horizontal="left" indent="5"/>
    </xf>
    <xf numFmtId="49" fontId="8" fillId="3" borderId="9" xfId="2" applyNumberFormat="1" applyFont="1" applyFill="1" applyBorder="1" applyAlignment="1">
      <alignment horizontal="left" indent="3"/>
    </xf>
    <xf numFmtId="49" fontId="8" fillId="3" borderId="9" xfId="2" applyNumberFormat="1" applyFont="1" applyFill="1" applyBorder="1"/>
    <xf numFmtId="49" fontId="8" fillId="3" borderId="9" xfId="2" applyNumberFormat="1" applyFont="1" applyFill="1" applyBorder="1" applyAlignment="1">
      <alignment horizontal="left" vertical="center" indent="1"/>
    </xf>
    <xf numFmtId="49" fontId="10" fillId="3" borderId="9" xfId="2" applyNumberFormat="1" applyFont="1" applyFill="1" applyBorder="1" applyAlignment="1">
      <alignment horizontal="left" indent="2"/>
    </xf>
    <xf numFmtId="49" fontId="8" fillId="3" borderId="9" xfId="2" applyNumberFormat="1" applyFont="1" applyFill="1" applyBorder="1" applyAlignment="1">
      <alignment horizontal="left" indent="1"/>
    </xf>
    <xf numFmtId="165" fontId="19" fillId="0" borderId="9" xfId="2" applyNumberFormat="1" applyFont="1" applyBorder="1"/>
    <xf numFmtId="165" fontId="11" fillId="0" borderId="9" xfId="2" applyNumberFormat="1" applyFont="1" applyBorder="1"/>
    <xf numFmtId="165" fontId="11" fillId="0" borderId="9" xfId="3" applyNumberFormat="1" applyFont="1" applyBorder="1"/>
    <xf numFmtId="43" fontId="8" fillId="0" borderId="10" xfId="1" applyFont="1" applyBorder="1"/>
    <xf numFmtId="49" fontId="30" fillId="3" borderId="9" xfId="2" applyNumberFormat="1" applyFont="1" applyFill="1" applyBorder="1" applyAlignment="1">
      <alignment horizontal="left" indent="1"/>
    </xf>
    <xf numFmtId="165" fontId="30" fillId="0" borderId="9" xfId="3" applyNumberFormat="1" applyFont="1" applyBorder="1"/>
    <xf numFmtId="165" fontId="30" fillId="3" borderId="9" xfId="3" applyNumberFormat="1" applyFont="1" applyFill="1" applyBorder="1"/>
    <xf numFmtId="49" fontId="10" fillId="3" borderId="9" xfId="4" applyNumberFormat="1" applyFont="1" applyFill="1" applyBorder="1" applyAlignment="1">
      <alignment horizontal="left" indent="2"/>
    </xf>
    <xf numFmtId="49" fontId="10" fillId="0" borderId="9" xfId="2" applyNumberFormat="1" applyFont="1" applyBorder="1" applyAlignment="1">
      <alignment horizontal="left" indent="1"/>
    </xf>
    <xf numFmtId="49" fontId="7" fillId="2" borderId="5" xfId="2" applyNumberFormat="1" applyFont="1" applyFill="1" applyBorder="1" applyAlignment="1">
      <alignment horizontal="left" vertical="center"/>
    </xf>
    <xf numFmtId="165" fontId="7" fillId="2" borderId="12" xfId="3" applyNumberFormat="1" applyFont="1" applyFill="1" applyBorder="1" applyAlignment="1">
      <alignment vertical="center"/>
    </xf>
    <xf numFmtId="165" fontId="8" fillId="0" borderId="0" xfId="3" applyNumberFormat="1" applyFont="1"/>
    <xf numFmtId="165" fontId="8" fillId="3" borderId="0" xfId="3" applyNumberFormat="1" applyFont="1" applyFill="1"/>
    <xf numFmtId="165" fontId="20" fillId="3" borderId="0" xfId="2" applyNumberFormat="1" applyFont="1" applyFill="1"/>
    <xf numFmtId="165" fontId="10" fillId="3" borderId="0" xfId="2" applyNumberFormat="1" applyFont="1" applyFill="1"/>
    <xf numFmtId="0" fontId="19" fillId="0" borderId="0" xfId="2" applyFont="1" applyAlignment="1">
      <alignment horizontal="center"/>
    </xf>
    <xf numFmtId="164" fontId="32" fillId="0" borderId="0" xfId="1" applyNumberFormat="1" applyFont="1" applyFill="1" applyBorder="1"/>
    <xf numFmtId="164" fontId="19" fillId="0" borderId="0" xfId="1" applyNumberFormat="1" applyFont="1" applyBorder="1"/>
    <xf numFmtId="165" fontId="33" fillId="0" borderId="0" xfId="2" applyNumberFormat="1" applyFont="1"/>
    <xf numFmtId="165" fontId="33" fillId="3" borderId="0" xfId="2" applyNumberFormat="1" applyFont="1" applyFill="1"/>
    <xf numFmtId="165" fontId="11" fillId="0" borderId="0" xfId="2" applyNumberFormat="1" applyFont="1"/>
    <xf numFmtId="0" fontId="19" fillId="3" borderId="0" xfId="2" applyFont="1" applyFill="1"/>
    <xf numFmtId="168" fontId="19" fillId="0" borderId="0" xfId="1" applyNumberFormat="1" applyFont="1" applyBorder="1"/>
    <xf numFmtId="43" fontId="19" fillId="0" borderId="0" xfId="2" applyNumberFormat="1" applyFont="1"/>
    <xf numFmtId="165" fontId="19" fillId="3" borderId="0" xfId="2" applyNumberFormat="1" applyFont="1" applyFill="1"/>
    <xf numFmtId="0" fontId="4" fillId="3" borderId="0" xfId="2" applyFont="1" applyFill="1"/>
    <xf numFmtId="0" fontId="7" fillId="2" borderId="13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/>
    </xf>
    <xf numFmtId="165" fontId="8" fillId="3" borderId="9" xfId="4" applyNumberFormat="1" applyFont="1" applyFill="1" applyBorder="1"/>
    <xf numFmtId="165" fontId="8" fillId="0" borderId="10" xfId="4" applyNumberFormat="1" applyFont="1" applyBorder="1"/>
    <xf numFmtId="165" fontId="10" fillId="0" borderId="9" xfId="2" applyNumberFormat="1" applyFont="1" applyBorder="1" applyAlignment="1">
      <alignment horizontal="left" indent="2"/>
    </xf>
    <xf numFmtId="49" fontId="11" fillId="0" borderId="9" xfId="2" applyNumberFormat="1" applyFont="1" applyBorder="1" applyAlignment="1">
      <alignment horizontal="left" indent="3"/>
    </xf>
    <xf numFmtId="165" fontId="11" fillId="0" borderId="10" xfId="4" applyNumberFormat="1" applyFont="1" applyBorder="1"/>
    <xf numFmtId="49" fontId="10" fillId="0" borderId="9" xfId="3" applyNumberFormat="1" applyFont="1" applyBorder="1" applyAlignment="1">
      <alignment horizontal="left" indent="3"/>
    </xf>
    <xf numFmtId="164" fontId="10" fillId="0" borderId="9" xfId="1" applyNumberFormat="1" applyFont="1" applyFill="1" applyBorder="1"/>
    <xf numFmtId="49" fontId="10" fillId="0" borderId="9" xfId="2" applyNumberFormat="1" applyFont="1" applyBorder="1" applyAlignment="1">
      <alignment horizontal="left" indent="3"/>
    </xf>
    <xf numFmtId="43" fontId="0" fillId="0" borderId="0" xfId="1" applyFont="1"/>
    <xf numFmtId="49" fontId="10" fillId="0" borderId="9" xfId="2" applyNumberFormat="1" applyFont="1" applyBorder="1" applyAlignment="1">
      <alignment horizontal="left" indent="5"/>
    </xf>
    <xf numFmtId="165" fontId="19" fillId="0" borderId="9" xfId="3" applyNumberFormat="1" applyFont="1" applyBorder="1"/>
    <xf numFmtId="164" fontId="8" fillId="0" borderId="9" xfId="1" applyNumberFormat="1" applyFont="1" applyFill="1" applyBorder="1" applyProtection="1"/>
    <xf numFmtId="49" fontId="7" fillId="2" borderId="2" xfId="2" applyNumberFormat="1" applyFont="1" applyFill="1" applyBorder="1" applyAlignment="1">
      <alignment vertical="center"/>
    </xf>
    <xf numFmtId="165" fontId="7" fillId="2" borderId="13" xfId="3" applyNumberFormat="1" applyFont="1" applyFill="1" applyBorder="1" applyAlignment="1">
      <alignment vertical="center"/>
    </xf>
    <xf numFmtId="49" fontId="8" fillId="0" borderId="9" xfId="2" applyNumberFormat="1" applyFont="1" applyBorder="1" applyAlignment="1">
      <alignment horizontal="left" vertical="center" wrapText="1"/>
    </xf>
    <xf numFmtId="165" fontId="19" fillId="0" borderId="12" xfId="3" applyNumberFormat="1" applyFont="1" applyBorder="1" applyAlignment="1">
      <alignment vertical="center"/>
    </xf>
    <xf numFmtId="165" fontId="11" fillId="0" borderId="12" xfId="3" applyNumberFormat="1" applyFont="1" applyBorder="1" applyAlignment="1">
      <alignment vertical="center"/>
    </xf>
    <xf numFmtId="165" fontId="8" fillId="0" borderId="9" xfId="3" applyNumberFormat="1" applyFont="1" applyBorder="1" applyAlignment="1">
      <alignment vertical="center"/>
    </xf>
    <xf numFmtId="43" fontId="11" fillId="0" borderId="9" xfId="1" applyFont="1" applyBorder="1" applyAlignment="1">
      <alignment vertical="center"/>
    </xf>
    <xf numFmtId="49" fontId="7" fillId="2" borderId="14" xfId="2" applyNumberFormat="1" applyFont="1" applyFill="1" applyBorder="1" applyAlignment="1">
      <alignment vertical="center"/>
    </xf>
    <xf numFmtId="165" fontId="7" fillId="2" borderId="15" xfId="3" applyNumberFormat="1" applyFont="1" applyFill="1" applyBorder="1" applyAlignment="1">
      <alignment vertical="center"/>
    </xf>
    <xf numFmtId="43" fontId="7" fillId="2" borderId="13" xfId="1" applyFont="1" applyFill="1" applyBorder="1" applyAlignment="1">
      <alignment vertical="center"/>
    </xf>
    <xf numFmtId="165" fontId="10" fillId="3" borderId="0" xfId="2" applyNumberFormat="1" applyFont="1" applyFill="1" applyAlignment="1">
      <alignment vertical="center"/>
    </xf>
    <xf numFmtId="165" fontId="10" fillId="0" borderId="0" xfId="2" applyNumberFormat="1" applyFont="1" applyAlignment="1">
      <alignment vertical="center"/>
    </xf>
    <xf numFmtId="165" fontId="10" fillId="0" borderId="9" xfId="2" applyNumberFormat="1" applyFont="1" applyBorder="1" applyAlignment="1">
      <alignment horizontal="left" indent="3"/>
    </xf>
    <xf numFmtId="49" fontId="11" fillId="0" borderId="9" xfId="2" applyNumberFormat="1" applyFont="1" applyBorder="1" applyAlignment="1">
      <alignment horizontal="left" indent="4"/>
    </xf>
    <xf numFmtId="49" fontId="10" fillId="0" borderId="9" xfId="3" applyNumberFormat="1" applyFont="1" applyBorder="1" applyAlignment="1">
      <alignment horizontal="left" indent="5"/>
    </xf>
    <xf numFmtId="49" fontId="10" fillId="0" borderId="9" xfId="2" applyNumberFormat="1" applyFont="1" applyBorder="1" applyAlignment="1">
      <alignment horizontal="left" indent="4"/>
    </xf>
    <xf numFmtId="43" fontId="19" fillId="0" borderId="0" xfId="1" applyFont="1"/>
  </cellXfs>
  <cellStyles count="9">
    <cellStyle name="Hipervínculo" xfId="7" builtinId="8"/>
    <cellStyle name="Millares" xfId="1" builtinId="3"/>
    <cellStyle name="Normal" xfId="0" builtinId="0"/>
    <cellStyle name="Normal 10 2" xfId="2" xr:uid="{AD238E06-F79C-4FBB-8B6F-2199740684D6}"/>
    <cellStyle name="Normal 2 2 2 2" xfId="4" xr:uid="{0EF159B7-CC4D-4CC3-8D63-C0C53077A213}"/>
    <cellStyle name="Normal 3 6" xfId="6" xr:uid="{56994D60-8235-415F-A58A-3B8A4B174599}"/>
    <cellStyle name="Normal_COMPARACION 2002-2001 2" xfId="3" xr:uid="{F571BAAB-E343-4850-B4C6-DAD3AAE9DF40}"/>
    <cellStyle name="Normal_Hoja4" xfId="5" xr:uid="{D751D1A7-850B-4478-804F-8CFB30A26360}"/>
    <cellStyle name="Normal_Hoja6" xfId="8" xr:uid="{E3CD7BE4-61CC-4B7F-9736-272D3905C9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esktop/2024/Solicitudes%20de%20Informaci&#243;n/DEPARTAMENTOS%20DGPLT/INGRESOS%20ENERO-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2-2023"/>
      <sheetName val="FINANCIERO (2023 Est. 2023)"/>
      <sheetName val="PP (2)"/>
      <sheetName val="PP"/>
      <sheetName val="PP (EST)"/>
      <sheetName val="DGII"/>
      <sheetName val="DGII (EST)"/>
      <sheetName val="DGA"/>
      <sheetName val="DGA (EST)"/>
      <sheetName val="TESORERIA "/>
      <sheetName val="TESORERIA (EST)"/>
      <sheetName val="cut presupuestaria"/>
      <sheetName val="2023 (REC)"/>
      <sheetName val="2023 (RESUMEN)"/>
      <sheetName val="2023 REC- EST "/>
      <sheetName val="2023 REC-EST RES"/>
    </sheetNames>
    <sheetDataSet>
      <sheetData sheetId="0"/>
      <sheetData sheetId="1"/>
      <sheetData sheetId="2"/>
      <sheetData sheetId="3">
        <row r="41">
          <cell r="C41">
            <v>8.6</v>
          </cell>
          <cell r="D41">
            <v>8.1999999999999993</v>
          </cell>
          <cell r="E41">
            <v>9.4</v>
          </cell>
          <cell r="F41">
            <v>7.8</v>
          </cell>
          <cell r="G41">
            <v>8.3000000000000007</v>
          </cell>
          <cell r="H41">
            <v>15.1</v>
          </cell>
          <cell r="I41">
            <v>11.3</v>
          </cell>
          <cell r="J41">
            <v>9.8000000000000007</v>
          </cell>
          <cell r="K41">
            <v>9.5</v>
          </cell>
          <cell r="L41">
            <v>11.3</v>
          </cell>
          <cell r="M41">
            <v>21.3</v>
          </cell>
          <cell r="N41">
            <v>13.2</v>
          </cell>
          <cell r="P41">
            <v>12.8</v>
          </cell>
          <cell r="Q41">
            <v>11.3</v>
          </cell>
          <cell r="R41">
            <v>19.100000000000001</v>
          </cell>
          <cell r="S41">
            <v>9.9</v>
          </cell>
          <cell r="T41">
            <v>11.7</v>
          </cell>
          <cell r="U41">
            <v>13.7</v>
          </cell>
          <cell r="V41">
            <v>12.8</v>
          </cell>
          <cell r="W41">
            <v>11</v>
          </cell>
          <cell r="X41">
            <v>3.6</v>
          </cell>
          <cell r="Y41">
            <v>14.8</v>
          </cell>
          <cell r="Z41">
            <v>21.7</v>
          </cell>
          <cell r="AA41">
            <v>17.8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2.1</v>
          </cell>
          <cell r="J68">
            <v>5.6</v>
          </cell>
          <cell r="K68">
            <v>192.2</v>
          </cell>
          <cell r="L68">
            <v>0.1</v>
          </cell>
          <cell r="M68">
            <v>1.1000000000000001</v>
          </cell>
          <cell r="N68">
            <v>10.6</v>
          </cell>
          <cell r="P68">
            <v>35.4</v>
          </cell>
          <cell r="Q68">
            <v>33.9</v>
          </cell>
          <cell r="R68">
            <v>3.4</v>
          </cell>
          <cell r="S68">
            <v>3.9</v>
          </cell>
          <cell r="T68">
            <v>2.2000000000000002</v>
          </cell>
          <cell r="U68">
            <v>4.9000000000000004</v>
          </cell>
          <cell r="V68">
            <v>6.6</v>
          </cell>
          <cell r="W68">
            <v>2.8</v>
          </cell>
          <cell r="X68">
            <v>18.899999999999999</v>
          </cell>
          <cell r="Y68">
            <v>0.4</v>
          </cell>
          <cell r="Z68">
            <v>0</v>
          </cell>
          <cell r="AA68">
            <v>0.8</v>
          </cell>
        </row>
        <row r="69">
          <cell r="C69">
            <v>1.8</v>
          </cell>
          <cell r="D69">
            <v>394.4</v>
          </cell>
          <cell r="E69">
            <v>92.8</v>
          </cell>
          <cell r="F69">
            <v>2.5</v>
          </cell>
          <cell r="G69">
            <v>16.399999999999999</v>
          </cell>
          <cell r="H69">
            <v>180</v>
          </cell>
          <cell r="I69">
            <v>105.1</v>
          </cell>
          <cell r="J69">
            <v>86.2</v>
          </cell>
          <cell r="K69">
            <v>9.1</v>
          </cell>
          <cell r="L69">
            <v>166.8</v>
          </cell>
          <cell r="M69">
            <v>73.3</v>
          </cell>
          <cell r="N69">
            <v>1.1000000000000001</v>
          </cell>
          <cell r="P69">
            <v>4.3</v>
          </cell>
          <cell r="Q69">
            <v>13.5</v>
          </cell>
          <cell r="R69">
            <v>244.7</v>
          </cell>
          <cell r="S69">
            <v>193.4</v>
          </cell>
          <cell r="T69">
            <v>73.8</v>
          </cell>
          <cell r="U69">
            <v>31.3</v>
          </cell>
          <cell r="V69">
            <v>7.4</v>
          </cell>
          <cell r="W69">
            <v>196.9</v>
          </cell>
          <cell r="X69">
            <v>175.3</v>
          </cell>
          <cell r="Y69">
            <v>227.1</v>
          </cell>
          <cell r="Z69">
            <v>11.8</v>
          </cell>
          <cell r="AA69">
            <v>6.8</v>
          </cell>
        </row>
        <row r="73">
          <cell r="C73">
            <v>1535.2</v>
          </cell>
          <cell r="D73">
            <v>1383.3</v>
          </cell>
          <cell r="E73">
            <v>1330.2</v>
          </cell>
          <cell r="F73">
            <v>1215.0999999999999</v>
          </cell>
          <cell r="G73">
            <v>1712.6</v>
          </cell>
          <cell r="H73">
            <v>1357.4</v>
          </cell>
          <cell r="I73">
            <v>1409.7</v>
          </cell>
          <cell r="J73">
            <v>1617.7</v>
          </cell>
          <cell r="K73">
            <v>1019.1</v>
          </cell>
          <cell r="L73">
            <v>1125.5999999999999</v>
          </cell>
          <cell r="M73">
            <v>1084.9000000000001</v>
          </cell>
          <cell r="N73">
            <v>2070.5</v>
          </cell>
          <cell r="P73">
            <v>1728.2</v>
          </cell>
          <cell r="Q73">
            <v>2911.6</v>
          </cell>
          <cell r="R73">
            <v>2211.5</v>
          </cell>
          <cell r="S73">
            <v>1793.3</v>
          </cell>
          <cell r="T73">
            <v>2142.8000000000002</v>
          </cell>
          <cell r="U73">
            <v>2818.8</v>
          </cell>
          <cell r="V73">
            <v>2747.9</v>
          </cell>
          <cell r="W73">
            <v>2136.3000000000002</v>
          </cell>
          <cell r="X73">
            <v>1638.7</v>
          </cell>
          <cell r="Y73">
            <v>1638</v>
          </cell>
          <cell r="Z73">
            <v>2086.4</v>
          </cell>
          <cell r="AA73">
            <v>1295.5999999999999</v>
          </cell>
        </row>
        <row r="80">
          <cell r="F80">
            <v>3.6</v>
          </cell>
          <cell r="G80">
            <v>3.9</v>
          </cell>
          <cell r="H80">
            <v>5</v>
          </cell>
          <cell r="I80">
            <v>3.9</v>
          </cell>
          <cell r="J80">
            <v>4.0999999999999996</v>
          </cell>
          <cell r="K80">
            <v>5.3</v>
          </cell>
          <cell r="L80">
            <v>4.2</v>
          </cell>
          <cell r="M80">
            <v>4.3</v>
          </cell>
          <cell r="N80">
            <v>6.1</v>
          </cell>
          <cell r="P80">
            <v>4.4000000000000004</v>
          </cell>
          <cell r="Q80">
            <v>4.4000000000000004</v>
          </cell>
          <cell r="R80">
            <v>5.7</v>
          </cell>
          <cell r="S80">
            <v>4.5999999999999996</v>
          </cell>
          <cell r="T80">
            <v>5.7</v>
          </cell>
          <cell r="U80">
            <v>4.3</v>
          </cell>
          <cell r="V80">
            <v>3.8</v>
          </cell>
          <cell r="W80">
            <v>4.5</v>
          </cell>
          <cell r="X80">
            <v>3.7</v>
          </cell>
          <cell r="Y80">
            <v>3.6</v>
          </cell>
          <cell r="Z80">
            <v>3.3</v>
          </cell>
          <cell r="AA80">
            <v>4.2</v>
          </cell>
        </row>
        <row r="91">
          <cell r="C91">
            <v>85.6</v>
          </cell>
          <cell r="D91">
            <v>83.2</v>
          </cell>
          <cell r="E91">
            <v>89.9</v>
          </cell>
          <cell r="F91">
            <v>76.3</v>
          </cell>
          <cell r="G91">
            <v>82.2</v>
          </cell>
          <cell r="H91">
            <v>72.900000000000006</v>
          </cell>
          <cell r="I91">
            <v>83.3</v>
          </cell>
          <cell r="J91">
            <v>84.4</v>
          </cell>
          <cell r="K91">
            <v>74.900000000000006</v>
          </cell>
          <cell r="L91">
            <v>99.3</v>
          </cell>
          <cell r="M91">
            <v>83.7</v>
          </cell>
          <cell r="N91">
            <v>90.1</v>
          </cell>
          <cell r="O91">
            <v>1005.8</v>
          </cell>
          <cell r="P91">
            <v>92.6</v>
          </cell>
          <cell r="Q91">
            <v>74.400000000000006</v>
          </cell>
          <cell r="R91">
            <v>72.2</v>
          </cell>
          <cell r="S91">
            <v>71.099999999999994</v>
          </cell>
          <cell r="T91">
            <v>78</v>
          </cell>
          <cell r="U91">
            <v>80.5</v>
          </cell>
          <cell r="V91">
            <v>86.1</v>
          </cell>
          <cell r="W91">
            <v>75.099999999999994</v>
          </cell>
          <cell r="X91">
            <v>76</v>
          </cell>
          <cell r="Y91">
            <v>82.9</v>
          </cell>
          <cell r="Z91">
            <v>70.8</v>
          </cell>
          <cell r="AA91">
            <v>74.900000000000006</v>
          </cell>
          <cell r="AB91">
            <v>934.59999999999991</v>
          </cell>
        </row>
        <row r="129">
          <cell r="O129">
            <v>12961.2</v>
          </cell>
        </row>
      </sheetData>
      <sheetData sheetId="4">
        <row r="81">
          <cell r="W81">
            <v>4.4978292248239997</v>
          </cell>
          <cell r="X81">
            <v>4.3266701507770646</v>
          </cell>
          <cell r="Y81">
            <v>4.429627579079443</v>
          </cell>
          <cell r="Z81">
            <v>4.5527644700890404</v>
          </cell>
          <cell r="AA81">
            <v>3.7567951915310078</v>
          </cell>
        </row>
      </sheetData>
      <sheetData sheetId="5">
        <row r="12">
          <cell r="P12">
            <v>10101.6</v>
          </cell>
          <cell r="Q12">
            <v>8585.1</v>
          </cell>
          <cell r="R12">
            <v>9046.2000000000007</v>
          </cell>
          <cell r="S12">
            <v>8895.6</v>
          </cell>
          <cell r="T12">
            <v>9912.6</v>
          </cell>
          <cell r="U12">
            <v>7929.1</v>
          </cell>
          <cell r="V12">
            <v>7446.9</v>
          </cell>
          <cell r="W12">
            <v>7885.7</v>
          </cell>
          <cell r="X12">
            <v>7842.3</v>
          </cell>
          <cell r="Y12">
            <v>7744.4</v>
          </cell>
          <cell r="Z12">
            <v>8250.6</v>
          </cell>
          <cell r="AA12">
            <v>9510.1</v>
          </cell>
        </row>
        <row r="13">
          <cell r="P13">
            <v>12514</v>
          </cell>
          <cell r="Q13">
            <v>9348.4</v>
          </cell>
          <cell r="R13">
            <v>9907.2000000000007</v>
          </cell>
          <cell r="S13">
            <v>25353.7</v>
          </cell>
          <cell r="T13">
            <v>16932.3</v>
          </cell>
          <cell r="U13">
            <v>22657.599999999999</v>
          </cell>
          <cell r="V13">
            <v>26942.3</v>
          </cell>
          <cell r="W13">
            <v>10794.6</v>
          </cell>
          <cell r="X13">
            <v>11291.5</v>
          </cell>
          <cell r="Y13">
            <v>11978.1</v>
          </cell>
          <cell r="Z13">
            <v>13055.8</v>
          </cell>
          <cell r="AA13">
            <v>9299.9</v>
          </cell>
        </row>
        <row r="14">
          <cell r="P14">
            <v>6473.7</v>
          </cell>
          <cell r="Q14">
            <v>3005.7</v>
          </cell>
          <cell r="R14">
            <v>3881.6</v>
          </cell>
          <cell r="S14">
            <v>5126.3999999999996</v>
          </cell>
          <cell r="T14">
            <v>7004.1</v>
          </cell>
          <cell r="U14">
            <v>4567.5</v>
          </cell>
          <cell r="V14">
            <v>4365.3</v>
          </cell>
          <cell r="W14">
            <v>3898.9</v>
          </cell>
          <cell r="X14">
            <v>4504.8</v>
          </cell>
          <cell r="Y14">
            <v>4319.8</v>
          </cell>
          <cell r="Z14">
            <v>4440.1000000000004</v>
          </cell>
          <cell r="AA14">
            <v>5159.8</v>
          </cell>
        </row>
        <row r="15">
          <cell r="P15">
            <v>135.69999999999999</v>
          </cell>
          <cell r="Q15">
            <v>113.6</v>
          </cell>
          <cell r="R15">
            <v>132.1</v>
          </cell>
          <cell r="S15">
            <v>133.4</v>
          </cell>
          <cell r="T15">
            <v>230.7</v>
          </cell>
          <cell r="U15">
            <v>170.1</v>
          </cell>
          <cell r="V15">
            <v>229</v>
          </cell>
          <cell r="W15">
            <v>193.2</v>
          </cell>
          <cell r="X15">
            <v>177.7</v>
          </cell>
          <cell r="Y15">
            <v>273</v>
          </cell>
          <cell r="Z15">
            <v>187.7</v>
          </cell>
          <cell r="AA15">
            <v>284.60000000000002</v>
          </cell>
        </row>
        <row r="18">
          <cell r="P18">
            <v>103.8</v>
          </cell>
          <cell r="Q18">
            <v>380.9</v>
          </cell>
          <cell r="R18">
            <v>1696.1</v>
          </cell>
          <cell r="S18">
            <v>178.8</v>
          </cell>
          <cell r="T18">
            <v>181.5</v>
          </cell>
          <cell r="U18">
            <v>161.69999999999999</v>
          </cell>
          <cell r="V18">
            <v>143.30000000000001</v>
          </cell>
          <cell r="W18">
            <v>273.60000000000002</v>
          </cell>
          <cell r="X18">
            <v>1345.4</v>
          </cell>
          <cell r="Y18">
            <v>202</v>
          </cell>
          <cell r="Z18">
            <v>178.8</v>
          </cell>
          <cell r="AA18">
            <v>259.3</v>
          </cell>
        </row>
        <row r="19">
          <cell r="P19">
            <v>246</v>
          </cell>
          <cell r="Q19">
            <v>149.4</v>
          </cell>
          <cell r="R19">
            <v>262</v>
          </cell>
          <cell r="S19">
            <v>1900.6</v>
          </cell>
          <cell r="T19">
            <v>2008.7</v>
          </cell>
          <cell r="U19">
            <v>279.3</v>
          </cell>
          <cell r="V19">
            <v>348.2</v>
          </cell>
          <cell r="W19">
            <v>147.19999999999999</v>
          </cell>
          <cell r="X19">
            <v>235.2</v>
          </cell>
          <cell r="Y19">
            <v>3019.3</v>
          </cell>
          <cell r="Z19">
            <v>350.2</v>
          </cell>
          <cell r="AA19">
            <v>454.9</v>
          </cell>
        </row>
        <row r="20">
          <cell r="P20">
            <v>754.8</v>
          </cell>
          <cell r="Q20">
            <v>1023.7</v>
          </cell>
          <cell r="R20">
            <v>1321.7</v>
          </cell>
          <cell r="S20">
            <v>978</v>
          </cell>
          <cell r="T20">
            <v>1028.7</v>
          </cell>
          <cell r="U20">
            <v>1078.2</v>
          </cell>
          <cell r="V20">
            <v>1213.0999999999999</v>
          </cell>
          <cell r="W20">
            <v>1115.3</v>
          </cell>
          <cell r="X20">
            <v>1083.5999999999999</v>
          </cell>
          <cell r="Y20">
            <v>1205</v>
          </cell>
          <cell r="Z20">
            <v>1124.2</v>
          </cell>
          <cell r="AA20">
            <v>1205.5</v>
          </cell>
        </row>
        <row r="21">
          <cell r="P21">
            <v>161</v>
          </cell>
          <cell r="Q21">
            <v>167.9</v>
          </cell>
          <cell r="R21">
            <v>203.4</v>
          </cell>
          <cell r="S21">
            <v>161.80000000000001</v>
          </cell>
          <cell r="T21">
            <v>185.3</v>
          </cell>
          <cell r="U21">
            <v>180</v>
          </cell>
          <cell r="V21">
            <v>167.9</v>
          </cell>
          <cell r="W21">
            <v>166.8</v>
          </cell>
          <cell r="X21">
            <v>175.8</v>
          </cell>
          <cell r="Y21">
            <v>181.5</v>
          </cell>
          <cell r="Z21">
            <v>171.7</v>
          </cell>
          <cell r="AA21">
            <v>175.8</v>
          </cell>
        </row>
        <row r="22">
          <cell r="P22">
            <v>82</v>
          </cell>
          <cell r="Q22">
            <v>71.400000000000006</v>
          </cell>
          <cell r="R22">
            <v>136.6</v>
          </cell>
          <cell r="S22">
            <v>76.099999999999994</v>
          </cell>
          <cell r="T22">
            <v>72.3</v>
          </cell>
          <cell r="U22">
            <v>106.7</v>
          </cell>
          <cell r="V22">
            <v>92.6</v>
          </cell>
          <cell r="W22">
            <v>100.6</v>
          </cell>
          <cell r="X22">
            <v>96.5</v>
          </cell>
          <cell r="Y22">
            <v>97.9</v>
          </cell>
          <cell r="Z22">
            <v>84.9</v>
          </cell>
          <cell r="AA22">
            <v>140.69999999999999</v>
          </cell>
        </row>
        <row r="23">
          <cell r="P23">
            <v>1055.2</v>
          </cell>
          <cell r="Q23">
            <v>1123.8</v>
          </cell>
          <cell r="R23">
            <v>1448.3</v>
          </cell>
          <cell r="S23">
            <v>1107.2</v>
          </cell>
          <cell r="T23">
            <v>1172.7</v>
          </cell>
          <cell r="U23">
            <v>1450.2</v>
          </cell>
          <cell r="V23">
            <v>1190.5999999999999</v>
          </cell>
          <cell r="W23">
            <v>1114.3</v>
          </cell>
          <cell r="X23">
            <v>1548.7</v>
          </cell>
          <cell r="Y23">
            <v>1215.2</v>
          </cell>
          <cell r="Z23">
            <v>1210.8</v>
          </cell>
          <cell r="AA23">
            <v>1869.1</v>
          </cell>
        </row>
        <row r="24">
          <cell r="P24">
            <v>350.6</v>
          </cell>
          <cell r="Q24">
            <v>58.1</v>
          </cell>
          <cell r="R24">
            <v>181.7</v>
          </cell>
          <cell r="S24">
            <v>80.8</v>
          </cell>
          <cell r="T24">
            <v>114.9</v>
          </cell>
          <cell r="U24">
            <v>1399.8</v>
          </cell>
          <cell r="V24">
            <v>66.599999999999994</v>
          </cell>
          <cell r="W24">
            <v>67.3</v>
          </cell>
          <cell r="X24">
            <v>37.9</v>
          </cell>
          <cell r="Y24">
            <v>71.900000000000006</v>
          </cell>
          <cell r="Z24">
            <v>96.8</v>
          </cell>
          <cell r="AA24">
            <v>295.89999999999998</v>
          </cell>
        </row>
        <row r="25">
          <cell r="P25">
            <v>139.80000000000001</v>
          </cell>
          <cell r="Q25">
            <v>154.19999999999999</v>
          </cell>
          <cell r="R25">
            <v>226.8</v>
          </cell>
          <cell r="S25">
            <v>157.6</v>
          </cell>
          <cell r="T25">
            <v>200.2</v>
          </cell>
          <cell r="U25">
            <v>199.1</v>
          </cell>
          <cell r="V25">
            <v>194.7</v>
          </cell>
          <cell r="W25">
            <v>146.30000000000001</v>
          </cell>
          <cell r="X25">
            <v>143.1</v>
          </cell>
          <cell r="Y25">
            <v>157</v>
          </cell>
          <cell r="Z25">
            <v>161.5</v>
          </cell>
          <cell r="AA25">
            <v>205.8</v>
          </cell>
        </row>
        <row r="28">
          <cell r="P28">
            <v>18118.900000000001</v>
          </cell>
          <cell r="Q28">
            <v>14379</v>
          </cell>
          <cell r="R28">
            <v>16312.1</v>
          </cell>
          <cell r="S28">
            <v>15940.7</v>
          </cell>
          <cell r="T28">
            <v>14605</v>
          </cell>
          <cell r="U28">
            <v>15586.4</v>
          </cell>
          <cell r="V28">
            <v>15449.8</v>
          </cell>
          <cell r="W28">
            <v>15381.7</v>
          </cell>
          <cell r="X28">
            <v>15633.3</v>
          </cell>
          <cell r="Y28">
            <v>14571.9</v>
          </cell>
          <cell r="Z28">
            <v>15237.7</v>
          </cell>
          <cell r="AA28">
            <v>17371.099999999999</v>
          </cell>
        </row>
        <row r="30">
          <cell r="P30">
            <v>3466.6</v>
          </cell>
          <cell r="Q30">
            <v>3527.9</v>
          </cell>
          <cell r="R30">
            <v>4490.5</v>
          </cell>
          <cell r="S30">
            <v>3583.4</v>
          </cell>
          <cell r="T30">
            <v>3922.8</v>
          </cell>
          <cell r="U30">
            <v>4263</v>
          </cell>
          <cell r="V30">
            <v>3776.1</v>
          </cell>
          <cell r="W30">
            <v>4543.5</v>
          </cell>
          <cell r="X30">
            <v>3762.2</v>
          </cell>
          <cell r="Y30">
            <v>3643.9</v>
          </cell>
          <cell r="Z30">
            <v>4783.8</v>
          </cell>
          <cell r="AA30">
            <v>3425</v>
          </cell>
        </row>
        <row r="31">
          <cell r="P31">
            <v>2410</v>
          </cell>
          <cell r="Q31">
            <v>2566</v>
          </cell>
          <cell r="R31">
            <v>3229.2</v>
          </cell>
          <cell r="S31">
            <v>2452.1</v>
          </cell>
          <cell r="T31">
            <v>2639.3</v>
          </cell>
          <cell r="U31">
            <v>2901.4</v>
          </cell>
          <cell r="V31">
            <v>2524.6</v>
          </cell>
          <cell r="W31">
            <v>3040.9</v>
          </cell>
          <cell r="X31">
            <v>2502.6</v>
          </cell>
          <cell r="Y31">
            <v>2489.9</v>
          </cell>
          <cell r="Z31">
            <v>2953.1</v>
          </cell>
          <cell r="AA31">
            <v>2516</v>
          </cell>
        </row>
        <row r="32">
          <cell r="P32">
            <v>1429.6</v>
          </cell>
          <cell r="Q32">
            <v>624.29999999999995</v>
          </cell>
          <cell r="R32">
            <v>724.7</v>
          </cell>
          <cell r="S32">
            <v>904.1</v>
          </cell>
          <cell r="T32">
            <v>956.1</v>
          </cell>
          <cell r="U32">
            <v>600.6</v>
          </cell>
          <cell r="V32">
            <v>672.2</v>
          </cell>
          <cell r="W32">
            <v>624.5</v>
          </cell>
          <cell r="X32">
            <v>712.6</v>
          </cell>
          <cell r="Y32">
            <v>708.7</v>
          </cell>
          <cell r="Z32">
            <v>595.1</v>
          </cell>
          <cell r="AA32">
            <v>1001.2</v>
          </cell>
        </row>
        <row r="33">
          <cell r="P33">
            <v>1903</v>
          </cell>
          <cell r="Q33">
            <v>1480</v>
          </cell>
          <cell r="R33">
            <v>1284.8</v>
          </cell>
          <cell r="S33">
            <v>1431.5</v>
          </cell>
          <cell r="T33">
            <v>1474.8</v>
          </cell>
          <cell r="U33">
            <v>1632.1</v>
          </cell>
          <cell r="V33">
            <v>1660.3</v>
          </cell>
          <cell r="W33">
            <v>1722.7</v>
          </cell>
          <cell r="X33">
            <v>1710.1</v>
          </cell>
          <cell r="Y33">
            <v>1591.4</v>
          </cell>
          <cell r="Z33">
            <v>1694.6</v>
          </cell>
          <cell r="AA33">
            <v>1707.4</v>
          </cell>
        </row>
        <row r="34">
          <cell r="P34">
            <v>50.1</v>
          </cell>
          <cell r="Q34">
            <v>55.3</v>
          </cell>
          <cell r="R34">
            <v>26.1</v>
          </cell>
          <cell r="S34">
            <v>40.6</v>
          </cell>
          <cell r="T34">
            <v>37.799999999999997</v>
          </cell>
          <cell r="U34">
            <v>41.3</v>
          </cell>
          <cell r="V34">
            <v>6</v>
          </cell>
          <cell r="W34">
            <v>28.8</v>
          </cell>
          <cell r="X34">
            <v>77.599999999999994</v>
          </cell>
          <cell r="Y34">
            <v>33.200000000000003</v>
          </cell>
          <cell r="Z34">
            <v>44</v>
          </cell>
          <cell r="AA34">
            <v>52.4</v>
          </cell>
        </row>
        <row r="35">
          <cell r="P35">
            <v>759</v>
          </cell>
          <cell r="Q35">
            <v>751</v>
          </cell>
          <cell r="R35">
            <v>728.5</v>
          </cell>
          <cell r="S35">
            <v>741.8</v>
          </cell>
          <cell r="T35">
            <v>745.5</v>
          </cell>
          <cell r="U35">
            <v>753.8</v>
          </cell>
          <cell r="V35">
            <v>752</v>
          </cell>
          <cell r="W35">
            <v>756.7</v>
          </cell>
          <cell r="X35">
            <v>758.1</v>
          </cell>
          <cell r="Y35">
            <v>761.5</v>
          </cell>
          <cell r="Z35">
            <v>770.6</v>
          </cell>
          <cell r="AA35">
            <v>757</v>
          </cell>
        </row>
        <row r="36">
          <cell r="P36">
            <v>897</v>
          </cell>
          <cell r="Q36">
            <v>726.7</v>
          </cell>
          <cell r="R36">
            <v>872.6</v>
          </cell>
          <cell r="S36">
            <v>966.8</v>
          </cell>
          <cell r="T36">
            <v>1111.5</v>
          </cell>
          <cell r="U36">
            <v>940.6</v>
          </cell>
          <cell r="V36">
            <v>1114.5999999999999</v>
          </cell>
          <cell r="W36">
            <v>1031.4000000000001</v>
          </cell>
          <cell r="X36">
            <v>1053.5</v>
          </cell>
          <cell r="Y36">
            <v>936.4</v>
          </cell>
          <cell r="Z36">
            <v>891.4</v>
          </cell>
          <cell r="AA36">
            <v>948.8</v>
          </cell>
        </row>
        <row r="37">
          <cell r="P37">
            <v>3.4</v>
          </cell>
          <cell r="Q37">
            <v>3.4</v>
          </cell>
          <cell r="R37">
            <v>6.8</v>
          </cell>
          <cell r="S37">
            <v>0</v>
          </cell>
          <cell r="T37">
            <v>4.2</v>
          </cell>
          <cell r="U37">
            <v>3.4</v>
          </cell>
          <cell r="V37">
            <v>0.2</v>
          </cell>
          <cell r="W37">
            <v>7.1</v>
          </cell>
          <cell r="X37">
            <v>0.6</v>
          </cell>
          <cell r="Y37">
            <v>3.4</v>
          </cell>
          <cell r="Z37">
            <v>0</v>
          </cell>
          <cell r="AA37">
            <v>0</v>
          </cell>
        </row>
        <row r="39">
          <cell r="P39">
            <v>1303.4000000000001</v>
          </cell>
          <cell r="Q39">
            <v>1503.3</v>
          </cell>
          <cell r="R39">
            <v>1846</v>
          </cell>
          <cell r="S39">
            <v>1442.8</v>
          </cell>
          <cell r="T39">
            <v>1791.6</v>
          </cell>
          <cell r="U39">
            <v>1555.1</v>
          </cell>
          <cell r="V39">
            <v>1569.5</v>
          </cell>
          <cell r="W39">
            <v>1580.2</v>
          </cell>
          <cell r="X39">
            <v>1802.6</v>
          </cell>
          <cell r="Y39">
            <v>1666.4</v>
          </cell>
          <cell r="Z39">
            <v>1631.2</v>
          </cell>
          <cell r="AA39">
            <v>1637.1</v>
          </cell>
        </row>
        <row r="40">
          <cell r="P40">
            <v>867.8</v>
          </cell>
          <cell r="Q40">
            <v>619.79999999999995</v>
          </cell>
          <cell r="R40">
            <v>79.900000000000006</v>
          </cell>
          <cell r="S40">
            <v>42</v>
          </cell>
          <cell r="T40">
            <v>47.2</v>
          </cell>
          <cell r="U40">
            <v>41.5</v>
          </cell>
          <cell r="V40">
            <v>41.9</v>
          </cell>
          <cell r="W40">
            <v>39.5</v>
          </cell>
          <cell r="X40">
            <v>40.5</v>
          </cell>
          <cell r="Y40">
            <v>87.8</v>
          </cell>
          <cell r="Z40">
            <v>312.39999999999998</v>
          </cell>
          <cell r="AA40">
            <v>545.20000000000005</v>
          </cell>
        </row>
        <row r="41">
          <cell r="P41">
            <v>90.2</v>
          </cell>
          <cell r="Q41">
            <v>90.1</v>
          </cell>
          <cell r="R41">
            <v>98</v>
          </cell>
          <cell r="S41">
            <v>97.7</v>
          </cell>
          <cell r="T41">
            <v>98.1</v>
          </cell>
          <cell r="U41">
            <v>99</v>
          </cell>
          <cell r="V41">
            <v>97.9</v>
          </cell>
          <cell r="W41">
            <v>98.4</v>
          </cell>
          <cell r="X41">
            <v>102.6</v>
          </cell>
          <cell r="Y41">
            <v>101.9</v>
          </cell>
          <cell r="Z41">
            <v>101.7</v>
          </cell>
          <cell r="AA41">
            <v>141.6</v>
          </cell>
        </row>
        <row r="42">
          <cell r="P42">
            <v>27.9</v>
          </cell>
          <cell r="Q42">
            <v>28</v>
          </cell>
          <cell r="R42">
            <v>30</v>
          </cell>
          <cell r="S42">
            <v>30.1</v>
          </cell>
          <cell r="T42">
            <v>30.2</v>
          </cell>
          <cell r="U42">
            <v>30.5</v>
          </cell>
          <cell r="V42">
            <v>30.3</v>
          </cell>
          <cell r="W42">
            <v>30.4</v>
          </cell>
          <cell r="X42">
            <v>31</v>
          </cell>
          <cell r="Y42">
            <v>41.7</v>
          </cell>
          <cell r="Z42">
            <v>32.799999999999997</v>
          </cell>
          <cell r="AA42">
            <v>49.2</v>
          </cell>
        </row>
        <row r="43">
          <cell r="P43">
            <v>167.7</v>
          </cell>
          <cell r="Q43">
            <v>84.4</v>
          </cell>
          <cell r="R43">
            <v>93.3</v>
          </cell>
          <cell r="S43">
            <v>85.2</v>
          </cell>
          <cell r="T43">
            <v>105.7</v>
          </cell>
          <cell r="U43">
            <v>90.8</v>
          </cell>
          <cell r="V43">
            <v>139.4</v>
          </cell>
          <cell r="W43">
            <v>139</v>
          </cell>
          <cell r="X43">
            <v>124.6</v>
          </cell>
          <cell r="Y43">
            <v>174.6</v>
          </cell>
          <cell r="Z43">
            <v>173.9</v>
          </cell>
          <cell r="AA43">
            <v>373</v>
          </cell>
        </row>
        <row r="45">
          <cell r="P45">
            <v>870</v>
          </cell>
          <cell r="Q45">
            <v>830.8</v>
          </cell>
          <cell r="R45">
            <v>812.8</v>
          </cell>
          <cell r="S45">
            <v>864.6</v>
          </cell>
          <cell r="T45">
            <v>779.4</v>
          </cell>
          <cell r="U45">
            <v>775.6</v>
          </cell>
          <cell r="V45">
            <v>854.7</v>
          </cell>
          <cell r="W45">
            <v>958.2</v>
          </cell>
          <cell r="X45">
            <v>837.3</v>
          </cell>
          <cell r="Y45">
            <v>651.20000000000005</v>
          </cell>
          <cell r="Z45">
            <v>700.7</v>
          </cell>
          <cell r="AA45">
            <v>749.2</v>
          </cell>
        </row>
        <row r="46"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P47">
            <v>90.4</v>
          </cell>
          <cell r="Q47">
            <v>106.1</v>
          </cell>
          <cell r="R47">
            <v>130</v>
          </cell>
          <cell r="S47">
            <v>100.9</v>
          </cell>
          <cell r="T47">
            <v>133</v>
          </cell>
          <cell r="U47">
            <v>112.8</v>
          </cell>
          <cell r="V47">
            <v>120.7</v>
          </cell>
          <cell r="W47">
            <v>114.6</v>
          </cell>
          <cell r="X47">
            <v>124.4</v>
          </cell>
          <cell r="Y47">
            <v>129.1</v>
          </cell>
          <cell r="Z47">
            <v>121.6</v>
          </cell>
          <cell r="AA47">
            <v>117.7</v>
          </cell>
        </row>
        <row r="48">
          <cell r="P48">
            <v>0.1</v>
          </cell>
          <cell r="Q48">
            <v>0.1</v>
          </cell>
          <cell r="R48">
            <v>0.5</v>
          </cell>
          <cell r="S48">
            <v>0.1</v>
          </cell>
          <cell r="T48">
            <v>0.6</v>
          </cell>
          <cell r="U48">
            <v>0.2</v>
          </cell>
          <cell r="V48">
            <v>0.3</v>
          </cell>
          <cell r="W48">
            <v>0.2</v>
          </cell>
          <cell r="X48">
            <v>0.2</v>
          </cell>
          <cell r="Y48">
            <v>0.4</v>
          </cell>
          <cell r="Z48">
            <v>0.1</v>
          </cell>
          <cell r="AA48">
            <v>0.1</v>
          </cell>
        </row>
        <row r="51">
          <cell r="P51">
            <v>0.1</v>
          </cell>
          <cell r="Q51">
            <v>0.1</v>
          </cell>
          <cell r="R51">
            <v>0.2</v>
          </cell>
          <cell r="S51">
            <v>1.6</v>
          </cell>
          <cell r="T51">
            <v>0.1</v>
          </cell>
          <cell r="U51">
            <v>0.2</v>
          </cell>
          <cell r="V51">
            <v>0.1</v>
          </cell>
          <cell r="W51">
            <v>0</v>
          </cell>
          <cell r="X51">
            <v>1.6</v>
          </cell>
          <cell r="Y51">
            <v>0.1</v>
          </cell>
          <cell r="Z51">
            <v>0.2</v>
          </cell>
          <cell r="AA51">
            <v>0</v>
          </cell>
        </row>
        <row r="52"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4">
          <cell r="P54">
            <v>379.2</v>
          </cell>
          <cell r="Q54">
            <v>499.6</v>
          </cell>
          <cell r="R54">
            <v>435.7</v>
          </cell>
          <cell r="S54">
            <v>487.8</v>
          </cell>
          <cell r="T54">
            <v>403.4</v>
          </cell>
          <cell r="U54">
            <v>390.7</v>
          </cell>
          <cell r="V54">
            <v>404.7</v>
          </cell>
          <cell r="W54">
            <v>400.1</v>
          </cell>
          <cell r="X54">
            <v>382.3</v>
          </cell>
          <cell r="Y54">
            <v>361.7</v>
          </cell>
          <cell r="Z54">
            <v>382.3</v>
          </cell>
          <cell r="AA54">
            <v>435.1</v>
          </cell>
        </row>
        <row r="55">
          <cell r="P55">
            <v>2.6</v>
          </cell>
          <cell r="Q55">
            <v>2.5</v>
          </cell>
          <cell r="R55">
            <v>3.1</v>
          </cell>
          <cell r="S55">
            <v>2.2999999999999998</v>
          </cell>
          <cell r="T55">
            <v>2.6</v>
          </cell>
          <cell r="U55">
            <v>2.5</v>
          </cell>
          <cell r="V55">
            <v>2.5</v>
          </cell>
          <cell r="W55">
            <v>2.4</v>
          </cell>
          <cell r="X55">
            <v>2.5</v>
          </cell>
          <cell r="Y55">
            <v>2.6</v>
          </cell>
          <cell r="Z55">
            <v>2.4</v>
          </cell>
          <cell r="AA55">
            <v>2</v>
          </cell>
        </row>
        <row r="56">
          <cell r="P56">
            <v>3.8</v>
          </cell>
          <cell r="Q56">
            <v>4</v>
          </cell>
          <cell r="R56">
            <v>4.9000000000000004</v>
          </cell>
          <cell r="S56">
            <v>3.2</v>
          </cell>
          <cell r="T56">
            <v>4.8</v>
          </cell>
          <cell r="U56">
            <v>3.7</v>
          </cell>
          <cell r="V56">
            <v>4.3</v>
          </cell>
          <cell r="W56">
            <v>3.9</v>
          </cell>
          <cell r="X56">
            <v>3.6</v>
          </cell>
          <cell r="Y56">
            <v>4.5</v>
          </cell>
          <cell r="Z56">
            <v>3.4</v>
          </cell>
          <cell r="AA56">
            <v>3.3</v>
          </cell>
        </row>
        <row r="60"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0.4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P61">
            <v>0</v>
          </cell>
          <cell r="Q61">
            <v>0.1</v>
          </cell>
          <cell r="R61">
            <v>0</v>
          </cell>
          <cell r="S61">
            <v>0</v>
          </cell>
          <cell r="T61">
            <v>0.3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P62">
            <v>7.1</v>
          </cell>
          <cell r="Q62">
            <v>9.6</v>
          </cell>
          <cell r="R62">
            <v>24.2</v>
          </cell>
          <cell r="S62">
            <v>24</v>
          </cell>
          <cell r="T62">
            <v>20.9</v>
          </cell>
          <cell r="U62">
            <v>16.100000000000001</v>
          </cell>
          <cell r="V62">
            <v>20.6</v>
          </cell>
          <cell r="W62">
            <v>41.3</v>
          </cell>
          <cell r="X62">
            <v>35.9</v>
          </cell>
          <cell r="Y62">
            <v>54.7</v>
          </cell>
          <cell r="Z62">
            <v>65.7</v>
          </cell>
          <cell r="AA62">
            <v>161.9</v>
          </cell>
        </row>
        <row r="63">
          <cell r="P63">
            <v>750.4</v>
          </cell>
          <cell r="Q63">
            <v>742.1</v>
          </cell>
          <cell r="R63">
            <v>918.80000000000007</v>
          </cell>
          <cell r="S63">
            <v>897.5</v>
          </cell>
          <cell r="T63">
            <v>668.9</v>
          </cell>
          <cell r="U63">
            <v>951.3</v>
          </cell>
          <cell r="V63">
            <v>695.7</v>
          </cell>
          <cell r="W63">
            <v>885.80000000000007</v>
          </cell>
          <cell r="X63">
            <v>764.7</v>
          </cell>
          <cell r="Y63">
            <v>756.4</v>
          </cell>
          <cell r="Z63">
            <v>1194.3</v>
          </cell>
          <cell r="AA63">
            <v>4166.6000000000004</v>
          </cell>
        </row>
        <row r="64">
          <cell r="P64">
            <v>745.1</v>
          </cell>
          <cell r="Q64">
            <v>737.5</v>
          </cell>
          <cell r="R64">
            <v>913.2</v>
          </cell>
          <cell r="S64">
            <v>726.3</v>
          </cell>
          <cell r="T64">
            <v>661.8</v>
          </cell>
          <cell r="U64">
            <v>946.5</v>
          </cell>
          <cell r="V64">
            <v>691.5</v>
          </cell>
          <cell r="W64">
            <v>881.6</v>
          </cell>
          <cell r="X64">
            <v>760.5</v>
          </cell>
          <cell r="Y64">
            <v>753.8</v>
          </cell>
          <cell r="Z64">
            <v>879.9</v>
          </cell>
          <cell r="AA64">
            <v>829.7</v>
          </cell>
        </row>
      </sheetData>
      <sheetData sheetId="6"/>
      <sheetData sheetId="7">
        <row r="11">
          <cell r="P11">
            <v>11788</v>
          </cell>
          <cell r="Q11">
            <v>10998.1</v>
          </cell>
          <cell r="R11">
            <v>12652.4</v>
          </cell>
          <cell r="S11">
            <v>11007.4</v>
          </cell>
          <cell r="T11">
            <v>12549</v>
          </cell>
          <cell r="U11">
            <v>11983.8</v>
          </cell>
          <cell r="V11">
            <v>12639.7</v>
          </cell>
          <cell r="W11">
            <v>12558.3</v>
          </cell>
          <cell r="X11">
            <v>12810.7</v>
          </cell>
          <cell r="Y11">
            <v>13720.7</v>
          </cell>
          <cell r="Z11">
            <v>13782.2</v>
          </cell>
          <cell r="AA11">
            <v>11615.7</v>
          </cell>
        </row>
        <row r="13">
          <cell r="P13">
            <v>1153.3</v>
          </cell>
          <cell r="Q13">
            <v>1182.5999999999999</v>
          </cell>
          <cell r="R13">
            <v>1416</v>
          </cell>
          <cell r="S13">
            <v>1154.7</v>
          </cell>
          <cell r="T13">
            <v>1189.7</v>
          </cell>
          <cell r="U13">
            <v>1096.8</v>
          </cell>
          <cell r="V13">
            <v>1109.0999999999999</v>
          </cell>
          <cell r="W13">
            <v>1075.2</v>
          </cell>
          <cell r="X13">
            <v>1357.7</v>
          </cell>
          <cell r="Y13">
            <v>1416.7</v>
          </cell>
          <cell r="Z13">
            <v>1578.9</v>
          </cell>
          <cell r="AA13">
            <v>1327.4</v>
          </cell>
        </row>
        <row r="14">
          <cell r="P14">
            <v>126.4</v>
          </cell>
          <cell r="Q14">
            <v>135.9</v>
          </cell>
          <cell r="R14">
            <v>177.6</v>
          </cell>
          <cell r="S14">
            <v>168.9</v>
          </cell>
          <cell r="T14">
            <v>290.3</v>
          </cell>
          <cell r="U14">
            <v>200.3</v>
          </cell>
          <cell r="V14">
            <v>186.7</v>
          </cell>
          <cell r="W14">
            <v>265.39999999999998</v>
          </cell>
          <cell r="X14">
            <v>285.3</v>
          </cell>
          <cell r="Y14">
            <v>266.39999999999998</v>
          </cell>
          <cell r="Z14">
            <v>432.8</v>
          </cell>
          <cell r="AA14">
            <v>58.8</v>
          </cell>
        </row>
        <row r="15">
          <cell r="P15">
            <v>167.8</v>
          </cell>
          <cell r="Q15">
            <v>155.1</v>
          </cell>
          <cell r="R15">
            <v>203.6</v>
          </cell>
          <cell r="S15">
            <v>173.8</v>
          </cell>
          <cell r="T15">
            <v>238.3</v>
          </cell>
          <cell r="U15">
            <v>199.2</v>
          </cell>
          <cell r="V15">
            <v>260.39999999999998</v>
          </cell>
          <cell r="W15">
            <v>356</v>
          </cell>
          <cell r="X15">
            <v>299</v>
          </cell>
          <cell r="Y15">
            <v>362.7</v>
          </cell>
          <cell r="Z15">
            <v>344.9</v>
          </cell>
          <cell r="AA15">
            <v>191.4</v>
          </cell>
        </row>
        <row r="16">
          <cell r="P16">
            <v>125.1</v>
          </cell>
          <cell r="Q16">
            <v>115.3</v>
          </cell>
          <cell r="R16">
            <v>201.3</v>
          </cell>
          <cell r="S16">
            <v>108.6</v>
          </cell>
          <cell r="T16">
            <v>179.1</v>
          </cell>
          <cell r="U16">
            <v>166.6</v>
          </cell>
          <cell r="V16">
            <v>215.7</v>
          </cell>
          <cell r="W16">
            <v>132.19999999999999</v>
          </cell>
          <cell r="X16">
            <v>168.4</v>
          </cell>
          <cell r="Y16">
            <v>162.30000000000001</v>
          </cell>
          <cell r="Z16">
            <v>172.5</v>
          </cell>
          <cell r="AA16">
            <v>151.9</v>
          </cell>
        </row>
        <row r="17"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P18">
            <v>31.6</v>
          </cell>
          <cell r="Q18">
            <v>29.2</v>
          </cell>
          <cell r="R18">
            <v>27.5</v>
          </cell>
          <cell r="S18">
            <v>22.7</v>
          </cell>
          <cell r="T18">
            <v>37.1</v>
          </cell>
          <cell r="U18">
            <v>56.3</v>
          </cell>
          <cell r="V18">
            <v>45.2</v>
          </cell>
          <cell r="W18">
            <v>37.6</v>
          </cell>
          <cell r="X18">
            <v>39.700000000000003</v>
          </cell>
          <cell r="Y18">
            <v>43.1</v>
          </cell>
          <cell r="Z18">
            <v>35.6</v>
          </cell>
          <cell r="AA18">
            <v>34.200000000000003</v>
          </cell>
        </row>
        <row r="21">
          <cell r="P21">
            <v>3654.2</v>
          </cell>
          <cell r="Q21">
            <v>3516.3</v>
          </cell>
          <cell r="R21">
            <v>3973.2</v>
          </cell>
          <cell r="S21">
            <v>3658.7</v>
          </cell>
          <cell r="T21">
            <v>4217.5</v>
          </cell>
          <cell r="U21">
            <v>4011.4</v>
          </cell>
          <cell r="V21">
            <v>4393.7</v>
          </cell>
          <cell r="W21">
            <v>4278.6000000000004</v>
          </cell>
          <cell r="X21">
            <v>4688.3</v>
          </cell>
          <cell r="Y21">
            <v>5068.2</v>
          </cell>
          <cell r="Z21">
            <v>5054.3</v>
          </cell>
          <cell r="AA21">
            <v>4280.6000000000004</v>
          </cell>
        </row>
        <row r="23">
          <cell r="P23">
            <v>29.8</v>
          </cell>
          <cell r="Q23">
            <v>21.2</v>
          </cell>
          <cell r="R23">
            <v>22.9</v>
          </cell>
          <cell r="S23">
            <v>21.8</v>
          </cell>
          <cell r="T23">
            <v>25.5</v>
          </cell>
          <cell r="U23">
            <v>18</v>
          </cell>
          <cell r="V23">
            <v>20.399999999999999</v>
          </cell>
          <cell r="W23">
            <v>20.399999999999999</v>
          </cell>
          <cell r="X23">
            <v>10.199999999999999</v>
          </cell>
          <cell r="Y23">
            <v>0</v>
          </cell>
          <cell r="Z23">
            <v>0</v>
          </cell>
          <cell r="AA23">
            <v>0.7</v>
          </cell>
        </row>
        <row r="24">
          <cell r="P24">
            <v>1.4</v>
          </cell>
          <cell r="Q24">
            <v>1.5</v>
          </cell>
          <cell r="R24">
            <v>1.2</v>
          </cell>
          <cell r="S24">
            <v>1.2</v>
          </cell>
          <cell r="T24">
            <v>2.1</v>
          </cell>
          <cell r="U24">
            <v>1.7</v>
          </cell>
          <cell r="V24">
            <v>0.6</v>
          </cell>
          <cell r="W24">
            <v>1.5</v>
          </cell>
          <cell r="X24">
            <v>0.9</v>
          </cell>
          <cell r="Y24">
            <v>1.5</v>
          </cell>
          <cell r="Z24">
            <v>1.6</v>
          </cell>
          <cell r="AA24">
            <v>1.6</v>
          </cell>
        </row>
        <row r="25"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0.1</v>
          </cell>
          <cell r="V25">
            <v>0.2</v>
          </cell>
          <cell r="W25">
            <v>0</v>
          </cell>
          <cell r="X25">
            <v>0.1</v>
          </cell>
          <cell r="Y25">
            <v>0.1</v>
          </cell>
          <cell r="Z25">
            <v>0</v>
          </cell>
          <cell r="AA25">
            <v>0.2</v>
          </cell>
        </row>
        <row r="28">
          <cell r="P28">
            <v>121.3</v>
          </cell>
          <cell r="Q28">
            <v>214.6</v>
          </cell>
          <cell r="R28">
            <v>311</v>
          </cell>
          <cell r="S28">
            <v>275.39999999999998</v>
          </cell>
          <cell r="T28">
            <v>93.3</v>
          </cell>
          <cell r="U28">
            <v>239.5</v>
          </cell>
          <cell r="V28">
            <v>88.5</v>
          </cell>
          <cell r="W28">
            <v>77.599999999999994</v>
          </cell>
          <cell r="X28">
            <v>144.5</v>
          </cell>
          <cell r="Y28">
            <v>124.2</v>
          </cell>
          <cell r="Z28">
            <v>114.6</v>
          </cell>
          <cell r="AA28">
            <v>100.6</v>
          </cell>
        </row>
        <row r="29">
          <cell r="P29">
            <v>41</v>
          </cell>
          <cell r="Q29">
            <v>732.1</v>
          </cell>
          <cell r="R29">
            <v>0</v>
          </cell>
          <cell r="S29">
            <v>68.7</v>
          </cell>
          <cell r="T29">
            <v>0</v>
          </cell>
          <cell r="U29">
            <v>0</v>
          </cell>
          <cell r="V29">
            <v>59.7</v>
          </cell>
          <cell r="W29">
            <v>0</v>
          </cell>
          <cell r="X29">
            <v>0</v>
          </cell>
          <cell r="Y29">
            <v>77.2</v>
          </cell>
          <cell r="Z29">
            <v>0.7</v>
          </cell>
          <cell r="AA29">
            <v>0</v>
          </cell>
          <cell r="AB29">
            <v>979.4000000000002</v>
          </cell>
        </row>
      </sheetData>
      <sheetData sheetId="8"/>
      <sheetData sheetId="9">
        <row r="12">
          <cell r="P12">
            <v>73.8</v>
          </cell>
          <cell r="Q12">
            <v>0</v>
          </cell>
          <cell r="R12">
            <v>152.19999999999999</v>
          </cell>
          <cell r="S12">
            <v>76.400000000000006</v>
          </cell>
          <cell r="T12">
            <v>73.599999999999994</v>
          </cell>
          <cell r="U12">
            <v>75.2</v>
          </cell>
          <cell r="V12">
            <v>76.099999999999994</v>
          </cell>
          <cell r="W12">
            <v>150.30000000000001</v>
          </cell>
          <cell r="X12">
            <v>77.5</v>
          </cell>
          <cell r="Y12">
            <v>75.900000000000006</v>
          </cell>
          <cell r="Z12">
            <v>0</v>
          </cell>
          <cell r="AA12">
            <v>0</v>
          </cell>
        </row>
        <row r="13">
          <cell r="P13">
            <v>0</v>
          </cell>
          <cell r="Q13">
            <v>95.8</v>
          </cell>
          <cell r="R13">
            <v>0</v>
          </cell>
          <cell r="S13">
            <v>47.6</v>
          </cell>
          <cell r="T13">
            <v>43.3</v>
          </cell>
          <cell r="U13">
            <v>90.5</v>
          </cell>
          <cell r="V13">
            <v>44</v>
          </cell>
          <cell r="W13">
            <v>41.8</v>
          </cell>
          <cell r="X13">
            <v>43.2</v>
          </cell>
          <cell r="Y13">
            <v>43.6</v>
          </cell>
          <cell r="Z13">
            <v>0</v>
          </cell>
          <cell r="AA13">
            <v>116.9</v>
          </cell>
        </row>
        <row r="16">
          <cell r="P16">
            <v>16.2</v>
          </cell>
          <cell r="Q16">
            <v>10.199999999999999</v>
          </cell>
          <cell r="R16">
            <v>10.199999999999999</v>
          </cell>
          <cell r="S16">
            <v>9.4</v>
          </cell>
          <cell r="T16">
            <v>8.6999999999999993</v>
          </cell>
          <cell r="U16">
            <v>6.3</v>
          </cell>
          <cell r="V16">
            <v>8.5</v>
          </cell>
          <cell r="W16">
            <v>9.3000000000000007</v>
          </cell>
          <cell r="X16">
            <v>5</v>
          </cell>
          <cell r="Y16">
            <v>10.4</v>
          </cell>
          <cell r="Z16">
            <v>11</v>
          </cell>
          <cell r="AA16">
            <v>8.1999999999999993</v>
          </cell>
        </row>
        <row r="17"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9">
          <cell r="P19">
            <v>16.7</v>
          </cell>
          <cell r="Q19">
            <v>14.8</v>
          </cell>
          <cell r="R19">
            <v>17.3</v>
          </cell>
          <cell r="S19">
            <v>13.2</v>
          </cell>
          <cell r="T19">
            <v>15.8</v>
          </cell>
          <cell r="U19">
            <v>15.9</v>
          </cell>
          <cell r="V19">
            <v>16.5</v>
          </cell>
          <cell r="W19">
            <v>14.5</v>
          </cell>
          <cell r="X19">
            <v>14.7</v>
          </cell>
          <cell r="Y19">
            <v>14.2</v>
          </cell>
          <cell r="Z19">
            <v>13.3</v>
          </cell>
          <cell r="AA19">
            <v>11.4</v>
          </cell>
        </row>
        <row r="20">
          <cell r="P20">
            <v>445.5</v>
          </cell>
          <cell r="Q20">
            <v>274.2</v>
          </cell>
          <cell r="R20">
            <v>398.1</v>
          </cell>
          <cell r="S20">
            <v>286.7</v>
          </cell>
          <cell r="T20">
            <v>432.8</v>
          </cell>
          <cell r="U20">
            <v>312.10000000000002</v>
          </cell>
          <cell r="V20">
            <v>495.6</v>
          </cell>
          <cell r="W20">
            <v>275.5</v>
          </cell>
          <cell r="X20">
            <v>297.10000000000002</v>
          </cell>
          <cell r="Y20">
            <v>294.60000000000002</v>
          </cell>
          <cell r="Z20">
            <v>352.8</v>
          </cell>
          <cell r="AA20">
            <v>355.9</v>
          </cell>
        </row>
        <row r="23"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1397.4</v>
          </cell>
        </row>
        <row r="24"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840</v>
          </cell>
          <cell r="W24">
            <v>0</v>
          </cell>
          <cell r="X24">
            <v>698</v>
          </cell>
          <cell r="Y24">
            <v>0</v>
          </cell>
          <cell r="Z24">
            <v>0</v>
          </cell>
          <cell r="AA24">
            <v>700</v>
          </cell>
        </row>
        <row r="25"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735.5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5000</v>
          </cell>
          <cell r="V26">
            <v>0</v>
          </cell>
          <cell r="W26">
            <v>0</v>
          </cell>
          <cell r="X26">
            <v>4800</v>
          </cell>
          <cell r="Y26">
            <v>200</v>
          </cell>
          <cell r="Z26">
            <v>360</v>
          </cell>
          <cell r="AA26">
            <v>0</v>
          </cell>
        </row>
        <row r="27"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0.1</v>
          </cell>
          <cell r="Z27">
            <v>2000</v>
          </cell>
          <cell r="AA27">
            <v>3000</v>
          </cell>
        </row>
        <row r="32">
          <cell r="P32">
            <v>80.7</v>
          </cell>
          <cell r="Q32">
            <v>100.4</v>
          </cell>
          <cell r="R32">
            <v>117.8</v>
          </cell>
          <cell r="S32">
            <v>88.7</v>
          </cell>
          <cell r="T32">
            <v>100.4</v>
          </cell>
          <cell r="U32">
            <v>105.5</v>
          </cell>
          <cell r="V32">
            <v>97.1</v>
          </cell>
          <cell r="W32">
            <v>94.6</v>
          </cell>
          <cell r="X32">
            <v>93.2</v>
          </cell>
          <cell r="Y32">
            <v>87</v>
          </cell>
          <cell r="Z32">
            <v>83.8</v>
          </cell>
          <cell r="AA32">
            <v>76.7</v>
          </cell>
        </row>
        <row r="33"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5">
          <cell r="P35">
            <v>28.8</v>
          </cell>
          <cell r="Q35">
            <v>35.299999999999997</v>
          </cell>
          <cell r="R35">
            <v>36</v>
          </cell>
          <cell r="S35">
            <v>20.7</v>
          </cell>
          <cell r="T35">
            <v>20.7</v>
          </cell>
          <cell r="U35">
            <v>20.5</v>
          </cell>
          <cell r="V35">
            <v>21.6</v>
          </cell>
          <cell r="W35">
            <v>21.9</v>
          </cell>
          <cell r="X35">
            <v>21</v>
          </cell>
          <cell r="Y35">
            <v>9.6999999999999993</v>
          </cell>
          <cell r="Z35">
            <v>8.6999999999999993</v>
          </cell>
          <cell r="AA35">
            <v>9.1</v>
          </cell>
        </row>
        <row r="36"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8">
          <cell r="P38">
            <v>109.8</v>
          </cell>
          <cell r="Q38">
            <v>64</v>
          </cell>
          <cell r="R38">
            <v>88.7</v>
          </cell>
          <cell r="S38">
            <v>114.9</v>
          </cell>
          <cell r="T38">
            <v>135.6</v>
          </cell>
          <cell r="U38">
            <v>113.3</v>
          </cell>
          <cell r="V38">
            <v>117.2</v>
          </cell>
          <cell r="W38">
            <v>110.6</v>
          </cell>
          <cell r="X38">
            <v>130.4</v>
          </cell>
          <cell r="Y38">
            <v>142.9</v>
          </cell>
          <cell r="Z38">
            <v>121.9</v>
          </cell>
          <cell r="AA38">
            <v>119.6</v>
          </cell>
        </row>
        <row r="39"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3"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7929.3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P44">
            <v>0</v>
          </cell>
          <cell r="Q44">
            <v>0</v>
          </cell>
          <cell r="R44">
            <v>1504.3</v>
          </cell>
          <cell r="S44">
            <v>0</v>
          </cell>
          <cell r="T44">
            <v>0</v>
          </cell>
          <cell r="U44">
            <v>0</v>
          </cell>
          <cell r="V44">
            <v>1000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6">
          <cell r="P46">
            <v>108.9</v>
          </cell>
          <cell r="Q46">
            <v>95.6</v>
          </cell>
          <cell r="R46">
            <v>50.7</v>
          </cell>
          <cell r="S46">
            <v>48.9</v>
          </cell>
          <cell r="T46">
            <v>52.9</v>
          </cell>
          <cell r="U46">
            <v>38.9</v>
          </cell>
          <cell r="V46">
            <v>79.3</v>
          </cell>
          <cell r="W46">
            <v>108.5</v>
          </cell>
          <cell r="X46">
            <v>106.8</v>
          </cell>
          <cell r="Y46">
            <v>253.7</v>
          </cell>
          <cell r="Z46">
            <v>141.30000000000001</v>
          </cell>
          <cell r="AA46">
            <v>1584</v>
          </cell>
        </row>
        <row r="47">
          <cell r="P47">
            <v>7.8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P48">
            <v>0</v>
          </cell>
          <cell r="Q48">
            <v>0</v>
          </cell>
          <cell r="R48">
            <v>0</v>
          </cell>
          <cell r="S48">
            <v>0.1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0.1</v>
          </cell>
          <cell r="AA48">
            <v>0</v>
          </cell>
        </row>
        <row r="49"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4"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25.3</v>
          </cell>
          <cell r="V54">
            <v>0</v>
          </cell>
          <cell r="W54">
            <v>0</v>
          </cell>
          <cell r="X54">
            <v>0</v>
          </cell>
          <cell r="Y54">
            <v>26.3</v>
          </cell>
          <cell r="Z54">
            <v>0</v>
          </cell>
          <cell r="AA54">
            <v>0</v>
          </cell>
        </row>
        <row r="55"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1142.4000000000001</v>
          </cell>
        </row>
        <row r="56">
          <cell r="P56">
            <v>0</v>
          </cell>
          <cell r="Q56">
            <v>0</v>
          </cell>
          <cell r="R56">
            <v>2737</v>
          </cell>
          <cell r="S56">
            <v>544.29999999999995</v>
          </cell>
          <cell r="T56">
            <v>815.4</v>
          </cell>
          <cell r="U56">
            <v>823.6</v>
          </cell>
          <cell r="V56">
            <v>0</v>
          </cell>
          <cell r="W56">
            <v>0</v>
          </cell>
          <cell r="X56">
            <v>0</v>
          </cell>
          <cell r="Y56">
            <v>852.9</v>
          </cell>
          <cell r="Z56">
            <v>1699.9</v>
          </cell>
          <cell r="AA56">
            <v>0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0270E-F1B3-4F2E-B45C-0FCC21933C97}">
  <dimension ref="A1:GU894"/>
  <sheetViews>
    <sheetView showGridLines="0" topLeftCell="I1" zoomScaleNormal="100" workbookViewId="0">
      <selection activeCell="C67" sqref="C67:AD84"/>
    </sheetView>
  </sheetViews>
  <sheetFormatPr baseColWidth="10" defaultColWidth="11.42578125" defaultRowHeight="12.75"/>
  <cols>
    <col min="1" max="1" width="0.85546875" style="2" customWidth="1"/>
    <col min="2" max="2" width="79" style="2" customWidth="1"/>
    <col min="3" max="10" width="10.5703125" style="2" customWidth="1"/>
    <col min="11" max="11" width="13.42578125" style="2" bestFit="1" customWidth="1"/>
    <col min="12" max="12" width="10.5703125" style="2" customWidth="1"/>
    <col min="13" max="14" width="13" style="2" bestFit="1" customWidth="1"/>
    <col min="15" max="15" width="14.28515625" style="2" customWidth="1"/>
    <col min="16" max="23" width="10.7109375" style="79" customWidth="1"/>
    <col min="24" max="24" width="12.7109375" style="79" customWidth="1"/>
    <col min="25" max="25" width="12.42578125" style="79" bestFit="1" customWidth="1"/>
    <col min="26" max="26" width="12.42578125" style="79" customWidth="1"/>
    <col min="27" max="27" width="12.85546875" style="79" bestFit="1" customWidth="1"/>
    <col min="28" max="28" width="17.7109375" style="79" customWidth="1"/>
    <col min="29" max="29" width="15.28515625" style="79" customWidth="1"/>
    <col min="30" max="30" width="15.7109375" style="79" customWidth="1"/>
    <col min="31" max="16384" width="11.42578125" style="2"/>
  </cols>
  <sheetData>
    <row r="1" spans="2:30" ht="7.1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15.7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2:30" ht="13.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2:30" ht="19.5" customHeight="1"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2:30" ht="15.75" customHeight="1">
      <c r="B5" s="9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2:30" ht="14.25">
      <c r="B6" s="9" t="s">
        <v>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2:30" ht="15" customHeight="1">
      <c r="B7" s="10" t="s">
        <v>4</v>
      </c>
      <c r="C7" s="11">
        <v>2023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 t="s">
        <v>5</v>
      </c>
      <c r="P7" s="11">
        <v>2023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4" t="s">
        <v>6</v>
      </c>
      <c r="AC7" s="15" t="s">
        <v>7</v>
      </c>
      <c r="AD7" s="15" t="s">
        <v>8</v>
      </c>
    </row>
    <row r="8" spans="2:30" ht="36.75" customHeight="1" thickBot="1">
      <c r="B8" s="16"/>
      <c r="C8" s="17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7" t="s">
        <v>15</v>
      </c>
      <c r="J8" s="17" t="s">
        <v>16</v>
      </c>
      <c r="K8" s="17" t="s">
        <v>17</v>
      </c>
      <c r="L8" s="17" t="s">
        <v>18</v>
      </c>
      <c r="M8" s="17" t="s">
        <v>19</v>
      </c>
      <c r="N8" s="17" t="s">
        <v>20</v>
      </c>
      <c r="O8" s="18"/>
      <c r="P8" s="19" t="s">
        <v>9</v>
      </c>
      <c r="Q8" s="19" t="s">
        <v>10</v>
      </c>
      <c r="R8" s="19" t="s">
        <v>11</v>
      </c>
      <c r="S8" s="19" t="s">
        <v>12</v>
      </c>
      <c r="T8" s="19" t="s">
        <v>13</v>
      </c>
      <c r="U8" s="19" t="s">
        <v>14</v>
      </c>
      <c r="V8" s="19" t="s">
        <v>15</v>
      </c>
      <c r="W8" s="19" t="s">
        <v>16</v>
      </c>
      <c r="X8" s="19" t="s">
        <v>17</v>
      </c>
      <c r="Y8" s="19" t="s">
        <v>18</v>
      </c>
      <c r="Z8" s="19" t="s">
        <v>19</v>
      </c>
      <c r="AA8" s="19" t="s">
        <v>20</v>
      </c>
      <c r="AB8" s="20"/>
      <c r="AC8" s="21"/>
      <c r="AD8" s="21"/>
    </row>
    <row r="9" spans="2:30" ht="18" customHeight="1" thickTop="1">
      <c r="B9" s="22" t="s">
        <v>21</v>
      </c>
      <c r="C9" s="23">
        <f>+C10+C49+C57</f>
        <v>65716.5</v>
      </c>
      <c r="D9" s="23">
        <f t="shared" ref="D9:AB9" si="0">+D10+D49+D57</f>
        <v>52816.4</v>
      </c>
      <c r="E9" s="23">
        <f t="shared" si="0"/>
        <v>60596.4</v>
      </c>
      <c r="F9" s="23">
        <f t="shared" si="0"/>
        <v>74290.8</v>
      </c>
      <c r="G9" s="23">
        <f t="shared" si="0"/>
        <v>68628.2</v>
      </c>
      <c r="H9" s="23">
        <f t="shared" si="0"/>
        <v>70971.899999999994</v>
      </c>
      <c r="I9" s="23">
        <f t="shared" si="0"/>
        <v>72338.900000000009</v>
      </c>
      <c r="J9" s="23">
        <f t="shared" si="0"/>
        <v>57335.1</v>
      </c>
      <c r="K9" s="23">
        <f t="shared" si="0"/>
        <v>58946.899999999994</v>
      </c>
      <c r="L9" s="23">
        <f t="shared" si="0"/>
        <v>59238.499999999993</v>
      </c>
      <c r="M9" s="23">
        <f t="shared" si="0"/>
        <v>61006.100000000006</v>
      </c>
      <c r="N9" s="23">
        <f t="shared" si="0"/>
        <v>65022.299999999988</v>
      </c>
      <c r="O9" s="23">
        <f t="shared" si="0"/>
        <v>766908.00000000012</v>
      </c>
      <c r="P9" s="24">
        <f t="shared" si="0"/>
        <v>65716.508758039985</v>
      </c>
      <c r="Q9" s="24">
        <f t="shared" si="0"/>
        <v>52816.339452160006</v>
      </c>
      <c r="R9" s="24">
        <f t="shared" si="0"/>
        <v>60596.352770509991</v>
      </c>
      <c r="S9" s="24">
        <f t="shared" si="0"/>
        <v>74290.826438689983</v>
      </c>
      <c r="T9" s="24">
        <f t="shared" si="0"/>
        <v>68627.820284970003</v>
      </c>
      <c r="U9" s="24">
        <f t="shared" si="0"/>
        <v>70971.195002209992</v>
      </c>
      <c r="V9" s="24">
        <f t="shared" si="0"/>
        <v>72338.583635800009</v>
      </c>
      <c r="W9" s="24">
        <f t="shared" si="0"/>
        <v>56667.577510738331</v>
      </c>
      <c r="X9" s="24">
        <f t="shared" si="0"/>
        <v>58567.809183763064</v>
      </c>
      <c r="Y9" s="24">
        <f t="shared" si="0"/>
        <v>58138.110268538141</v>
      </c>
      <c r="Z9" s="24">
        <f t="shared" si="0"/>
        <v>59927.982429429678</v>
      </c>
      <c r="AA9" s="24">
        <f t="shared" si="0"/>
        <v>65797.104444515804</v>
      </c>
      <c r="AB9" s="25">
        <f t="shared" si="0"/>
        <v>764456.21017936501</v>
      </c>
      <c r="AC9" s="25">
        <f>+O9-AB9</f>
        <v>2451.7898206351092</v>
      </c>
      <c r="AD9" s="25">
        <f t="shared" ref="AD9:AD51" si="1">+O9/AB9*100</f>
        <v>100.32072338323471</v>
      </c>
    </row>
    <row r="10" spans="2:30" ht="18" customHeight="1">
      <c r="B10" s="26" t="s">
        <v>22</v>
      </c>
      <c r="C10" s="27">
        <f>+C11+C16+C26+C44+C47+C48</f>
        <v>64573.3</v>
      </c>
      <c r="D10" s="27">
        <f t="shared" ref="D10:AB10" si="2">+D11+D16+D26+D44+D47+D48</f>
        <v>51558.400000000001</v>
      </c>
      <c r="E10" s="27">
        <f t="shared" si="2"/>
        <v>59209.5</v>
      </c>
      <c r="F10" s="27">
        <f t="shared" si="2"/>
        <v>72874.400000000009</v>
      </c>
      <c r="G10" s="27">
        <f t="shared" si="2"/>
        <v>67526.8</v>
      </c>
      <c r="H10" s="27">
        <f t="shared" si="2"/>
        <v>69607.399999999994</v>
      </c>
      <c r="I10" s="27">
        <f t="shared" si="2"/>
        <v>71211</v>
      </c>
      <c r="J10" s="27">
        <f t="shared" si="2"/>
        <v>56001.599999999999</v>
      </c>
      <c r="K10" s="27">
        <f t="shared" si="2"/>
        <v>57756.299999999996</v>
      </c>
      <c r="L10" s="27">
        <f t="shared" si="2"/>
        <v>58058.499999999993</v>
      </c>
      <c r="M10" s="27">
        <f t="shared" si="2"/>
        <v>59357.8</v>
      </c>
      <c r="N10" s="27">
        <f t="shared" si="2"/>
        <v>60253.399999999987</v>
      </c>
      <c r="O10" s="27">
        <f t="shared" si="2"/>
        <v>747988.4</v>
      </c>
      <c r="P10" s="28">
        <f t="shared" si="2"/>
        <v>64573.264564659992</v>
      </c>
      <c r="Q10" s="28">
        <f t="shared" si="2"/>
        <v>51558.410322780001</v>
      </c>
      <c r="R10" s="28">
        <f t="shared" si="2"/>
        <v>59209.552607819991</v>
      </c>
      <c r="S10" s="28">
        <f t="shared" si="2"/>
        <v>72874.420858669982</v>
      </c>
      <c r="T10" s="28">
        <f t="shared" si="2"/>
        <v>67526.433364509998</v>
      </c>
      <c r="U10" s="28">
        <f t="shared" si="2"/>
        <v>69606.684895179991</v>
      </c>
      <c r="V10" s="28">
        <f t="shared" si="2"/>
        <v>71210.636258160011</v>
      </c>
      <c r="W10" s="28">
        <f t="shared" si="2"/>
        <v>55318.490038512398</v>
      </c>
      <c r="X10" s="28">
        <f t="shared" si="2"/>
        <v>57380.905222195077</v>
      </c>
      <c r="Y10" s="28">
        <f t="shared" si="2"/>
        <v>56977.951155042028</v>
      </c>
      <c r="Z10" s="28">
        <f t="shared" si="2"/>
        <v>58544.834457126773</v>
      </c>
      <c r="AA10" s="28">
        <f t="shared" si="2"/>
        <v>64506.862084697575</v>
      </c>
      <c r="AB10" s="29">
        <f t="shared" si="2"/>
        <v>749288.44582935376</v>
      </c>
      <c r="AC10" s="29">
        <f t="shared" ref="AC10:AC65" si="3">+O10-AB10</f>
        <v>-1300.0458293537376</v>
      </c>
      <c r="AD10" s="30">
        <f t="shared" si="1"/>
        <v>99.826495946041888</v>
      </c>
    </row>
    <row r="11" spans="2:30" ht="18" customHeight="1">
      <c r="B11" s="26" t="s">
        <v>23</v>
      </c>
      <c r="C11" s="27">
        <f t="shared" ref="C11:AB11" si="4">SUM(C12:C15)</f>
        <v>29225</v>
      </c>
      <c r="D11" s="27">
        <f t="shared" si="4"/>
        <v>21052.799999999999</v>
      </c>
      <c r="E11" s="27">
        <f t="shared" si="4"/>
        <v>22967.1</v>
      </c>
      <c r="F11" s="27">
        <f t="shared" si="4"/>
        <v>39509.100000000006</v>
      </c>
      <c r="G11" s="27">
        <f t="shared" si="4"/>
        <v>34079.699999999997</v>
      </c>
      <c r="H11" s="27">
        <f t="shared" si="4"/>
        <v>35324.299999999996</v>
      </c>
      <c r="I11" s="27">
        <f t="shared" si="4"/>
        <v>38983.5</v>
      </c>
      <c r="J11" s="27">
        <f t="shared" ref="J11:M11" si="5">SUM(J12:J15)</f>
        <v>22772.400000000001</v>
      </c>
      <c r="K11" s="27">
        <f t="shared" si="5"/>
        <v>23816.3</v>
      </c>
      <c r="L11" s="27">
        <f t="shared" si="5"/>
        <v>24315.3</v>
      </c>
      <c r="M11" s="27">
        <f t="shared" si="5"/>
        <v>25934.2</v>
      </c>
      <c r="N11" s="27">
        <f t="shared" si="4"/>
        <v>24254.399999999998</v>
      </c>
      <c r="O11" s="31">
        <f t="shared" si="4"/>
        <v>342234.1</v>
      </c>
      <c r="P11" s="32">
        <f t="shared" si="4"/>
        <v>29224.930048710001</v>
      </c>
      <c r="Q11" s="32">
        <f t="shared" si="4"/>
        <v>21052.812707600002</v>
      </c>
      <c r="R11" s="32">
        <f t="shared" si="4"/>
        <v>22967.129131299997</v>
      </c>
      <c r="S11" s="32">
        <f t="shared" si="4"/>
        <v>39509.128972889994</v>
      </c>
      <c r="T11" s="32">
        <f t="shared" si="4"/>
        <v>34079.732406249997</v>
      </c>
      <c r="U11" s="32">
        <f t="shared" si="4"/>
        <v>35324.760540489995</v>
      </c>
      <c r="V11" s="32">
        <f t="shared" si="4"/>
        <v>38983.230010440006</v>
      </c>
      <c r="W11" s="32">
        <f t="shared" ref="W11:Z11" si="6">SUM(W12:W15)</f>
        <v>23112.083595839969</v>
      </c>
      <c r="X11" s="32">
        <f t="shared" si="6"/>
        <v>23113.361892247234</v>
      </c>
      <c r="Y11" s="32">
        <f t="shared" si="6"/>
        <v>23288.082427857466</v>
      </c>
      <c r="Z11" s="32">
        <f t="shared" si="6"/>
        <v>24036.592646492503</v>
      </c>
      <c r="AA11" s="32">
        <f t="shared" si="4"/>
        <v>27082.336422985263</v>
      </c>
      <c r="AB11" s="29">
        <f t="shared" si="4"/>
        <v>341774.18080310244</v>
      </c>
      <c r="AC11" s="29">
        <f t="shared" si="3"/>
        <v>459.91919689753558</v>
      </c>
      <c r="AD11" s="30">
        <f t="shared" si="1"/>
        <v>100.13456815134975</v>
      </c>
    </row>
    <row r="12" spans="2:30" ht="18" customHeight="1">
      <c r="B12" s="33" t="s">
        <v>24</v>
      </c>
      <c r="C12" s="34">
        <f>+[1]DGII!P12</f>
        <v>10101.6</v>
      </c>
      <c r="D12" s="34">
        <f>+[1]DGII!Q12</f>
        <v>8585.1</v>
      </c>
      <c r="E12" s="34">
        <f>+[1]DGII!R12</f>
        <v>9046.2000000000007</v>
      </c>
      <c r="F12" s="34">
        <f>+[1]DGII!S12</f>
        <v>8895.6</v>
      </c>
      <c r="G12" s="34">
        <f>+[1]DGII!T12</f>
        <v>9912.6</v>
      </c>
      <c r="H12" s="34">
        <f>+[1]DGII!U12</f>
        <v>7929.1</v>
      </c>
      <c r="I12" s="34">
        <f>+[1]DGII!V12</f>
        <v>7446.9</v>
      </c>
      <c r="J12" s="34">
        <f>+[1]DGII!W12</f>
        <v>7885.7</v>
      </c>
      <c r="K12" s="34">
        <f>+[1]DGII!X12</f>
        <v>7842.3</v>
      </c>
      <c r="L12" s="34">
        <f>+[1]DGII!Y12</f>
        <v>7744.4</v>
      </c>
      <c r="M12" s="34">
        <f>+[1]DGII!Z12</f>
        <v>8250.6</v>
      </c>
      <c r="N12" s="34">
        <f>+[1]DGII!AA12</f>
        <v>9510.1</v>
      </c>
      <c r="O12" s="35">
        <f>SUM(C12:N12)</f>
        <v>103150.20000000001</v>
      </c>
      <c r="P12" s="36">
        <v>10101.558513260001</v>
      </c>
      <c r="Q12" s="36">
        <v>8585.1323966199998</v>
      </c>
      <c r="R12" s="36">
        <v>9046.183822099998</v>
      </c>
      <c r="S12" s="36">
        <v>8895.615054670001</v>
      </c>
      <c r="T12" s="36">
        <v>9912.6193316199988</v>
      </c>
      <c r="U12" s="36">
        <v>7929.1228355900002</v>
      </c>
      <c r="V12" s="36">
        <v>7446.9226703799995</v>
      </c>
      <c r="W12" s="36">
        <v>8216.6128551466554</v>
      </c>
      <c r="X12" s="36">
        <v>8092.5833175614453</v>
      </c>
      <c r="Y12" s="36">
        <v>7584.3096663456718</v>
      </c>
      <c r="Z12" s="36">
        <v>8249.218575035411</v>
      </c>
      <c r="AA12" s="36">
        <v>8944.7012611796781</v>
      </c>
      <c r="AB12" s="37">
        <f>SUM(P12:AA12)</f>
        <v>103004.58029950886</v>
      </c>
      <c r="AC12" s="37">
        <f t="shared" si="3"/>
        <v>145.61970049115189</v>
      </c>
      <c r="AD12" s="38">
        <f t="shared" si="1"/>
        <v>100.14137206332741</v>
      </c>
    </row>
    <row r="13" spans="2:30" ht="18" customHeight="1">
      <c r="B13" s="33" t="s">
        <v>25</v>
      </c>
      <c r="C13" s="34">
        <f>+[1]DGII!P13</f>
        <v>12514</v>
      </c>
      <c r="D13" s="34">
        <f>+[1]DGII!Q13</f>
        <v>9348.4</v>
      </c>
      <c r="E13" s="34">
        <f>+[1]DGII!R13</f>
        <v>9907.2000000000007</v>
      </c>
      <c r="F13" s="34">
        <f>+[1]DGII!S13</f>
        <v>25353.7</v>
      </c>
      <c r="G13" s="34">
        <f>+[1]DGII!T13</f>
        <v>16932.3</v>
      </c>
      <c r="H13" s="34">
        <f>+[1]DGII!U13</f>
        <v>22657.599999999999</v>
      </c>
      <c r="I13" s="34">
        <f>+[1]DGII!V13</f>
        <v>26942.3</v>
      </c>
      <c r="J13" s="34">
        <f>+[1]DGII!W13</f>
        <v>10794.6</v>
      </c>
      <c r="K13" s="34">
        <f>+[1]DGII!X13</f>
        <v>11291.5</v>
      </c>
      <c r="L13" s="34">
        <f>+[1]DGII!Y13</f>
        <v>11978.1</v>
      </c>
      <c r="M13" s="34">
        <f>+[1]DGII!Z13</f>
        <v>13055.8</v>
      </c>
      <c r="N13" s="34">
        <f>+[1]DGII!AA13</f>
        <v>9299.9</v>
      </c>
      <c r="O13" s="35">
        <f>SUM(C13:N13)</f>
        <v>180075.4</v>
      </c>
      <c r="P13" s="36">
        <v>12514.000437050001</v>
      </c>
      <c r="Q13" s="36">
        <v>9348.3806230500013</v>
      </c>
      <c r="R13" s="36">
        <v>9907.2593513700012</v>
      </c>
      <c r="S13" s="36">
        <v>25353.684546629996</v>
      </c>
      <c r="T13" s="36">
        <v>16932.514644170002</v>
      </c>
      <c r="U13" s="36">
        <v>22658.614093029999</v>
      </c>
      <c r="V13" s="36">
        <v>26942.094861950001</v>
      </c>
      <c r="W13" s="36">
        <v>10640.839679804494</v>
      </c>
      <c r="X13" s="36">
        <v>10829.702265142656</v>
      </c>
      <c r="Y13" s="36">
        <v>11789.003275884739</v>
      </c>
      <c r="Z13" s="36">
        <v>11655.738144989029</v>
      </c>
      <c r="AA13" s="36">
        <v>13919.286906513698</v>
      </c>
      <c r="AB13" s="37">
        <f>SUM(P13:AA13)</f>
        <v>182491.11882958465</v>
      </c>
      <c r="AC13" s="37">
        <f t="shared" si="3"/>
        <v>-2415.7188295846572</v>
      </c>
      <c r="AD13" s="38">
        <f t="shared" si="1"/>
        <v>98.676254030838322</v>
      </c>
    </row>
    <row r="14" spans="2:30" ht="18" customHeight="1">
      <c r="B14" s="33" t="s">
        <v>26</v>
      </c>
      <c r="C14" s="34">
        <f>+[1]DGII!P14</f>
        <v>6473.7</v>
      </c>
      <c r="D14" s="34">
        <f>+[1]DGII!Q14</f>
        <v>3005.7</v>
      </c>
      <c r="E14" s="34">
        <f>+[1]DGII!R14</f>
        <v>3881.6</v>
      </c>
      <c r="F14" s="34">
        <f>+[1]DGII!S14</f>
        <v>5126.3999999999996</v>
      </c>
      <c r="G14" s="34">
        <f>+[1]DGII!T14</f>
        <v>7004.1</v>
      </c>
      <c r="H14" s="34">
        <f>+[1]DGII!U14</f>
        <v>4567.5</v>
      </c>
      <c r="I14" s="34">
        <f>+[1]DGII!V14</f>
        <v>4365.3</v>
      </c>
      <c r="J14" s="34">
        <f>+[1]DGII!W14</f>
        <v>3898.9</v>
      </c>
      <c r="K14" s="34">
        <f>+[1]DGII!X14</f>
        <v>4504.8</v>
      </c>
      <c r="L14" s="34">
        <f>+[1]DGII!Y14</f>
        <v>4319.8</v>
      </c>
      <c r="M14" s="34">
        <f>+[1]DGII!Z14</f>
        <v>4440.1000000000004</v>
      </c>
      <c r="N14" s="34">
        <f>+[1]DGII!AA14</f>
        <v>5159.8</v>
      </c>
      <c r="O14" s="35">
        <f>SUM(C14:N14)</f>
        <v>56747.700000000012</v>
      </c>
      <c r="P14" s="36">
        <v>6473.7013820699995</v>
      </c>
      <c r="Q14" s="36">
        <v>3005.6740903099994</v>
      </c>
      <c r="R14" s="36">
        <v>3881.6081379700004</v>
      </c>
      <c r="S14" s="36">
        <v>5126.3742107700009</v>
      </c>
      <c r="T14" s="36">
        <v>7003.9266545700002</v>
      </c>
      <c r="U14" s="36">
        <v>4566.8803916499992</v>
      </c>
      <c r="V14" s="36">
        <v>4365.3124547800007</v>
      </c>
      <c r="W14" s="36">
        <v>4064.170525288037</v>
      </c>
      <c r="X14" s="36">
        <v>3983.7995845677474</v>
      </c>
      <c r="Y14" s="36">
        <v>3694.3637523813873</v>
      </c>
      <c r="Z14" s="36">
        <v>3917.5328755845321</v>
      </c>
      <c r="AA14" s="36">
        <v>4007.0987906002338</v>
      </c>
      <c r="AB14" s="37">
        <f>SUM(P14:AA14)</f>
        <v>54090.442850541942</v>
      </c>
      <c r="AC14" s="37">
        <f t="shared" si="3"/>
        <v>2657.2571494580698</v>
      </c>
      <c r="AD14" s="38">
        <f t="shared" si="1"/>
        <v>104.91261858735447</v>
      </c>
    </row>
    <row r="15" spans="2:30" ht="18" customHeight="1">
      <c r="B15" s="33" t="s">
        <v>27</v>
      </c>
      <c r="C15" s="34">
        <f>+[1]DGII!P15</f>
        <v>135.69999999999999</v>
      </c>
      <c r="D15" s="34">
        <f>+[1]DGII!Q15</f>
        <v>113.6</v>
      </c>
      <c r="E15" s="34">
        <f>+[1]DGII!R15</f>
        <v>132.1</v>
      </c>
      <c r="F15" s="34">
        <f>+[1]DGII!S15</f>
        <v>133.4</v>
      </c>
      <c r="G15" s="34">
        <f>+[1]DGII!T15</f>
        <v>230.7</v>
      </c>
      <c r="H15" s="34">
        <f>+[1]DGII!U15</f>
        <v>170.1</v>
      </c>
      <c r="I15" s="34">
        <f>+[1]DGII!V15</f>
        <v>229</v>
      </c>
      <c r="J15" s="34">
        <f>+[1]DGII!W15</f>
        <v>193.2</v>
      </c>
      <c r="K15" s="34">
        <f>+[1]DGII!X15</f>
        <v>177.7</v>
      </c>
      <c r="L15" s="34">
        <f>+[1]DGII!Y15</f>
        <v>273</v>
      </c>
      <c r="M15" s="34">
        <f>+[1]DGII!Z15</f>
        <v>187.7</v>
      </c>
      <c r="N15" s="34">
        <f>+[1]DGII!AA15</f>
        <v>284.60000000000002</v>
      </c>
      <c r="O15" s="35">
        <f>SUM(C15:N15)</f>
        <v>2260.8000000000002</v>
      </c>
      <c r="P15" s="36">
        <v>135.66971632999997</v>
      </c>
      <c r="Q15" s="36">
        <v>113.62559761999999</v>
      </c>
      <c r="R15" s="36">
        <v>132.07781986000001</v>
      </c>
      <c r="S15" s="36">
        <v>133.45516082</v>
      </c>
      <c r="T15" s="36">
        <v>230.67177588999999</v>
      </c>
      <c r="U15" s="36">
        <v>170.14322022000002</v>
      </c>
      <c r="V15" s="36">
        <v>228.90002332999998</v>
      </c>
      <c r="W15" s="36">
        <v>190.46053560078064</v>
      </c>
      <c r="X15" s="36">
        <v>207.27672497538637</v>
      </c>
      <c r="Y15" s="36">
        <v>220.40573324566387</v>
      </c>
      <c r="Z15" s="36">
        <v>214.10305088352706</v>
      </c>
      <c r="AA15" s="36">
        <v>211.24946469165141</v>
      </c>
      <c r="AB15" s="37">
        <f>SUM(P15:AA15)</f>
        <v>2188.0388234670095</v>
      </c>
      <c r="AC15" s="37">
        <f t="shared" si="3"/>
        <v>72.761176532990703</v>
      </c>
      <c r="AD15" s="38">
        <f t="shared" si="1"/>
        <v>103.32540610123628</v>
      </c>
    </row>
    <row r="16" spans="2:30" ht="18" customHeight="1">
      <c r="B16" s="26" t="s">
        <v>28</v>
      </c>
      <c r="C16" s="27">
        <f>+C17+C25</f>
        <v>2893.2000000000003</v>
      </c>
      <c r="D16" s="27">
        <f t="shared" ref="D16:AB16" si="7">+D17+D25</f>
        <v>3129.4</v>
      </c>
      <c r="E16" s="27">
        <f t="shared" si="7"/>
        <v>5476.6</v>
      </c>
      <c r="F16" s="27">
        <f t="shared" si="7"/>
        <v>4640.9000000000005</v>
      </c>
      <c r="G16" s="27">
        <f t="shared" si="7"/>
        <v>4964.2999999999993</v>
      </c>
      <c r="H16" s="27">
        <f t="shared" si="7"/>
        <v>4855.0000000000009</v>
      </c>
      <c r="I16" s="27">
        <f t="shared" si="7"/>
        <v>3416.9999999999995</v>
      </c>
      <c r="J16" s="27">
        <f t="shared" si="7"/>
        <v>3131.4</v>
      </c>
      <c r="K16" s="27">
        <f t="shared" si="7"/>
        <v>4666.2</v>
      </c>
      <c r="L16" s="27">
        <f t="shared" si="7"/>
        <v>6149.7999999999993</v>
      </c>
      <c r="M16" s="27">
        <f t="shared" si="7"/>
        <v>3378.9000000000005</v>
      </c>
      <c r="N16" s="27">
        <f t="shared" si="7"/>
        <v>4606.9999999999991</v>
      </c>
      <c r="O16" s="31">
        <f t="shared" si="7"/>
        <v>51309.700000000004</v>
      </c>
      <c r="P16" s="28">
        <f t="shared" si="7"/>
        <v>2893.25154733</v>
      </c>
      <c r="Q16" s="28">
        <f t="shared" si="7"/>
        <v>3129.3447766699996</v>
      </c>
      <c r="R16" s="28">
        <f t="shared" si="7"/>
        <v>5476.6270551199996</v>
      </c>
      <c r="S16" s="28">
        <f t="shared" si="7"/>
        <v>4640.9450291599996</v>
      </c>
      <c r="T16" s="28">
        <f t="shared" si="7"/>
        <v>4964.284464039999</v>
      </c>
      <c r="U16" s="28">
        <f t="shared" si="7"/>
        <v>4853.813310829999</v>
      </c>
      <c r="V16" s="28">
        <f t="shared" si="7"/>
        <v>3416.8981208800001</v>
      </c>
      <c r="W16" s="28">
        <f t="shared" si="7"/>
        <v>3346.908505231539</v>
      </c>
      <c r="X16" s="28">
        <f t="shared" si="7"/>
        <v>5365.2352488431879</v>
      </c>
      <c r="Y16" s="28">
        <f t="shared" si="7"/>
        <v>6250.5160981008448</v>
      </c>
      <c r="Z16" s="28">
        <f t="shared" si="7"/>
        <v>3305.2145148123918</v>
      </c>
      <c r="AA16" s="28">
        <v>4039.4164666242395</v>
      </c>
      <c r="AB16" s="29">
        <f t="shared" si="7"/>
        <v>51682.455137642195</v>
      </c>
      <c r="AC16" s="29">
        <f t="shared" si="3"/>
        <v>-372.75513764219068</v>
      </c>
      <c r="AD16" s="30">
        <f t="shared" si="1"/>
        <v>99.27875884253281</v>
      </c>
    </row>
    <row r="17" spans="2:30" ht="18" customHeight="1">
      <c r="B17" s="39" t="s">
        <v>29</v>
      </c>
      <c r="C17" s="27">
        <f>SUM(C18:C24)</f>
        <v>2753.4</v>
      </c>
      <c r="D17" s="27">
        <f t="shared" ref="D17:AB17" si="8">SUM(D18:D24)</f>
        <v>2975.2000000000003</v>
      </c>
      <c r="E17" s="27">
        <f t="shared" si="8"/>
        <v>5249.8</v>
      </c>
      <c r="F17" s="27">
        <f t="shared" si="8"/>
        <v>4483.3</v>
      </c>
      <c r="G17" s="27">
        <f t="shared" si="8"/>
        <v>4764.0999999999995</v>
      </c>
      <c r="H17" s="27">
        <f t="shared" si="8"/>
        <v>4655.9000000000005</v>
      </c>
      <c r="I17" s="27">
        <f t="shared" si="8"/>
        <v>3222.2999999999997</v>
      </c>
      <c r="J17" s="27">
        <f t="shared" si="8"/>
        <v>2985.1</v>
      </c>
      <c r="K17" s="27">
        <f t="shared" si="8"/>
        <v>4523.0999999999995</v>
      </c>
      <c r="L17" s="27">
        <f t="shared" si="8"/>
        <v>5992.7999999999993</v>
      </c>
      <c r="M17" s="27">
        <f t="shared" si="8"/>
        <v>3217.4000000000005</v>
      </c>
      <c r="N17" s="27">
        <f t="shared" si="8"/>
        <v>4401.1999999999989</v>
      </c>
      <c r="O17" s="31">
        <f t="shared" si="8"/>
        <v>49223.600000000006</v>
      </c>
      <c r="P17" s="28">
        <f t="shared" si="8"/>
        <v>2753.43139488</v>
      </c>
      <c r="Q17" s="28">
        <f t="shared" si="8"/>
        <v>2975.1726105899997</v>
      </c>
      <c r="R17" s="28">
        <f t="shared" si="8"/>
        <v>5249.7776233199993</v>
      </c>
      <c r="S17" s="28">
        <f t="shared" si="8"/>
        <v>4483.3113671999999</v>
      </c>
      <c r="T17" s="28">
        <f t="shared" si="8"/>
        <v>4764.0683102999992</v>
      </c>
      <c r="U17" s="28">
        <f t="shared" si="8"/>
        <v>4654.6943469399994</v>
      </c>
      <c r="V17" s="28">
        <f t="shared" si="8"/>
        <v>3222.2417281900002</v>
      </c>
      <c r="W17" s="28">
        <f t="shared" si="8"/>
        <v>3174.6257391057829</v>
      </c>
      <c r="X17" s="28">
        <f t="shared" si="8"/>
        <v>5156.3995400597723</v>
      </c>
      <c r="Y17" s="28">
        <f t="shared" si="8"/>
        <v>6028.1650040764607</v>
      </c>
      <c r="Z17" s="28">
        <f t="shared" si="8"/>
        <v>3127.7966373611357</v>
      </c>
      <c r="AA17" s="28">
        <f t="shared" si="8"/>
        <v>3825.8542159813037</v>
      </c>
      <c r="AB17" s="29">
        <f t="shared" si="8"/>
        <v>49415.538518004447</v>
      </c>
      <c r="AC17" s="29">
        <f t="shared" si="3"/>
        <v>-191.93851800444099</v>
      </c>
      <c r="AD17" s="30">
        <f t="shared" si="1"/>
        <v>99.611582664561055</v>
      </c>
    </row>
    <row r="18" spans="2:30" ht="18" customHeight="1">
      <c r="B18" s="40" t="s">
        <v>30</v>
      </c>
      <c r="C18" s="34">
        <f>+[1]DGII!P18</f>
        <v>103.8</v>
      </c>
      <c r="D18" s="34">
        <f>+[1]DGII!Q18</f>
        <v>380.9</v>
      </c>
      <c r="E18" s="34">
        <f>+[1]DGII!R18</f>
        <v>1696.1</v>
      </c>
      <c r="F18" s="34">
        <f>+[1]DGII!S18</f>
        <v>178.8</v>
      </c>
      <c r="G18" s="34">
        <f>+[1]DGII!T18</f>
        <v>181.5</v>
      </c>
      <c r="H18" s="34">
        <f>+[1]DGII!U18</f>
        <v>161.69999999999999</v>
      </c>
      <c r="I18" s="34">
        <f>+[1]DGII!V18</f>
        <v>143.30000000000001</v>
      </c>
      <c r="J18" s="34">
        <f>+[1]DGII!W18</f>
        <v>273.60000000000002</v>
      </c>
      <c r="K18" s="34">
        <f>+[1]DGII!X18</f>
        <v>1345.4</v>
      </c>
      <c r="L18" s="34">
        <f>+[1]DGII!Y18</f>
        <v>202</v>
      </c>
      <c r="M18" s="34">
        <f>+[1]DGII!Z18</f>
        <v>178.8</v>
      </c>
      <c r="N18" s="34">
        <f>+[1]DGII!AA18</f>
        <v>259.3</v>
      </c>
      <c r="O18" s="35">
        <f t="shared" ref="O18:O25" si="9">SUM(C18:N18)</f>
        <v>5105.2000000000007</v>
      </c>
      <c r="P18" s="41">
        <v>103.82803045999999</v>
      </c>
      <c r="Q18" s="41">
        <v>380.8457899</v>
      </c>
      <c r="R18" s="41">
        <v>1696.11142707</v>
      </c>
      <c r="S18" s="41">
        <v>178.79747806</v>
      </c>
      <c r="T18" s="41">
        <v>181.50121436000001</v>
      </c>
      <c r="U18" s="41">
        <v>161.66891541999999</v>
      </c>
      <c r="V18" s="41">
        <v>143.24273423</v>
      </c>
      <c r="W18" s="41">
        <v>330.54502069937189</v>
      </c>
      <c r="X18" s="41">
        <v>1992.7397015585802</v>
      </c>
      <c r="Y18" s="41">
        <v>156.87718563022324</v>
      </c>
      <c r="Z18" s="41">
        <v>191.37059968766926</v>
      </c>
      <c r="AA18" s="41">
        <v>256.06824710667405</v>
      </c>
      <c r="AB18" s="37">
        <f t="shared" ref="AB18:AB25" si="10">SUM(P18:AA18)</f>
        <v>5773.596344182517</v>
      </c>
      <c r="AC18" s="37">
        <f t="shared" si="3"/>
        <v>-668.39634418251626</v>
      </c>
      <c r="AD18" s="38">
        <f t="shared" si="1"/>
        <v>88.423223510317044</v>
      </c>
    </row>
    <row r="19" spans="2:30" ht="18" customHeight="1">
      <c r="B19" s="40" t="s">
        <v>31</v>
      </c>
      <c r="C19" s="34">
        <f>+[1]DGII!P19</f>
        <v>246</v>
      </c>
      <c r="D19" s="34">
        <f>+[1]DGII!Q19</f>
        <v>149.4</v>
      </c>
      <c r="E19" s="34">
        <f>+[1]DGII!R19</f>
        <v>262</v>
      </c>
      <c r="F19" s="34">
        <f>+[1]DGII!S19</f>
        <v>1900.6</v>
      </c>
      <c r="G19" s="34">
        <f>+[1]DGII!T19</f>
        <v>2008.7</v>
      </c>
      <c r="H19" s="34">
        <f>+[1]DGII!U19</f>
        <v>279.3</v>
      </c>
      <c r="I19" s="34">
        <f>+[1]DGII!V19</f>
        <v>348.2</v>
      </c>
      <c r="J19" s="34">
        <f>+[1]DGII!W19</f>
        <v>147.19999999999999</v>
      </c>
      <c r="K19" s="34">
        <f>+[1]DGII!X19</f>
        <v>235.2</v>
      </c>
      <c r="L19" s="34">
        <f>+[1]DGII!Y19</f>
        <v>3019.3</v>
      </c>
      <c r="M19" s="34">
        <f>+[1]DGII!Z19</f>
        <v>350.2</v>
      </c>
      <c r="N19" s="34">
        <f>+[1]DGII!AA19</f>
        <v>454.9</v>
      </c>
      <c r="O19" s="35">
        <f t="shared" si="9"/>
        <v>9401</v>
      </c>
      <c r="P19" s="41">
        <v>246.02543433000002</v>
      </c>
      <c r="Q19" s="41">
        <v>149.4360039</v>
      </c>
      <c r="R19" s="41">
        <v>262.00825809999998</v>
      </c>
      <c r="S19" s="41">
        <v>1900.56836518</v>
      </c>
      <c r="T19" s="41">
        <v>2008.71115844</v>
      </c>
      <c r="U19" s="41">
        <v>278.10492218000002</v>
      </c>
      <c r="V19" s="41">
        <v>348.14763858999999</v>
      </c>
      <c r="W19" s="41">
        <v>204.00436568661701</v>
      </c>
      <c r="X19" s="41">
        <v>254.0265274608746</v>
      </c>
      <c r="Y19" s="41">
        <v>3279.8211443982259</v>
      </c>
      <c r="Z19" s="41">
        <v>323.39696838592579</v>
      </c>
      <c r="AA19" s="41">
        <v>400.40177999420467</v>
      </c>
      <c r="AB19" s="37">
        <f t="shared" si="10"/>
        <v>9654.6525666458474</v>
      </c>
      <c r="AC19" s="37">
        <f t="shared" si="3"/>
        <v>-253.6525666458474</v>
      </c>
      <c r="AD19" s="38">
        <f t="shared" si="1"/>
        <v>97.372742676187571</v>
      </c>
    </row>
    <row r="20" spans="2:30" ht="18" customHeight="1">
      <c r="B20" s="40" t="s">
        <v>32</v>
      </c>
      <c r="C20" s="34">
        <f>+[1]DGII!P20</f>
        <v>754.8</v>
      </c>
      <c r="D20" s="34">
        <f>+[1]DGII!Q20</f>
        <v>1023.7</v>
      </c>
      <c r="E20" s="34">
        <f>+[1]DGII!R20</f>
        <v>1321.7</v>
      </c>
      <c r="F20" s="34">
        <f>+[1]DGII!S20</f>
        <v>978</v>
      </c>
      <c r="G20" s="34">
        <f>+[1]DGII!T20</f>
        <v>1028.7</v>
      </c>
      <c r="H20" s="34">
        <f>+[1]DGII!U20</f>
        <v>1078.2</v>
      </c>
      <c r="I20" s="34">
        <f>+[1]DGII!V20</f>
        <v>1213.0999999999999</v>
      </c>
      <c r="J20" s="34">
        <f>+[1]DGII!W20</f>
        <v>1115.3</v>
      </c>
      <c r="K20" s="34">
        <f>+[1]DGII!X20</f>
        <v>1083.5999999999999</v>
      </c>
      <c r="L20" s="34">
        <f>+[1]DGII!Y20</f>
        <v>1205</v>
      </c>
      <c r="M20" s="34">
        <f>+[1]DGII!Z20</f>
        <v>1124.2</v>
      </c>
      <c r="N20" s="34">
        <f>+[1]DGII!AA20</f>
        <v>1205.5</v>
      </c>
      <c r="O20" s="35">
        <f t="shared" si="9"/>
        <v>13131.8</v>
      </c>
      <c r="P20" s="41">
        <v>754.83411108000007</v>
      </c>
      <c r="Q20" s="41">
        <v>1023.74315503</v>
      </c>
      <c r="R20" s="41">
        <v>1321.6583937400001</v>
      </c>
      <c r="S20" s="41">
        <v>978.00404938999998</v>
      </c>
      <c r="T20" s="41">
        <v>1028.6707448300001</v>
      </c>
      <c r="U20" s="41">
        <v>1078.19310956</v>
      </c>
      <c r="V20" s="41">
        <v>1213.0901036600001</v>
      </c>
      <c r="W20" s="41">
        <v>1135.579117292594</v>
      </c>
      <c r="X20" s="41">
        <v>997.7251791643414</v>
      </c>
      <c r="Y20" s="41">
        <v>997.017703346953</v>
      </c>
      <c r="Z20" s="41">
        <v>1146.1559127514513</v>
      </c>
      <c r="AA20" s="41">
        <v>1159.56926663184</v>
      </c>
      <c r="AB20" s="37">
        <f t="shared" si="10"/>
        <v>12834.24084647718</v>
      </c>
      <c r="AC20" s="37">
        <f t="shared" si="3"/>
        <v>297.55915352281954</v>
      </c>
      <c r="AD20" s="38">
        <f t="shared" si="1"/>
        <v>102.3184788027762</v>
      </c>
    </row>
    <row r="21" spans="2:30" ht="18" customHeight="1">
      <c r="B21" s="40" t="s">
        <v>33</v>
      </c>
      <c r="C21" s="34">
        <f>+[1]DGII!P21</f>
        <v>161</v>
      </c>
      <c r="D21" s="34">
        <f>+[1]DGII!Q21</f>
        <v>167.9</v>
      </c>
      <c r="E21" s="34">
        <f>+[1]DGII!R21</f>
        <v>203.4</v>
      </c>
      <c r="F21" s="34">
        <f>+[1]DGII!S21</f>
        <v>161.80000000000001</v>
      </c>
      <c r="G21" s="34">
        <f>+[1]DGII!T21</f>
        <v>185.3</v>
      </c>
      <c r="H21" s="34">
        <f>+[1]DGII!U21</f>
        <v>180</v>
      </c>
      <c r="I21" s="34">
        <f>+[1]DGII!V21</f>
        <v>167.9</v>
      </c>
      <c r="J21" s="34">
        <f>+[1]DGII!W21</f>
        <v>166.8</v>
      </c>
      <c r="K21" s="34">
        <f>+[1]DGII!X21</f>
        <v>175.8</v>
      </c>
      <c r="L21" s="34">
        <f>+[1]DGII!Y21</f>
        <v>181.5</v>
      </c>
      <c r="M21" s="34">
        <f>+[1]DGII!Z21</f>
        <v>171.7</v>
      </c>
      <c r="N21" s="34">
        <f>+[1]DGII!AA21</f>
        <v>175.8</v>
      </c>
      <c r="O21" s="35">
        <f t="shared" si="9"/>
        <v>2098.9</v>
      </c>
      <c r="P21" s="41">
        <v>160.94148993000002</v>
      </c>
      <c r="Q21" s="41">
        <v>167.94021053999998</v>
      </c>
      <c r="R21" s="41">
        <v>203.34987996999999</v>
      </c>
      <c r="S21" s="41">
        <v>161.83466496</v>
      </c>
      <c r="T21" s="41">
        <v>185.27205986999999</v>
      </c>
      <c r="U21" s="41">
        <v>180.04052512000001</v>
      </c>
      <c r="V21" s="41">
        <v>167.91232585</v>
      </c>
      <c r="W21" s="41">
        <v>183.99849047574361</v>
      </c>
      <c r="X21" s="41">
        <v>200.86703780567026</v>
      </c>
      <c r="Y21" s="41">
        <v>192.88269742235926</v>
      </c>
      <c r="Z21" s="41">
        <v>159.92293963883299</v>
      </c>
      <c r="AA21" s="41">
        <v>176.7417608322948</v>
      </c>
      <c r="AB21" s="37">
        <f t="shared" si="10"/>
        <v>2141.7040824149008</v>
      </c>
      <c r="AC21" s="37">
        <f t="shared" si="3"/>
        <v>-42.804082414900677</v>
      </c>
      <c r="AD21" s="38">
        <f t="shared" si="1"/>
        <v>98.00140071794435</v>
      </c>
    </row>
    <row r="22" spans="2:30" ht="18" customHeight="1">
      <c r="B22" s="40" t="s">
        <v>34</v>
      </c>
      <c r="C22" s="34">
        <f>+[1]DGII!P22</f>
        <v>82</v>
      </c>
      <c r="D22" s="34">
        <f>+[1]DGII!Q22</f>
        <v>71.400000000000006</v>
      </c>
      <c r="E22" s="34">
        <f>+[1]DGII!R22</f>
        <v>136.6</v>
      </c>
      <c r="F22" s="34">
        <f>+[1]DGII!S22</f>
        <v>76.099999999999994</v>
      </c>
      <c r="G22" s="34">
        <f>+[1]DGII!T22</f>
        <v>72.3</v>
      </c>
      <c r="H22" s="34">
        <f>+[1]DGII!U22</f>
        <v>106.7</v>
      </c>
      <c r="I22" s="34">
        <f>+[1]DGII!V22</f>
        <v>92.6</v>
      </c>
      <c r="J22" s="34">
        <f>+[1]DGII!W22</f>
        <v>100.6</v>
      </c>
      <c r="K22" s="34">
        <f>+[1]DGII!X22</f>
        <v>96.5</v>
      </c>
      <c r="L22" s="34">
        <f>+[1]DGII!Y22</f>
        <v>97.9</v>
      </c>
      <c r="M22" s="34">
        <f>+[1]DGII!Z22</f>
        <v>84.9</v>
      </c>
      <c r="N22" s="34">
        <f>+[1]DGII!AA22</f>
        <v>140.69999999999999</v>
      </c>
      <c r="O22" s="35">
        <f t="shared" si="9"/>
        <v>1158.3</v>
      </c>
      <c r="P22" s="41">
        <v>82.013448420000003</v>
      </c>
      <c r="Q22" s="41">
        <v>71.353421730000008</v>
      </c>
      <c r="R22" s="41">
        <v>136.63401802999999</v>
      </c>
      <c r="S22" s="41">
        <v>76.095396260000001</v>
      </c>
      <c r="T22" s="41">
        <v>72.265440549999994</v>
      </c>
      <c r="U22" s="41">
        <v>106.72564054</v>
      </c>
      <c r="V22" s="41">
        <v>92.627317390000002</v>
      </c>
      <c r="W22" s="41">
        <v>90.824773704847772</v>
      </c>
      <c r="X22" s="41">
        <v>126.73910154259157</v>
      </c>
      <c r="Y22" s="41">
        <v>125.46422061068169</v>
      </c>
      <c r="Z22" s="41">
        <v>116.33094194822741</v>
      </c>
      <c r="AA22" s="41">
        <v>127.28754139915779</v>
      </c>
      <c r="AB22" s="37">
        <f t="shared" si="10"/>
        <v>1224.3612621255061</v>
      </c>
      <c r="AC22" s="37">
        <f t="shared" si="3"/>
        <v>-66.061262125506119</v>
      </c>
      <c r="AD22" s="38">
        <f t="shared" si="1"/>
        <v>94.604430557462834</v>
      </c>
    </row>
    <row r="23" spans="2:30" ht="18" customHeight="1">
      <c r="B23" s="42" t="s">
        <v>35</v>
      </c>
      <c r="C23" s="34">
        <f>+[1]DGII!P23</f>
        <v>1055.2</v>
      </c>
      <c r="D23" s="34">
        <f>+[1]DGII!Q23</f>
        <v>1123.8</v>
      </c>
      <c r="E23" s="34">
        <f>+[1]DGII!R23</f>
        <v>1448.3</v>
      </c>
      <c r="F23" s="34">
        <f>+[1]DGII!S23</f>
        <v>1107.2</v>
      </c>
      <c r="G23" s="34">
        <f>+[1]DGII!T23</f>
        <v>1172.7</v>
      </c>
      <c r="H23" s="34">
        <f>+[1]DGII!U23</f>
        <v>1450.2</v>
      </c>
      <c r="I23" s="34">
        <f>+[1]DGII!V23</f>
        <v>1190.5999999999999</v>
      </c>
      <c r="J23" s="34">
        <f>+[1]DGII!W23</f>
        <v>1114.3</v>
      </c>
      <c r="K23" s="34">
        <f>+[1]DGII!X23</f>
        <v>1548.7</v>
      </c>
      <c r="L23" s="34">
        <f>+[1]DGII!Y23</f>
        <v>1215.2</v>
      </c>
      <c r="M23" s="34">
        <f>+[1]DGII!Z23</f>
        <v>1210.8</v>
      </c>
      <c r="N23" s="34">
        <f>+[1]DGII!AA23</f>
        <v>1869.1</v>
      </c>
      <c r="O23" s="35">
        <f t="shared" si="9"/>
        <v>15506.1</v>
      </c>
      <c r="P23" s="41">
        <v>1055.24004433</v>
      </c>
      <c r="Q23" s="41">
        <v>1123.7540868199999</v>
      </c>
      <c r="R23" s="41">
        <v>1448.3185457699999</v>
      </c>
      <c r="S23" s="41">
        <v>1107.17525047</v>
      </c>
      <c r="T23" s="41">
        <v>1172.72387549</v>
      </c>
      <c r="U23" s="41">
        <v>1450.22771016</v>
      </c>
      <c r="V23" s="41">
        <v>1190.6116020100001</v>
      </c>
      <c r="W23" s="41">
        <v>1110.9032938497087</v>
      </c>
      <c r="X23" s="41">
        <v>1491.7526085905236</v>
      </c>
      <c r="Y23" s="41">
        <v>1110.6701262781196</v>
      </c>
      <c r="Z23" s="41">
        <v>1107.862086194192</v>
      </c>
      <c r="AA23" s="41">
        <v>1629.1597582137435</v>
      </c>
      <c r="AB23" s="37">
        <f t="shared" si="10"/>
        <v>14998.398988176288</v>
      </c>
      <c r="AC23" s="37">
        <f t="shared" si="3"/>
        <v>507.70101182371218</v>
      </c>
      <c r="AD23" s="38">
        <f t="shared" si="1"/>
        <v>103.38503471086446</v>
      </c>
    </row>
    <row r="24" spans="2:30" ht="18" customHeight="1">
      <c r="B24" s="42" t="s">
        <v>36</v>
      </c>
      <c r="C24" s="34">
        <f>+[1]DGII!P24</f>
        <v>350.6</v>
      </c>
      <c r="D24" s="34">
        <f>+[1]DGII!Q24</f>
        <v>58.1</v>
      </c>
      <c r="E24" s="34">
        <f>+[1]DGII!R24</f>
        <v>181.7</v>
      </c>
      <c r="F24" s="34">
        <f>+[1]DGII!S24</f>
        <v>80.8</v>
      </c>
      <c r="G24" s="34">
        <f>+[1]DGII!T24</f>
        <v>114.9</v>
      </c>
      <c r="H24" s="34">
        <f>+[1]DGII!U24</f>
        <v>1399.8</v>
      </c>
      <c r="I24" s="34">
        <f>+[1]DGII!V24</f>
        <v>66.599999999999994</v>
      </c>
      <c r="J24" s="34">
        <f>+[1]DGII!W24</f>
        <v>67.3</v>
      </c>
      <c r="K24" s="34">
        <f>+[1]DGII!X24</f>
        <v>37.9</v>
      </c>
      <c r="L24" s="34">
        <f>+[1]DGII!Y24</f>
        <v>71.900000000000006</v>
      </c>
      <c r="M24" s="34">
        <f>+[1]DGII!Z24</f>
        <v>96.8</v>
      </c>
      <c r="N24" s="34">
        <f>+[1]DGII!AA24</f>
        <v>295.89999999999998</v>
      </c>
      <c r="O24" s="35">
        <f t="shared" si="9"/>
        <v>2822.3000000000006</v>
      </c>
      <c r="P24" s="34">
        <v>350.54883632999997</v>
      </c>
      <c r="Q24" s="34">
        <v>58.099942669999997</v>
      </c>
      <c r="R24" s="34">
        <v>181.69710064</v>
      </c>
      <c r="S24" s="34">
        <v>80.836162879999989</v>
      </c>
      <c r="T24" s="34">
        <v>114.92381675999999</v>
      </c>
      <c r="U24" s="34">
        <v>1399.7335239599997</v>
      </c>
      <c r="V24" s="34">
        <v>66.610006459999994</v>
      </c>
      <c r="W24" s="34">
        <v>118.77067739689976</v>
      </c>
      <c r="X24" s="34">
        <v>92.549383937191408</v>
      </c>
      <c r="Y24" s="34">
        <v>165.43192638989777</v>
      </c>
      <c r="Z24" s="34">
        <v>82.757188754837003</v>
      </c>
      <c r="AA24" s="34">
        <v>76.62586180338846</v>
      </c>
      <c r="AB24" s="37">
        <f t="shared" si="10"/>
        <v>2788.5844279822145</v>
      </c>
      <c r="AC24" s="37">
        <f t="shared" si="3"/>
        <v>33.715572017786144</v>
      </c>
      <c r="AD24" s="38">
        <f t="shared" si="1"/>
        <v>101.20905688490065</v>
      </c>
    </row>
    <row r="25" spans="2:30" ht="18" customHeight="1">
      <c r="B25" s="39" t="s">
        <v>37</v>
      </c>
      <c r="C25" s="27">
        <f>+[1]DGII!P25</f>
        <v>139.80000000000001</v>
      </c>
      <c r="D25" s="27">
        <f>+[1]DGII!Q25</f>
        <v>154.19999999999999</v>
      </c>
      <c r="E25" s="27">
        <f>+[1]DGII!R25</f>
        <v>226.8</v>
      </c>
      <c r="F25" s="27">
        <f>+[1]DGII!S25</f>
        <v>157.6</v>
      </c>
      <c r="G25" s="27">
        <f>+[1]DGII!T25</f>
        <v>200.2</v>
      </c>
      <c r="H25" s="27">
        <f>+[1]DGII!U25</f>
        <v>199.1</v>
      </c>
      <c r="I25" s="27">
        <f>+[1]DGII!V25</f>
        <v>194.7</v>
      </c>
      <c r="J25" s="27">
        <f>+[1]DGII!W25</f>
        <v>146.30000000000001</v>
      </c>
      <c r="K25" s="27">
        <f>+[1]DGII!X25</f>
        <v>143.1</v>
      </c>
      <c r="L25" s="27">
        <f>+[1]DGII!Y25</f>
        <v>157</v>
      </c>
      <c r="M25" s="27">
        <f>+[1]DGII!Z25</f>
        <v>161.5</v>
      </c>
      <c r="N25" s="27">
        <f>+[1]DGII!AA25</f>
        <v>205.8</v>
      </c>
      <c r="O25" s="31">
        <f t="shared" si="9"/>
        <v>2086.1</v>
      </c>
      <c r="P25" s="32">
        <v>139.82015245000002</v>
      </c>
      <c r="Q25" s="32">
        <v>154.17216608000001</v>
      </c>
      <c r="R25" s="32">
        <v>226.84943180000002</v>
      </c>
      <c r="S25" s="32">
        <v>157.63366196000001</v>
      </c>
      <c r="T25" s="32">
        <v>200.21615374000001</v>
      </c>
      <c r="U25" s="32">
        <v>199.11896388999997</v>
      </c>
      <c r="V25" s="32">
        <v>194.65639268999999</v>
      </c>
      <c r="W25" s="32">
        <v>172.28276612575601</v>
      </c>
      <c r="X25" s="32">
        <v>208.83570878341604</v>
      </c>
      <c r="Y25" s="32">
        <v>222.35109402438397</v>
      </c>
      <c r="Z25" s="32">
        <v>177.41787745125603</v>
      </c>
      <c r="AA25" s="32">
        <v>213.56225064293599</v>
      </c>
      <c r="AB25" s="29">
        <f t="shared" si="10"/>
        <v>2266.9166196377482</v>
      </c>
      <c r="AC25" s="29">
        <f t="shared" si="3"/>
        <v>-180.81661963774832</v>
      </c>
      <c r="AD25" s="30">
        <f t="shared" si="1"/>
        <v>92.02367576860226</v>
      </c>
    </row>
    <row r="26" spans="2:30" ht="18" customHeight="1">
      <c r="B26" s="26" t="s">
        <v>38</v>
      </c>
      <c r="C26" s="27">
        <f>+C27+C29+C38+C43</f>
        <v>31494.600000000002</v>
      </c>
      <c r="D26" s="27">
        <f t="shared" ref="D26:AB26" si="11">+D27+D29+D38+D43</f>
        <v>26439.200000000001</v>
      </c>
      <c r="E26" s="27">
        <f t="shared" si="11"/>
        <v>29822.5</v>
      </c>
      <c r="F26" s="27">
        <f t="shared" si="11"/>
        <v>27758.799999999999</v>
      </c>
      <c r="G26" s="27">
        <f t="shared" si="11"/>
        <v>27569.8</v>
      </c>
      <c r="H26" s="27">
        <f t="shared" si="11"/>
        <v>28539.499999999996</v>
      </c>
      <c r="I26" s="27">
        <f t="shared" si="11"/>
        <v>27834.799999999999</v>
      </c>
      <c r="J26" s="27">
        <f t="shared" si="11"/>
        <v>29024.800000000003</v>
      </c>
      <c r="K26" s="27">
        <f t="shared" si="11"/>
        <v>28311.899999999998</v>
      </c>
      <c r="L26" s="27">
        <f t="shared" si="11"/>
        <v>26812.699999999997</v>
      </c>
      <c r="M26" s="27">
        <f t="shared" si="11"/>
        <v>29222.300000000003</v>
      </c>
      <c r="N26" s="27">
        <f t="shared" si="11"/>
        <v>30524.999999999996</v>
      </c>
      <c r="O26" s="31">
        <f t="shared" si="11"/>
        <v>343355.89999999997</v>
      </c>
      <c r="P26" s="28">
        <f t="shared" si="11"/>
        <v>31494.559083820001</v>
      </c>
      <c r="Q26" s="28">
        <f t="shared" si="11"/>
        <v>26439.296371510001</v>
      </c>
      <c r="R26" s="28">
        <f t="shared" si="11"/>
        <v>29822.520148970001</v>
      </c>
      <c r="S26" s="28">
        <f t="shared" si="11"/>
        <v>27758.734289930002</v>
      </c>
      <c r="T26" s="28">
        <f t="shared" si="11"/>
        <v>27569.36519973</v>
      </c>
      <c r="U26" s="28">
        <f t="shared" si="11"/>
        <v>28539.498534410002</v>
      </c>
      <c r="V26" s="28">
        <f t="shared" si="11"/>
        <v>27834.783365449999</v>
      </c>
      <c r="W26" s="28">
        <f t="shared" si="11"/>
        <v>27810.040302164074</v>
      </c>
      <c r="X26" s="28">
        <f t="shared" si="11"/>
        <v>27973.089511701444</v>
      </c>
      <c r="Y26" s="28">
        <f t="shared" si="11"/>
        <v>26706.350518614167</v>
      </c>
      <c r="Z26" s="28">
        <f t="shared" si="11"/>
        <v>30362.184765454542</v>
      </c>
      <c r="AA26" s="28">
        <f t="shared" si="11"/>
        <v>32507.909473802545</v>
      </c>
      <c r="AB26" s="29">
        <f t="shared" si="11"/>
        <v>344818.33156555676</v>
      </c>
      <c r="AC26" s="29">
        <f t="shared" si="3"/>
        <v>-1462.4315655567916</v>
      </c>
      <c r="AD26" s="30">
        <f t="shared" si="1"/>
        <v>99.575883463353875</v>
      </c>
    </row>
    <row r="27" spans="2:30" ht="18" customHeight="1">
      <c r="B27" s="39" t="s">
        <v>39</v>
      </c>
      <c r="C27" s="27">
        <f t="shared" ref="C27:AB27" si="12">+C28</f>
        <v>18118.900000000001</v>
      </c>
      <c r="D27" s="27">
        <f t="shared" si="12"/>
        <v>14379</v>
      </c>
      <c r="E27" s="27">
        <f t="shared" si="12"/>
        <v>16312.1</v>
      </c>
      <c r="F27" s="27">
        <f t="shared" si="12"/>
        <v>15940.7</v>
      </c>
      <c r="G27" s="27">
        <f t="shared" si="12"/>
        <v>14605</v>
      </c>
      <c r="H27" s="27">
        <f t="shared" si="12"/>
        <v>15586.4</v>
      </c>
      <c r="I27" s="27">
        <f t="shared" si="12"/>
        <v>15449.8</v>
      </c>
      <c r="J27" s="27">
        <f t="shared" si="12"/>
        <v>15381.7</v>
      </c>
      <c r="K27" s="27">
        <f t="shared" si="12"/>
        <v>15633.3</v>
      </c>
      <c r="L27" s="27">
        <f t="shared" si="12"/>
        <v>14571.9</v>
      </c>
      <c r="M27" s="27">
        <f t="shared" si="12"/>
        <v>15237.7</v>
      </c>
      <c r="N27" s="27">
        <f t="shared" si="12"/>
        <v>17371.099999999999</v>
      </c>
      <c r="O27" s="31">
        <f t="shared" si="12"/>
        <v>188587.6</v>
      </c>
      <c r="P27" s="28">
        <f t="shared" si="12"/>
        <v>18118.892603610002</v>
      </c>
      <c r="Q27" s="28">
        <f t="shared" si="12"/>
        <v>14378.964836309999</v>
      </c>
      <c r="R27" s="28">
        <f t="shared" si="12"/>
        <v>16312.128921719999</v>
      </c>
      <c r="S27" s="28">
        <f t="shared" si="12"/>
        <v>15940.669523479999</v>
      </c>
      <c r="T27" s="28">
        <f t="shared" si="12"/>
        <v>14604.525688309999</v>
      </c>
      <c r="U27" s="28">
        <f t="shared" si="12"/>
        <v>15586.39893107</v>
      </c>
      <c r="V27" s="28">
        <f t="shared" si="12"/>
        <v>15449.81593447</v>
      </c>
      <c r="W27" s="28">
        <f t="shared" si="12"/>
        <v>14639.381620166683</v>
      </c>
      <c r="X27" s="28">
        <f t="shared" si="12"/>
        <v>15817.863217543158</v>
      </c>
      <c r="Y27" s="28">
        <f t="shared" si="12"/>
        <v>14448.698731381201</v>
      </c>
      <c r="Z27" s="28">
        <f t="shared" si="12"/>
        <v>16451.584218530741</v>
      </c>
      <c r="AA27" s="28">
        <f t="shared" si="12"/>
        <v>18401.489386820998</v>
      </c>
      <c r="AB27" s="29">
        <f t="shared" si="12"/>
        <v>190150.41361341276</v>
      </c>
      <c r="AC27" s="29">
        <f t="shared" si="3"/>
        <v>-1562.8136134127562</v>
      </c>
      <c r="AD27" s="30">
        <f t="shared" si="1"/>
        <v>99.178117163294715</v>
      </c>
    </row>
    <row r="28" spans="2:30" ht="18" customHeight="1">
      <c r="B28" s="43" t="s">
        <v>40</v>
      </c>
      <c r="C28" s="34">
        <f>+[1]DGII!P28</f>
        <v>18118.900000000001</v>
      </c>
      <c r="D28" s="34">
        <f>+[1]DGII!Q28</f>
        <v>14379</v>
      </c>
      <c r="E28" s="34">
        <f>+[1]DGII!R28</f>
        <v>16312.1</v>
      </c>
      <c r="F28" s="34">
        <f>+[1]DGII!S28</f>
        <v>15940.7</v>
      </c>
      <c r="G28" s="34">
        <f>+[1]DGII!T28</f>
        <v>14605</v>
      </c>
      <c r="H28" s="34">
        <f>+[1]DGII!U28</f>
        <v>15586.4</v>
      </c>
      <c r="I28" s="34">
        <f>+[1]DGII!V28</f>
        <v>15449.8</v>
      </c>
      <c r="J28" s="34">
        <f>+[1]DGII!W28</f>
        <v>15381.7</v>
      </c>
      <c r="K28" s="34">
        <f>+[1]DGII!X28</f>
        <v>15633.3</v>
      </c>
      <c r="L28" s="34">
        <f>+[1]DGII!Y28</f>
        <v>14571.9</v>
      </c>
      <c r="M28" s="34">
        <f>+[1]DGII!Z28</f>
        <v>15237.7</v>
      </c>
      <c r="N28" s="34">
        <f>+[1]DGII!AA28</f>
        <v>17371.099999999999</v>
      </c>
      <c r="O28" s="35">
        <f>SUM(C28:N28)</f>
        <v>188587.6</v>
      </c>
      <c r="P28" s="41">
        <v>18118.892603610002</v>
      </c>
      <c r="Q28" s="41">
        <v>14378.964836309999</v>
      </c>
      <c r="R28" s="41">
        <v>16312.128921719999</v>
      </c>
      <c r="S28" s="41">
        <v>15940.669523479999</v>
      </c>
      <c r="T28" s="41">
        <v>14604.525688309999</v>
      </c>
      <c r="U28" s="41">
        <v>15586.39893107</v>
      </c>
      <c r="V28" s="41">
        <v>15449.81593447</v>
      </c>
      <c r="W28" s="41">
        <v>14639.381620166683</v>
      </c>
      <c r="X28" s="41">
        <v>15817.863217543158</v>
      </c>
      <c r="Y28" s="41">
        <v>14448.698731381201</v>
      </c>
      <c r="Z28" s="41">
        <v>16451.584218530741</v>
      </c>
      <c r="AA28" s="41">
        <v>18401.489386820998</v>
      </c>
      <c r="AB28" s="37">
        <f>SUM(P28:AA28)</f>
        <v>190150.41361341276</v>
      </c>
      <c r="AC28" s="37">
        <f t="shared" si="3"/>
        <v>-1562.8136134127562</v>
      </c>
      <c r="AD28" s="38">
        <f t="shared" si="1"/>
        <v>99.178117163294715</v>
      </c>
    </row>
    <row r="29" spans="2:30" ht="18" customHeight="1">
      <c r="B29" s="44" t="s">
        <v>41</v>
      </c>
      <c r="C29" s="27">
        <f>SUM(C30:C37)</f>
        <v>10918.7</v>
      </c>
      <c r="D29" s="27">
        <f t="shared" ref="D29:AB29" si="13">SUM(D30:D37)</f>
        <v>9734.6</v>
      </c>
      <c r="E29" s="27">
        <f t="shared" si="13"/>
        <v>11363.199999999999</v>
      </c>
      <c r="F29" s="27">
        <f t="shared" si="13"/>
        <v>10120.299999999999</v>
      </c>
      <c r="G29" s="27">
        <f t="shared" si="13"/>
        <v>10892</v>
      </c>
      <c r="H29" s="27">
        <f t="shared" si="13"/>
        <v>11136.199999999999</v>
      </c>
      <c r="I29" s="27">
        <f t="shared" si="13"/>
        <v>10506</v>
      </c>
      <c r="J29" s="27">
        <f t="shared" si="13"/>
        <v>11755.6</v>
      </c>
      <c r="K29" s="27">
        <f t="shared" si="13"/>
        <v>10577.300000000001</v>
      </c>
      <c r="L29" s="27">
        <f t="shared" si="13"/>
        <v>10168.4</v>
      </c>
      <c r="M29" s="27">
        <f t="shared" si="13"/>
        <v>11732.6</v>
      </c>
      <c r="N29" s="27">
        <f t="shared" si="13"/>
        <v>10407.799999999999</v>
      </c>
      <c r="O29" s="31">
        <f t="shared" si="13"/>
        <v>129312.7</v>
      </c>
      <c r="P29" s="28">
        <f t="shared" si="13"/>
        <v>10918.658225949999</v>
      </c>
      <c r="Q29" s="28">
        <f t="shared" si="13"/>
        <v>9734.6581228199993</v>
      </c>
      <c r="R29" s="28">
        <f t="shared" si="13"/>
        <v>11363.23945329</v>
      </c>
      <c r="S29" s="28">
        <f t="shared" si="13"/>
        <v>10120.27730693</v>
      </c>
      <c r="T29" s="28">
        <f t="shared" si="13"/>
        <v>10892.066628160001</v>
      </c>
      <c r="U29" s="28">
        <f t="shared" si="13"/>
        <v>11136.22744721</v>
      </c>
      <c r="V29" s="28">
        <f t="shared" si="13"/>
        <v>10505.982602850001</v>
      </c>
      <c r="W29" s="28">
        <f t="shared" si="13"/>
        <v>11285.670739146944</v>
      </c>
      <c r="X29" s="28">
        <f t="shared" si="13"/>
        <v>10373.02486227093</v>
      </c>
      <c r="Y29" s="28">
        <f t="shared" si="13"/>
        <v>10221.554668988882</v>
      </c>
      <c r="Z29" s="28">
        <f t="shared" si="13"/>
        <v>11415.135487668835</v>
      </c>
      <c r="AA29" s="28">
        <f t="shared" si="13"/>
        <v>10977.519729925771</v>
      </c>
      <c r="AB29" s="29">
        <f t="shared" si="13"/>
        <v>128944.01527521136</v>
      </c>
      <c r="AC29" s="29">
        <f t="shared" si="3"/>
        <v>368.68472478863259</v>
      </c>
      <c r="AD29" s="30">
        <f t="shared" si="1"/>
        <v>100.28592620138417</v>
      </c>
    </row>
    <row r="30" spans="2:30" ht="18" customHeight="1">
      <c r="B30" s="43" t="s">
        <v>42</v>
      </c>
      <c r="C30" s="34">
        <f>+[1]DGII!P30</f>
        <v>3466.6</v>
      </c>
      <c r="D30" s="34">
        <f>+[1]DGII!Q30</f>
        <v>3527.9</v>
      </c>
      <c r="E30" s="34">
        <f>+[1]DGII!R30</f>
        <v>4490.5</v>
      </c>
      <c r="F30" s="34">
        <f>+[1]DGII!S30</f>
        <v>3583.4</v>
      </c>
      <c r="G30" s="34">
        <f>+[1]DGII!T30</f>
        <v>3922.8</v>
      </c>
      <c r="H30" s="34">
        <f>+[1]DGII!U30</f>
        <v>4263</v>
      </c>
      <c r="I30" s="34">
        <f>+[1]DGII!V30</f>
        <v>3776.1</v>
      </c>
      <c r="J30" s="34">
        <f>+[1]DGII!W30</f>
        <v>4543.5</v>
      </c>
      <c r="K30" s="34">
        <f>+[1]DGII!X30</f>
        <v>3762.2</v>
      </c>
      <c r="L30" s="34">
        <f>+[1]DGII!Y30</f>
        <v>3643.9</v>
      </c>
      <c r="M30" s="34">
        <f>+[1]DGII!Z30</f>
        <v>4783.8</v>
      </c>
      <c r="N30" s="34">
        <f>+[1]DGII!AA30</f>
        <v>3425</v>
      </c>
      <c r="O30" s="35">
        <f t="shared" ref="O30:O37" si="14">SUM(C30:N30)</f>
        <v>47188.700000000004</v>
      </c>
      <c r="P30" s="41">
        <v>3466.5597926099999</v>
      </c>
      <c r="Q30" s="41">
        <v>3527.9385149</v>
      </c>
      <c r="R30" s="41">
        <v>4490.5020840899997</v>
      </c>
      <c r="S30" s="41">
        <v>3583.3432463700001</v>
      </c>
      <c r="T30" s="41">
        <v>3922.83203331</v>
      </c>
      <c r="U30" s="41">
        <v>4262.9727546599997</v>
      </c>
      <c r="V30" s="41">
        <v>3776.0619401700001</v>
      </c>
      <c r="W30" s="41">
        <v>4277.4326097903404</v>
      </c>
      <c r="X30" s="41">
        <v>3701.5941678909999</v>
      </c>
      <c r="Y30" s="41">
        <v>3646.7989134391505</v>
      </c>
      <c r="Z30" s="41">
        <v>4615.1331958822302</v>
      </c>
      <c r="AA30" s="41">
        <v>3867.0973084564598</v>
      </c>
      <c r="AB30" s="37">
        <f t="shared" ref="AB30:AB37" si="15">SUM(P30:AA30)</f>
        <v>47138.26656156918</v>
      </c>
      <c r="AC30" s="37">
        <f t="shared" si="3"/>
        <v>50.433438430824026</v>
      </c>
      <c r="AD30" s="38">
        <f t="shared" si="1"/>
        <v>100.10699043921132</v>
      </c>
    </row>
    <row r="31" spans="2:30" ht="18" customHeight="1">
      <c r="B31" s="43" t="s">
        <v>43</v>
      </c>
      <c r="C31" s="34">
        <f>+[1]DGII!P31</f>
        <v>2410</v>
      </c>
      <c r="D31" s="34">
        <f>+[1]DGII!Q31</f>
        <v>2566</v>
      </c>
      <c r="E31" s="34">
        <f>+[1]DGII!R31</f>
        <v>3229.2</v>
      </c>
      <c r="F31" s="34">
        <f>+[1]DGII!S31</f>
        <v>2452.1</v>
      </c>
      <c r="G31" s="34">
        <f>+[1]DGII!T31</f>
        <v>2639.3</v>
      </c>
      <c r="H31" s="34">
        <f>+[1]DGII!U31</f>
        <v>2901.4</v>
      </c>
      <c r="I31" s="34">
        <f>+[1]DGII!V31</f>
        <v>2524.6</v>
      </c>
      <c r="J31" s="34">
        <f>+[1]DGII!W31</f>
        <v>3040.9</v>
      </c>
      <c r="K31" s="34">
        <f>+[1]DGII!X31</f>
        <v>2502.6</v>
      </c>
      <c r="L31" s="34">
        <f>+[1]DGII!Y31</f>
        <v>2489.9</v>
      </c>
      <c r="M31" s="34">
        <f>+[1]DGII!Z31</f>
        <v>2953.1</v>
      </c>
      <c r="N31" s="34">
        <f>+[1]DGII!AA31</f>
        <v>2516</v>
      </c>
      <c r="O31" s="35">
        <f t="shared" si="14"/>
        <v>32225.100000000002</v>
      </c>
      <c r="P31" s="41">
        <v>2409.9527149599999</v>
      </c>
      <c r="Q31" s="41">
        <v>2565.9804913200001</v>
      </c>
      <c r="R31" s="41">
        <v>3229.1634404000001</v>
      </c>
      <c r="S31" s="41">
        <v>2452.1394182700001</v>
      </c>
      <c r="T31" s="41">
        <v>2639.3347146900001</v>
      </c>
      <c r="U31" s="41">
        <v>2901.3550935500002</v>
      </c>
      <c r="V31" s="41">
        <v>2524.64878185</v>
      </c>
      <c r="W31" s="41">
        <v>2931.7751613362498</v>
      </c>
      <c r="X31" s="41">
        <v>2526.99937979366</v>
      </c>
      <c r="Y31" s="41">
        <v>2434.89805793192</v>
      </c>
      <c r="Z31" s="41">
        <v>2924.2541982448738</v>
      </c>
      <c r="AA31" s="41">
        <v>2889.9724082547395</v>
      </c>
      <c r="AB31" s="37">
        <f t="shared" si="15"/>
        <v>32430.473860601443</v>
      </c>
      <c r="AC31" s="37">
        <f t="shared" si="3"/>
        <v>-205.37386060144127</v>
      </c>
      <c r="AD31" s="38">
        <f t="shared" si="1"/>
        <v>99.366725686820928</v>
      </c>
    </row>
    <row r="32" spans="2:30" ht="18" customHeight="1">
      <c r="B32" s="43" t="s">
        <v>44</v>
      </c>
      <c r="C32" s="34">
        <f>+[1]DGII!P32</f>
        <v>1429.6</v>
      </c>
      <c r="D32" s="34">
        <f>+[1]DGII!Q32</f>
        <v>624.29999999999995</v>
      </c>
      <c r="E32" s="34">
        <f>+[1]DGII!R32</f>
        <v>724.7</v>
      </c>
      <c r="F32" s="34">
        <f>+[1]DGII!S32</f>
        <v>904.1</v>
      </c>
      <c r="G32" s="34">
        <f>+[1]DGII!T32</f>
        <v>956.1</v>
      </c>
      <c r="H32" s="34">
        <f>+[1]DGII!U32</f>
        <v>600.6</v>
      </c>
      <c r="I32" s="34">
        <f>+[1]DGII!V32</f>
        <v>672.2</v>
      </c>
      <c r="J32" s="34">
        <f>+[1]DGII!W32</f>
        <v>624.5</v>
      </c>
      <c r="K32" s="34">
        <f>+[1]DGII!X32</f>
        <v>712.6</v>
      </c>
      <c r="L32" s="34">
        <f>+[1]DGII!Y32</f>
        <v>708.7</v>
      </c>
      <c r="M32" s="34">
        <f>+[1]DGII!Z32</f>
        <v>595.1</v>
      </c>
      <c r="N32" s="34">
        <f>+[1]DGII!AA32</f>
        <v>1001.2</v>
      </c>
      <c r="O32" s="35">
        <f t="shared" si="14"/>
        <v>9553.7000000000007</v>
      </c>
      <c r="P32" s="41">
        <v>1429.6548479999999</v>
      </c>
      <c r="Q32" s="41">
        <v>624.23444501999995</v>
      </c>
      <c r="R32" s="41">
        <v>724.69016381000006</v>
      </c>
      <c r="S32" s="41">
        <v>904.05363816000011</v>
      </c>
      <c r="T32" s="41">
        <v>956.08704303999991</v>
      </c>
      <c r="U32" s="41">
        <v>600.64002401999994</v>
      </c>
      <c r="V32" s="41">
        <v>672.21586386000001</v>
      </c>
      <c r="W32" s="41">
        <v>712.16418370658994</v>
      </c>
      <c r="X32" s="41">
        <v>756.29157678128786</v>
      </c>
      <c r="Y32" s="41">
        <v>802.02585841583129</v>
      </c>
      <c r="Z32" s="41">
        <v>652.54027327959272</v>
      </c>
      <c r="AA32" s="41">
        <v>914.91037714179583</v>
      </c>
      <c r="AB32" s="37">
        <f t="shared" si="15"/>
        <v>9749.5082952350967</v>
      </c>
      <c r="AC32" s="37">
        <f t="shared" si="3"/>
        <v>-195.80829523509601</v>
      </c>
      <c r="AD32" s="38">
        <f t="shared" si="1"/>
        <v>97.99160850675112</v>
      </c>
    </row>
    <row r="33" spans="1:30" ht="18" customHeight="1">
      <c r="B33" s="43" t="s">
        <v>45</v>
      </c>
      <c r="C33" s="34">
        <f>+[1]DGII!P33</f>
        <v>1903</v>
      </c>
      <c r="D33" s="34">
        <f>+[1]DGII!Q33</f>
        <v>1480</v>
      </c>
      <c r="E33" s="34">
        <f>+[1]DGII!R33</f>
        <v>1284.8</v>
      </c>
      <c r="F33" s="34">
        <f>+[1]DGII!S33</f>
        <v>1431.5</v>
      </c>
      <c r="G33" s="34">
        <f>+[1]DGII!T33</f>
        <v>1474.8</v>
      </c>
      <c r="H33" s="34">
        <f>+[1]DGII!U33</f>
        <v>1632.1</v>
      </c>
      <c r="I33" s="34">
        <f>+[1]DGII!V33</f>
        <v>1660.3</v>
      </c>
      <c r="J33" s="34">
        <f>+[1]DGII!W33</f>
        <v>1722.7</v>
      </c>
      <c r="K33" s="34">
        <f>+[1]DGII!X33</f>
        <v>1710.1</v>
      </c>
      <c r="L33" s="34">
        <f>+[1]DGII!Y33</f>
        <v>1591.4</v>
      </c>
      <c r="M33" s="34">
        <f>+[1]DGII!Z33</f>
        <v>1694.6</v>
      </c>
      <c r="N33" s="34">
        <f>+[1]DGII!AA33</f>
        <v>1707.4</v>
      </c>
      <c r="O33" s="35">
        <f t="shared" si="14"/>
        <v>19292.7</v>
      </c>
      <c r="P33" s="41">
        <v>1902.9600569900001</v>
      </c>
      <c r="Q33" s="41">
        <v>1480.0211100199999</v>
      </c>
      <c r="R33" s="41">
        <v>1284.77360026</v>
      </c>
      <c r="S33" s="41">
        <v>1431.509272</v>
      </c>
      <c r="T33" s="41">
        <v>1474.8470044600001</v>
      </c>
      <c r="U33" s="41">
        <v>1632.1093209800001</v>
      </c>
      <c r="V33" s="41">
        <v>1660.32203703</v>
      </c>
      <c r="W33" s="41">
        <v>1630.2946198577654</v>
      </c>
      <c r="X33" s="41">
        <v>1716.8734455807635</v>
      </c>
      <c r="Y33" s="41">
        <v>1662.5326238970026</v>
      </c>
      <c r="Z33" s="41">
        <v>1624.3155830781766</v>
      </c>
      <c r="AA33" s="41">
        <v>1702.1836737396598</v>
      </c>
      <c r="AB33" s="37">
        <f t="shared" si="15"/>
        <v>19202.742347893367</v>
      </c>
      <c r="AC33" s="37">
        <f t="shared" si="3"/>
        <v>89.957652106633759</v>
      </c>
      <c r="AD33" s="38">
        <f t="shared" si="1"/>
        <v>100.46846252726243</v>
      </c>
    </row>
    <row r="34" spans="1:30" ht="18" customHeight="1">
      <c r="B34" s="43" t="s">
        <v>46</v>
      </c>
      <c r="C34" s="34">
        <f>+[1]DGII!P34</f>
        <v>50.1</v>
      </c>
      <c r="D34" s="34">
        <f>+[1]DGII!Q34</f>
        <v>55.3</v>
      </c>
      <c r="E34" s="34">
        <f>+[1]DGII!R34</f>
        <v>26.1</v>
      </c>
      <c r="F34" s="34">
        <f>+[1]DGII!S34</f>
        <v>40.6</v>
      </c>
      <c r="G34" s="34">
        <f>+[1]DGII!T34</f>
        <v>37.799999999999997</v>
      </c>
      <c r="H34" s="34">
        <f>+[1]DGII!U34</f>
        <v>41.3</v>
      </c>
      <c r="I34" s="34">
        <f>+[1]DGII!V34</f>
        <v>6</v>
      </c>
      <c r="J34" s="34">
        <f>+[1]DGII!W34</f>
        <v>28.8</v>
      </c>
      <c r="K34" s="34">
        <f>+[1]DGII!X34</f>
        <v>77.599999999999994</v>
      </c>
      <c r="L34" s="34">
        <f>+[1]DGII!Y34</f>
        <v>33.200000000000003</v>
      </c>
      <c r="M34" s="34">
        <f>+[1]DGII!Z34</f>
        <v>44</v>
      </c>
      <c r="N34" s="34">
        <f>+[1]DGII!AA34</f>
        <v>52.4</v>
      </c>
      <c r="O34" s="35">
        <f t="shared" si="14"/>
        <v>493.2</v>
      </c>
      <c r="P34" s="41">
        <v>50.068492450000001</v>
      </c>
      <c r="Q34" s="41">
        <v>55.298235950000006</v>
      </c>
      <c r="R34" s="41">
        <v>26.130163539999998</v>
      </c>
      <c r="S34" s="41">
        <v>40.61465596</v>
      </c>
      <c r="T34" s="41">
        <v>37.826722029999999</v>
      </c>
      <c r="U34" s="41">
        <v>41.310744530000001</v>
      </c>
      <c r="V34" s="41">
        <v>6</v>
      </c>
      <c r="W34" s="41">
        <v>49.778162329875791</v>
      </c>
      <c r="X34" s="41">
        <v>50.726885195585787</v>
      </c>
      <c r="Y34" s="41">
        <v>52.430425776363073</v>
      </c>
      <c r="Z34" s="41">
        <v>43.039503879219637</v>
      </c>
      <c r="AA34" s="41">
        <v>41.433584380445296</v>
      </c>
      <c r="AB34" s="37">
        <f t="shared" si="15"/>
        <v>494.6575760214896</v>
      </c>
      <c r="AC34" s="37">
        <f t="shared" si="3"/>
        <v>-1.457576021489615</v>
      </c>
      <c r="AD34" s="38">
        <f t="shared" si="1"/>
        <v>99.705336359504926</v>
      </c>
    </row>
    <row r="35" spans="1:30" ht="18" customHeight="1">
      <c r="B35" s="43" t="s">
        <v>47</v>
      </c>
      <c r="C35" s="34">
        <f>+[1]DGII!P35</f>
        <v>759</v>
      </c>
      <c r="D35" s="34">
        <f>+[1]DGII!Q35</f>
        <v>751</v>
      </c>
      <c r="E35" s="34">
        <f>+[1]DGII!R35</f>
        <v>728.5</v>
      </c>
      <c r="F35" s="34">
        <f>+[1]DGII!S35</f>
        <v>741.8</v>
      </c>
      <c r="G35" s="34">
        <f>+[1]DGII!T35</f>
        <v>745.5</v>
      </c>
      <c r="H35" s="34">
        <f>+[1]DGII!U35</f>
        <v>753.8</v>
      </c>
      <c r="I35" s="34">
        <f>+[1]DGII!V35</f>
        <v>752</v>
      </c>
      <c r="J35" s="34">
        <f>+[1]DGII!W35</f>
        <v>756.7</v>
      </c>
      <c r="K35" s="34">
        <f>+[1]DGII!X35</f>
        <v>758.1</v>
      </c>
      <c r="L35" s="34">
        <f>+[1]DGII!Y35</f>
        <v>761.5</v>
      </c>
      <c r="M35" s="34">
        <f>+[1]DGII!Z35</f>
        <v>770.6</v>
      </c>
      <c r="N35" s="34">
        <f>+[1]DGII!AA35</f>
        <v>757</v>
      </c>
      <c r="O35" s="35">
        <f t="shared" si="14"/>
        <v>9035.5</v>
      </c>
      <c r="P35" s="36">
        <v>758.98440192999999</v>
      </c>
      <c r="Q35" s="36">
        <v>751.03495197000007</v>
      </c>
      <c r="R35" s="36">
        <v>728.51664280999989</v>
      </c>
      <c r="S35" s="36">
        <v>741.80061449000004</v>
      </c>
      <c r="T35" s="36">
        <v>745.50417359000005</v>
      </c>
      <c r="U35" s="36">
        <v>753.82679637000001</v>
      </c>
      <c r="V35" s="36">
        <v>751.98857745999999</v>
      </c>
      <c r="W35" s="36">
        <v>764.92149865128022</v>
      </c>
      <c r="X35" s="36">
        <v>755.54160567450833</v>
      </c>
      <c r="Y35" s="36">
        <v>749.87367356620575</v>
      </c>
      <c r="Z35" s="36">
        <v>751.75825289719683</v>
      </c>
      <c r="AA35" s="36">
        <v>749.02110213494598</v>
      </c>
      <c r="AB35" s="37">
        <f t="shared" si="15"/>
        <v>9002.7722915441373</v>
      </c>
      <c r="AC35" s="37">
        <f t="shared" si="3"/>
        <v>32.727708455862739</v>
      </c>
      <c r="AD35" s="38">
        <f t="shared" si="1"/>
        <v>100.36352922628735</v>
      </c>
    </row>
    <row r="36" spans="1:30" ht="18" customHeight="1">
      <c r="B36" s="43" t="s">
        <v>48</v>
      </c>
      <c r="C36" s="34">
        <f>+[1]DGII!P36</f>
        <v>897</v>
      </c>
      <c r="D36" s="34">
        <f>+[1]DGII!Q36</f>
        <v>726.7</v>
      </c>
      <c r="E36" s="34">
        <f>+[1]DGII!R36</f>
        <v>872.6</v>
      </c>
      <c r="F36" s="34">
        <f>+[1]DGII!S36</f>
        <v>966.8</v>
      </c>
      <c r="G36" s="34">
        <f>+[1]DGII!T36</f>
        <v>1111.5</v>
      </c>
      <c r="H36" s="34">
        <f>+[1]DGII!U36</f>
        <v>940.6</v>
      </c>
      <c r="I36" s="34">
        <f>+[1]DGII!V36</f>
        <v>1114.5999999999999</v>
      </c>
      <c r="J36" s="34">
        <f>+[1]DGII!W36</f>
        <v>1031.4000000000001</v>
      </c>
      <c r="K36" s="34">
        <f>+[1]DGII!X36</f>
        <v>1053.5</v>
      </c>
      <c r="L36" s="34">
        <f>+[1]DGII!Y36</f>
        <v>936.4</v>
      </c>
      <c r="M36" s="34">
        <f>+[1]DGII!Z36</f>
        <v>891.4</v>
      </c>
      <c r="N36" s="34">
        <f>+[1]DGII!AA36</f>
        <v>948.8</v>
      </c>
      <c r="O36" s="35">
        <f t="shared" si="14"/>
        <v>11491.3</v>
      </c>
      <c r="P36" s="36">
        <v>897.05791900999998</v>
      </c>
      <c r="Q36" s="36">
        <v>726.73037364000004</v>
      </c>
      <c r="R36" s="36">
        <v>872.62335838000001</v>
      </c>
      <c r="S36" s="36">
        <v>966.81646167999997</v>
      </c>
      <c r="T36" s="36">
        <v>1111.4914370399999</v>
      </c>
      <c r="U36" s="36">
        <v>940.59271309999997</v>
      </c>
      <c r="V36" s="36">
        <v>1114.59173048</v>
      </c>
      <c r="W36" s="36">
        <v>915.90450347484386</v>
      </c>
      <c r="X36" s="36">
        <v>861.59780135412689</v>
      </c>
      <c r="Y36" s="36">
        <v>869.59511596240952</v>
      </c>
      <c r="Z36" s="36">
        <v>800.69448040754594</v>
      </c>
      <c r="AA36" s="36">
        <v>809.50127581772608</v>
      </c>
      <c r="AB36" s="37">
        <f t="shared" si="15"/>
        <v>10887.197170346652</v>
      </c>
      <c r="AC36" s="37">
        <f t="shared" si="3"/>
        <v>604.10282965334773</v>
      </c>
      <c r="AD36" s="38">
        <f t="shared" si="1"/>
        <v>105.54874519310384</v>
      </c>
    </row>
    <row r="37" spans="1:30" ht="18" customHeight="1">
      <c r="B37" s="43" t="s">
        <v>36</v>
      </c>
      <c r="C37" s="34">
        <f>+[1]DGII!P37</f>
        <v>3.4</v>
      </c>
      <c r="D37" s="34">
        <f>+[1]DGII!Q37</f>
        <v>3.4</v>
      </c>
      <c r="E37" s="34">
        <f>+[1]DGII!R37</f>
        <v>6.8</v>
      </c>
      <c r="F37" s="34">
        <f>+[1]DGII!S37</f>
        <v>0</v>
      </c>
      <c r="G37" s="34">
        <f>+[1]DGII!T37</f>
        <v>4.2</v>
      </c>
      <c r="H37" s="34">
        <f>+[1]DGII!U37</f>
        <v>3.4</v>
      </c>
      <c r="I37" s="34">
        <f>+[1]DGII!V37</f>
        <v>0.2</v>
      </c>
      <c r="J37" s="34">
        <f>+[1]DGII!W37</f>
        <v>7.1</v>
      </c>
      <c r="K37" s="34">
        <f>+[1]DGII!X37</f>
        <v>0.6</v>
      </c>
      <c r="L37" s="34">
        <f>+[1]DGII!Y37</f>
        <v>3.4</v>
      </c>
      <c r="M37" s="34">
        <f>+[1]DGII!Z37</f>
        <v>0</v>
      </c>
      <c r="N37" s="34">
        <f>+[1]DGII!AA37</f>
        <v>0</v>
      </c>
      <c r="O37" s="35">
        <f t="shared" si="14"/>
        <v>32.5</v>
      </c>
      <c r="P37" s="34">
        <v>3.42</v>
      </c>
      <c r="Q37" s="34">
        <v>3.42</v>
      </c>
      <c r="R37" s="34">
        <v>6.84</v>
      </c>
      <c r="S37" s="34">
        <v>0</v>
      </c>
      <c r="T37" s="34">
        <v>4.1435000000000004</v>
      </c>
      <c r="U37" s="34">
        <v>3.42</v>
      </c>
      <c r="V37" s="34">
        <v>0.153672</v>
      </c>
      <c r="W37" s="34">
        <v>3.4</v>
      </c>
      <c r="X37" s="34">
        <v>3.4</v>
      </c>
      <c r="Y37" s="34">
        <v>3.4</v>
      </c>
      <c r="Z37" s="34">
        <v>3.4</v>
      </c>
      <c r="AA37" s="34">
        <v>3.4</v>
      </c>
      <c r="AB37" s="37">
        <f t="shared" si="15"/>
        <v>38.397171999999991</v>
      </c>
      <c r="AC37" s="37">
        <f t="shared" si="3"/>
        <v>-5.8971719999999905</v>
      </c>
      <c r="AD37" s="38">
        <f t="shared" si="1"/>
        <v>84.641650171528283</v>
      </c>
    </row>
    <row r="38" spans="1:30" ht="18" customHeight="1">
      <c r="B38" s="44" t="s">
        <v>49</v>
      </c>
      <c r="C38" s="27">
        <f>SUM(C39:C42)</f>
        <v>2289.2999999999997</v>
      </c>
      <c r="D38" s="27">
        <f t="shared" ref="D38:AB38" si="16">SUM(D39:D42)</f>
        <v>2241.1999999999998</v>
      </c>
      <c r="E38" s="27">
        <f t="shared" si="16"/>
        <v>2053.9</v>
      </c>
      <c r="F38" s="27">
        <f t="shared" si="16"/>
        <v>1612.6</v>
      </c>
      <c r="G38" s="27">
        <f t="shared" si="16"/>
        <v>1967.1</v>
      </c>
      <c r="H38" s="27">
        <f t="shared" si="16"/>
        <v>1726.1</v>
      </c>
      <c r="I38" s="27">
        <f t="shared" si="16"/>
        <v>1739.6000000000001</v>
      </c>
      <c r="J38" s="27">
        <f t="shared" si="16"/>
        <v>1748.5000000000002</v>
      </c>
      <c r="K38" s="27">
        <f t="shared" si="16"/>
        <v>1976.6999999999998</v>
      </c>
      <c r="L38" s="27">
        <f t="shared" si="16"/>
        <v>1897.8000000000002</v>
      </c>
      <c r="M38" s="27">
        <f t="shared" si="16"/>
        <v>2078.1</v>
      </c>
      <c r="N38" s="27">
        <f t="shared" si="16"/>
        <v>2373.1</v>
      </c>
      <c r="O38" s="31">
        <f t="shared" si="16"/>
        <v>23704</v>
      </c>
      <c r="P38" s="28">
        <f t="shared" si="16"/>
        <v>2289.2740747500002</v>
      </c>
      <c r="Q38" s="28">
        <f t="shared" si="16"/>
        <v>2241.16881831</v>
      </c>
      <c r="R38" s="28">
        <f t="shared" si="16"/>
        <v>2053.9145388100001</v>
      </c>
      <c r="S38" s="28">
        <f t="shared" si="16"/>
        <v>1612.5829067200002</v>
      </c>
      <c r="T38" s="28">
        <f t="shared" si="16"/>
        <v>1967.0643872799999</v>
      </c>
      <c r="U38" s="28">
        <f t="shared" si="16"/>
        <v>1726.0379361800001</v>
      </c>
      <c r="V38" s="28">
        <f t="shared" si="16"/>
        <v>1739.5275389200001</v>
      </c>
      <c r="W38" s="28">
        <f t="shared" si="16"/>
        <v>1600.0078818426803</v>
      </c>
      <c r="X38" s="28">
        <f t="shared" si="16"/>
        <v>1595.4047889335168</v>
      </c>
      <c r="Y38" s="28">
        <f t="shared" si="16"/>
        <v>1838.6448308416377</v>
      </c>
      <c r="Z38" s="28">
        <f t="shared" si="16"/>
        <v>2349.0995238681089</v>
      </c>
      <c r="AA38" s="28">
        <f t="shared" si="16"/>
        <v>2994.4648425088858</v>
      </c>
      <c r="AB38" s="29">
        <f t="shared" si="16"/>
        <v>24007.192068964832</v>
      </c>
      <c r="AC38" s="29">
        <f t="shared" si="3"/>
        <v>-303.19206896483229</v>
      </c>
      <c r="AD38" s="30">
        <f t="shared" si="1"/>
        <v>98.737078171850072</v>
      </c>
    </row>
    <row r="39" spans="1:30" ht="18" customHeight="1">
      <c r="B39" s="45" t="s">
        <v>50</v>
      </c>
      <c r="C39" s="34">
        <f>+[1]DGII!P39</f>
        <v>1303.4000000000001</v>
      </c>
      <c r="D39" s="34">
        <f>+[1]DGII!Q39</f>
        <v>1503.3</v>
      </c>
      <c r="E39" s="34">
        <f>+[1]DGII!R39</f>
        <v>1846</v>
      </c>
      <c r="F39" s="34">
        <f>+[1]DGII!S39</f>
        <v>1442.8</v>
      </c>
      <c r="G39" s="34">
        <f>+[1]DGII!T39</f>
        <v>1791.6</v>
      </c>
      <c r="H39" s="34">
        <f>+[1]DGII!U39</f>
        <v>1555.1</v>
      </c>
      <c r="I39" s="34">
        <f>+[1]DGII!V39</f>
        <v>1569.5</v>
      </c>
      <c r="J39" s="34">
        <f>+[1]DGII!W39</f>
        <v>1580.2</v>
      </c>
      <c r="K39" s="34">
        <f>+[1]DGII!X39</f>
        <v>1802.6</v>
      </c>
      <c r="L39" s="34">
        <f>+[1]DGII!Y39</f>
        <v>1666.4</v>
      </c>
      <c r="M39" s="34">
        <f>+[1]DGII!Z39</f>
        <v>1631.2</v>
      </c>
      <c r="N39" s="34">
        <f>+[1]DGII!AA39</f>
        <v>1637.1</v>
      </c>
      <c r="O39" s="35">
        <f>SUM(C39:N39)</f>
        <v>19329.2</v>
      </c>
      <c r="P39" s="41">
        <v>1303.35607777</v>
      </c>
      <c r="Q39" s="41">
        <v>1503.26963359</v>
      </c>
      <c r="R39" s="41">
        <v>1846.0009121600001</v>
      </c>
      <c r="S39" s="41">
        <v>1442.7865057500001</v>
      </c>
      <c r="T39" s="41">
        <v>1791.64092336</v>
      </c>
      <c r="U39" s="41">
        <v>1555.0627161500001</v>
      </c>
      <c r="V39" s="41">
        <v>1569.4480197</v>
      </c>
      <c r="W39" s="41">
        <v>1404.90585573108</v>
      </c>
      <c r="X39" s="41">
        <v>1387.873199551261</v>
      </c>
      <c r="Y39" s="41">
        <v>1430.3147873927612</v>
      </c>
      <c r="Z39" s="41">
        <v>1717.2211418685438</v>
      </c>
      <c r="AA39" s="41">
        <v>1743.6132837887637</v>
      </c>
      <c r="AB39" s="37">
        <f>SUM(P39:AA39)</f>
        <v>18695.493056812411</v>
      </c>
      <c r="AC39" s="37">
        <f t="shared" si="3"/>
        <v>633.70694318758979</v>
      </c>
      <c r="AD39" s="38">
        <f t="shared" si="1"/>
        <v>103.38962412631676</v>
      </c>
    </row>
    <row r="40" spans="1:30" ht="18" customHeight="1">
      <c r="B40" s="45" t="s">
        <v>51</v>
      </c>
      <c r="C40" s="34">
        <f>+[1]DGII!P40</f>
        <v>867.8</v>
      </c>
      <c r="D40" s="34">
        <f>+[1]DGII!Q40</f>
        <v>619.79999999999995</v>
      </c>
      <c r="E40" s="34">
        <f>+[1]DGII!R40</f>
        <v>79.900000000000006</v>
      </c>
      <c r="F40" s="34">
        <f>+[1]DGII!S40</f>
        <v>42</v>
      </c>
      <c r="G40" s="34">
        <f>+[1]DGII!T40</f>
        <v>47.2</v>
      </c>
      <c r="H40" s="34">
        <f>+[1]DGII!U40</f>
        <v>41.5</v>
      </c>
      <c r="I40" s="34">
        <f>+[1]DGII!V40</f>
        <v>41.9</v>
      </c>
      <c r="J40" s="34">
        <f>+[1]DGII!W40</f>
        <v>39.5</v>
      </c>
      <c r="K40" s="34">
        <f>+[1]DGII!X40</f>
        <v>40.5</v>
      </c>
      <c r="L40" s="34">
        <f>+[1]DGII!Y40</f>
        <v>87.8</v>
      </c>
      <c r="M40" s="34">
        <f>+[1]DGII!Z40</f>
        <v>312.39999999999998</v>
      </c>
      <c r="N40" s="34">
        <f>+[1]DGII!AA40</f>
        <v>545.20000000000005</v>
      </c>
      <c r="O40" s="35">
        <f>SUM(C40:N40)</f>
        <v>2765.5</v>
      </c>
      <c r="P40" s="41">
        <v>867.802325</v>
      </c>
      <c r="Q40" s="41">
        <v>619.76930000000004</v>
      </c>
      <c r="R40" s="41">
        <v>79.884424999999993</v>
      </c>
      <c r="S40" s="41">
        <v>41.990675000000003</v>
      </c>
      <c r="T40" s="41">
        <v>47.213349999999998</v>
      </c>
      <c r="U40" s="41">
        <v>41.432924999999997</v>
      </c>
      <c r="V40" s="41">
        <v>41.880650000000003</v>
      </c>
      <c r="W40" s="41">
        <v>56.909837301193996</v>
      </c>
      <c r="X40" s="41">
        <v>70.357405247253652</v>
      </c>
      <c r="Y40" s="41">
        <v>269.18529177914712</v>
      </c>
      <c r="Z40" s="41">
        <v>491.50024327809911</v>
      </c>
      <c r="AA40" s="41">
        <v>1109.0946057679628</v>
      </c>
      <c r="AB40" s="37">
        <f>SUM(P40:AA40)</f>
        <v>3737.0210333736568</v>
      </c>
      <c r="AC40" s="37">
        <f t="shared" si="3"/>
        <v>-971.52103337365679</v>
      </c>
      <c r="AD40" s="38">
        <f t="shared" si="1"/>
        <v>74.002794613746119</v>
      </c>
    </row>
    <row r="41" spans="1:30" ht="18" customHeight="1">
      <c r="B41" s="43" t="s">
        <v>52</v>
      </c>
      <c r="C41" s="34">
        <f>+[1]DGII!P41</f>
        <v>90.2</v>
      </c>
      <c r="D41" s="34">
        <f>+[1]DGII!Q41</f>
        <v>90.1</v>
      </c>
      <c r="E41" s="34">
        <f>+[1]DGII!R41</f>
        <v>98</v>
      </c>
      <c r="F41" s="34">
        <f>+[1]DGII!S41</f>
        <v>97.7</v>
      </c>
      <c r="G41" s="34">
        <f>+[1]DGII!T41</f>
        <v>98.1</v>
      </c>
      <c r="H41" s="34">
        <f>+[1]DGII!U41</f>
        <v>99</v>
      </c>
      <c r="I41" s="34">
        <f>+[1]DGII!V41</f>
        <v>97.9</v>
      </c>
      <c r="J41" s="34">
        <f>+[1]DGII!W41</f>
        <v>98.4</v>
      </c>
      <c r="K41" s="34">
        <f>+[1]DGII!X41</f>
        <v>102.6</v>
      </c>
      <c r="L41" s="34">
        <f>+[1]DGII!Y41</f>
        <v>101.9</v>
      </c>
      <c r="M41" s="34">
        <f>+[1]DGII!Z41</f>
        <v>101.7</v>
      </c>
      <c r="N41" s="34">
        <f>+[1]DGII!AA41</f>
        <v>141.6</v>
      </c>
      <c r="O41" s="35">
        <f>SUM(C41:N41)</f>
        <v>1217.1999999999998</v>
      </c>
      <c r="P41" s="41">
        <v>90.177687599999999</v>
      </c>
      <c r="Q41" s="41">
        <v>90.102561559999998</v>
      </c>
      <c r="R41" s="41">
        <v>98.006087239999999</v>
      </c>
      <c r="S41" s="41">
        <v>97.6733136</v>
      </c>
      <c r="T41" s="41">
        <v>98.046850790000008</v>
      </c>
      <c r="U41" s="41">
        <v>99.028381569999993</v>
      </c>
      <c r="V41" s="41">
        <v>97.888473079999997</v>
      </c>
      <c r="W41" s="41">
        <v>102.86490477531824</v>
      </c>
      <c r="X41" s="41">
        <v>106.02791344713914</v>
      </c>
      <c r="Y41" s="41">
        <v>107.61826296012079</v>
      </c>
      <c r="Z41" s="41">
        <v>110.82683723871101</v>
      </c>
      <c r="AA41" s="41">
        <v>111.11195230144436</v>
      </c>
      <c r="AB41" s="37">
        <f>SUM(P41:AA41)</f>
        <v>1209.3732261627333</v>
      </c>
      <c r="AC41" s="37">
        <f t="shared" si="3"/>
        <v>7.8267738372665008</v>
      </c>
      <c r="AD41" s="38">
        <f t="shared" si="1"/>
        <v>100.64717604689335</v>
      </c>
    </row>
    <row r="42" spans="1:30" ht="18" customHeight="1">
      <c r="B42" s="43" t="s">
        <v>53</v>
      </c>
      <c r="C42" s="34">
        <f>+[1]DGII!P42</f>
        <v>27.9</v>
      </c>
      <c r="D42" s="34">
        <f>+[1]DGII!Q42</f>
        <v>28</v>
      </c>
      <c r="E42" s="34">
        <f>+[1]DGII!R42</f>
        <v>30</v>
      </c>
      <c r="F42" s="34">
        <f>+[1]DGII!S42</f>
        <v>30.1</v>
      </c>
      <c r="G42" s="34">
        <f>+[1]DGII!T42</f>
        <v>30.2</v>
      </c>
      <c r="H42" s="34">
        <f>+[1]DGII!U42</f>
        <v>30.5</v>
      </c>
      <c r="I42" s="34">
        <f>+[1]DGII!V42</f>
        <v>30.3</v>
      </c>
      <c r="J42" s="34">
        <f>+[1]DGII!W42</f>
        <v>30.4</v>
      </c>
      <c r="K42" s="34">
        <f>+[1]DGII!X42</f>
        <v>31</v>
      </c>
      <c r="L42" s="34">
        <f>+[1]DGII!Y42</f>
        <v>41.7</v>
      </c>
      <c r="M42" s="34">
        <f>+[1]DGII!Z42</f>
        <v>32.799999999999997</v>
      </c>
      <c r="N42" s="34">
        <f>+[1]DGII!AA42</f>
        <v>49.2</v>
      </c>
      <c r="O42" s="35">
        <f>SUM(C42:N42)</f>
        <v>392.09999999999997</v>
      </c>
      <c r="P42" s="41">
        <v>27.93798438</v>
      </c>
      <c r="Q42" s="41">
        <v>28.027323160000002</v>
      </c>
      <c r="R42" s="41">
        <v>30.023114410000002</v>
      </c>
      <c r="S42" s="41">
        <v>30.132412370000001</v>
      </c>
      <c r="T42" s="41">
        <v>30.163263130000001</v>
      </c>
      <c r="U42" s="41">
        <v>30.513913460000001</v>
      </c>
      <c r="V42" s="41">
        <v>30.310396140000002</v>
      </c>
      <c r="W42" s="41">
        <v>35.327284035087899</v>
      </c>
      <c r="X42" s="41">
        <v>31.14627068786309</v>
      </c>
      <c r="Y42" s="41">
        <v>31.526488709608557</v>
      </c>
      <c r="Z42" s="41">
        <v>29.551301482754972</v>
      </c>
      <c r="AA42" s="41">
        <v>30.645000650714596</v>
      </c>
      <c r="AB42" s="37">
        <f>SUM(P42:AA42)</f>
        <v>365.30475261602913</v>
      </c>
      <c r="AC42" s="37">
        <f t="shared" si="3"/>
        <v>26.795247383970832</v>
      </c>
      <c r="AD42" s="38">
        <f t="shared" si="1"/>
        <v>107.33503935880495</v>
      </c>
    </row>
    <row r="43" spans="1:30" ht="18" customHeight="1">
      <c r="B43" s="39" t="s">
        <v>54</v>
      </c>
      <c r="C43" s="27">
        <f>+[1]DGII!P43</f>
        <v>167.7</v>
      </c>
      <c r="D43" s="27">
        <f>+[1]DGII!Q43</f>
        <v>84.4</v>
      </c>
      <c r="E43" s="27">
        <f>+[1]DGII!R43</f>
        <v>93.3</v>
      </c>
      <c r="F43" s="27">
        <f>+[1]DGII!S43</f>
        <v>85.2</v>
      </c>
      <c r="G43" s="27">
        <f>+[1]DGII!T43</f>
        <v>105.7</v>
      </c>
      <c r="H43" s="27">
        <f>+[1]DGII!U43</f>
        <v>90.8</v>
      </c>
      <c r="I43" s="27">
        <f>+[1]DGII!V43</f>
        <v>139.4</v>
      </c>
      <c r="J43" s="27">
        <f>+[1]DGII!W43</f>
        <v>139</v>
      </c>
      <c r="K43" s="27">
        <f>+[1]DGII!X43</f>
        <v>124.6</v>
      </c>
      <c r="L43" s="27">
        <f>+[1]DGII!Y43</f>
        <v>174.6</v>
      </c>
      <c r="M43" s="27">
        <f>+[1]DGII!Z43</f>
        <v>173.9</v>
      </c>
      <c r="N43" s="27">
        <f>+[1]DGII!AA43</f>
        <v>373</v>
      </c>
      <c r="O43" s="27">
        <f>SUM(C43:N43)</f>
        <v>1751.6</v>
      </c>
      <c r="P43" s="27">
        <v>167.73417950999999</v>
      </c>
      <c r="Q43" s="27">
        <v>84.504594069999968</v>
      </c>
      <c r="R43" s="27">
        <v>93.237235149999989</v>
      </c>
      <c r="S43" s="27">
        <v>85.204552800000002</v>
      </c>
      <c r="T43" s="27">
        <v>105.70849597999998</v>
      </c>
      <c r="U43" s="27">
        <v>90.834219949999991</v>
      </c>
      <c r="V43" s="27">
        <v>139.45728920999997</v>
      </c>
      <c r="W43" s="27">
        <v>284.98006100776445</v>
      </c>
      <c r="X43" s="27">
        <v>186.79664295383975</v>
      </c>
      <c r="Y43" s="27">
        <v>197.45228740244718</v>
      </c>
      <c r="Z43" s="27">
        <v>146.36553538685592</v>
      </c>
      <c r="AA43" s="27">
        <v>134.43551454689171</v>
      </c>
      <c r="AB43" s="29">
        <f>SUM(P43:AA43)</f>
        <v>1716.7106079677988</v>
      </c>
      <c r="AC43" s="29">
        <f t="shared" si="3"/>
        <v>34.889392032201158</v>
      </c>
      <c r="AD43" s="38">
        <f t="shared" si="1"/>
        <v>102.03233974732073</v>
      </c>
    </row>
    <row r="44" spans="1:30" ht="18" customHeight="1">
      <c r="B44" s="46" t="s">
        <v>55</v>
      </c>
      <c r="C44" s="27">
        <f>SUM(C45:C46)</f>
        <v>870</v>
      </c>
      <c r="D44" s="27">
        <f t="shared" ref="D44:O44" si="17">SUM(D45:D46)</f>
        <v>830.8</v>
      </c>
      <c r="E44" s="27">
        <f t="shared" si="17"/>
        <v>812.8</v>
      </c>
      <c r="F44" s="27">
        <f t="shared" si="17"/>
        <v>864.6</v>
      </c>
      <c r="G44" s="27">
        <f t="shared" si="17"/>
        <v>779.4</v>
      </c>
      <c r="H44" s="27">
        <f t="shared" si="17"/>
        <v>775.6</v>
      </c>
      <c r="I44" s="27">
        <f t="shared" si="17"/>
        <v>854.7</v>
      </c>
      <c r="J44" s="27">
        <f t="shared" si="17"/>
        <v>958.2</v>
      </c>
      <c r="K44" s="27">
        <f t="shared" si="17"/>
        <v>837.3</v>
      </c>
      <c r="L44" s="27">
        <f t="shared" si="17"/>
        <v>651.20000000000005</v>
      </c>
      <c r="M44" s="27">
        <f t="shared" si="17"/>
        <v>700.7</v>
      </c>
      <c r="N44" s="27">
        <f t="shared" si="17"/>
        <v>749.2</v>
      </c>
      <c r="O44" s="31">
        <f t="shared" si="17"/>
        <v>9684.5000000000018</v>
      </c>
      <c r="P44" s="47">
        <f>+P45+P46</f>
        <v>870.02381563000006</v>
      </c>
      <c r="Q44" s="47">
        <f t="shared" ref="Q44:AB44" si="18">+Q45+Q46</f>
        <v>830.77839771000004</v>
      </c>
      <c r="R44" s="47">
        <f t="shared" si="18"/>
        <v>812.80197112999997</v>
      </c>
      <c r="S44" s="47">
        <f t="shared" si="18"/>
        <v>864.64567702999989</v>
      </c>
      <c r="T44" s="47">
        <f t="shared" si="18"/>
        <v>779.44400766999991</v>
      </c>
      <c r="U44" s="47">
        <f t="shared" si="18"/>
        <v>775.65569688000005</v>
      </c>
      <c r="V44" s="47">
        <f t="shared" si="18"/>
        <v>854.72473368999999</v>
      </c>
      <c r="W44" s="47">
        <f t="shared" si="18"/>
        <v>938.54657634825219</v>
      </c>
      <c r="X44" s="47">
        <f t="shared" si="18"/>
        <v>818.96031612223555</v>
      </c>
      <c r="Y44" s="47">
        <f t="shared" si="18"/>
        <v>616.7274349217879</v>
      </c>
      <c r="Z44" s="47">
        <f t="shared" si="18"/>
        <v>725.08457047042202</v>
      </c>
      <c r="AA44" s="47">
        <f t="shared" si="18"/>
        <v>754.47204493393224</v>
      </c>
      <c r="AB44" s="29">
        <f t="shared" si="18"/>
        <v>9641.865242536629</v>
      </c>
      <c r="AC44" s="29">
        <f t="shared" si="3"/>
        <v>42.634757463372807</v>
      </c>
      <c r="AD44" s="30">
        <f t="shared" si="1"/>
        <v>100.44218371021493</v>
      </c>
    </row>
    <row r="45" spans="1:30" ht="18" customHeight="1">
      <c r="B45" s="43" t="s">
        <v>56</v>
      </c>
      <c r="C45" s="34">
        <f>+[1]DGII!P45</f>
        <v>870</v>
      </c>
      <c r="D45" s="34">
        <f>+[1]DGII!Q45</f>
        <v>830.8</v>
      </c>
      <c r="E45" s="34">
        <f>+[1]DGII!R45</f>
        <v>812.8</v>
      </c>
      <c r="F45" s="34">
        <f>+[1]DGII!S45</f>
        <v>864.6</v>
      </c>
      <c r="G45" s="34">
        <f>+[1]DGII!T45</f>
        <v>779.4</v>
      </c>
      <c r="H45" s="34">
        <f>+[1]DGII!U45</f>
        <v>775.6</v>
      </c>
      <c r="I45" s="34">
        <f>+[1]DGII!V45</f>
        <v>854.7</v>
      </c>
      <c r="J45" s="34">
        <f>+[1]DGII!W45</f>
        <v>958.2</v>
      </c>
      <c r="K45" s="34">
        <f>+[1]DGII!X45</f>
        <v>837.3</v>
      </c>
      <c r="L45" s="34">
        <f>+[1]DGII!Y45</f>
        <v>651.20000000000005</v>
      </c>
      <c r="M45" s="34">
        <f>+[1]DGII!Z45</f>
        <v>700.7</v>
      </c>
      <c r="N45" s="34">
        <f>+[1]DGII!AA45</f>
        <v>749.2</v>
      </c>
      <c r="O45" s="35">
        <f>SUM(C45:N45)</f>
        <v>9684.5000000000018</v>
      </c>
      <c r="P45" s="41">
        <v>869.99722563</v>
      </c>
      <c r="Q45" s="41">
        <v>830.77839771000004</v>
      </c>
      <c r="R45" s="41">
        <v>812.76783512999998</v>
      </c>
      <c r="S45" s="41">
        <v>864.64565702999994</v>
      </c>
      <c r="T45" s="41">
        <v>779.44400766999991</v>
      </c>
      <c r="U45" s="41">
        <v>775.65569688000005</v>
      </c>
      <c r="V45" s="41">
        <v>854.67806469000004</v>
      </c>
      <c r="W45" s="41">
        <v>938.52764863280743</v>
      </c>
      <c r="X45" s="41">
        <v>818.78833057210772</v>
      </c>
      <c r="Y45" s="41">
        <v>616.69976827463586</v>
      </c>
      <c r="Z45" s="41">
        <v>725.05105857434887</v>
      </c>
      <c r="AA45" s="41">
        <v>754.448753274208</v>
      </c>
      <c r="AB45" s="37">
        <f>SUM(P45:AA45)</f>
        <v>9641.4824440681077</v>
      </c>
      <c r="AC45" s="37">
        <f t="shared" si="3"/>
        <v>43.017555931894094</v>
      </c>
      <c r="AD45" s="38">
        <f t="shared" si="1"/>
        <v>100.44617159426932</v>
      </c>
    </row>
    <row r="46" spans="1:30" ht="18" customHeight="1">
      <c r="B46" s="43" t="s">
        <v>36</v>
      </c>
      <c r="C46" s="34">
        <f>+[1]DGII!P46</f>
        <v>0</v>
      </c>
      <c r="D46" s="34">
        <f>+[1]DGII!Q46</f>
        <v>0</v>
      </c>
      <c r="E46" s="34">
        <f>+[1]DGII!R46</f>
        <v>0</v>
      </c>
      <c r="F46" s="34">
        <f>+[1]DGII!S46</f>
        <v>0</v>
      </c>
      <c r="G46" s="34">
        <f>+[1]DGII!T46</f>
        <v>0</v>
      </c>
      <c r="H46" s="34">
        <f>+[1]DGII!U46</f>
        <v>0</v>
      </c>
      <c r="I46" s="34">
        <f>+[1]DGII!V46</f>
        <v>0</v>
      </c>
      <c r="J46" s="34">
        <f>+[1]DGII!W46</f>
        <v>0</v>
      </c>
      <c r="K46" s="34">
        <f>+[1]DGII!X46</f>
        <v>0</v>
      </c>
      <c r="L46" s="34">
        <f>+[1]DGII!Y46</f>
        <v>0</v>
      </c>
      <c r="M46" s="34">
        <f>+[1]DGII!Z46</f>
        <v>0</v>
      </c>
      <c r="N46" s="34">
        <f>+[1]DGII!AA46</f>
        <v>0</v>
      </c>
      <c r="O46" s="35">
        <f>SUM(C46:N46)</f>
        <v>0</v>
      </c>
      <c r="P46" s="34">
        <v>2.6589999999999999E-2</v>
      </c>
      <c r="Q46" s="34">
        <v>0</v>
      </c>
      <c r="R46" s="34">
        <v>3.4136E-2</v>
      </c>
      <c r="S46" s="34">
        <v>2.0000000000000002E-5</v>
      </c>
      <c r="T46" s="34">
        <v>0</v>
      </c>
      <c r="U46" s="34">
        <v>0</v>
      </c>
      <c r="V46" s="34">
        <v>4.6669000000000002E-2</v>
      </c>
      <c r="W46" s="34">
        <v>1.8927715444729917E-2</v>
      </c>
      <c r="X46" s="34">
        <v>0.1719855501278173</v>
      </c>
      <c r="Y46" s="34">
        <v>2.7666647152030488E-2</v>
      </c>
      <c r="Z46" s="34">
        <v>3.3511896073170552E-2</v>
      </c>
      <c r="AA46" s="34">
        <v>2.3291659724235712E-2</v>
      </c>
      <c r="AB46" s="37">
        <f>SUM(P46:AA46)</f>
        <v>0.38279846852198396</v>
      </c>
      <c r="AC46" s="37">
        <f t="shared" si="3"/>
        <v>-0.38279846852198396</v>
      </c>
      <c r="AD46" s="38">
        <f t="shared" si="1"/>
        <v>0</v>
      </c>
    </row>
    <row r="47" spans="1:30" ht="18" customHeight="1">
      <c r="B47" s="46" t="s">
        <v>57</v>
      </c>
      <c r="C47" s="27">
        <f>+[1]DGII!P47</f>
        <v>90.4</v>
      </c>
      <c r="D47" s="27">
        <f>+[1]DGII!Q47</f>
        <v>106.1</v>
      </c>
      <c r="E47" s="27">
        <f>+[1]DGII!R47</f>
        <v>130</v>
      </c>
      <c r="F47" s="27">
        <f>+[1]DGII!S47</f>
        <v>100.9</v>
      </c>
      <c r="G47" s="27">
        <f>+[1]DGII!T47</f>
        <v>133</v>
      </c>
      <c r="H47" s="27">
        <f>+[1]DGII!U47</f>
        <v>112.8</v>
      </c>
      <c r="I47" s="27">
        <f>+[1]DGII!V47</f>
        <v>120.7</v>
      </c>
      <c r="J47" s="27">
        <f>+[1]DGII!W47</f>
        <v>114.6</v>
      </c>
      <c r="K47" s="27">
        <f>+[1]DGII!X47</f>
        <v>124.4</v>
      </c>
      <c r="L47" s="27">
        <f>+[1]DGII!Y47</f>
        <v>129.1</v>
      </c>
      <c r="M47" s="27">
        <f>+[1]DGII!Z47</f>
        <v>121.6</v>
      </c>
      <c r="N47" s="27">
        <f>+[1]DGII!AA47</f>
        <v>117.7</v>
      </c>
      <c r="O47" s="31">
        <f>SUM(C47:N47)</f>
        <v>1401.3</v>
      </c>
      <c r="P47" s="28">
        <v>90.418187739999993</v>
      </c>
      <c r="Q47" s="28">
        <v>106.10370254999999</v>
      </c>
      <c r="R47" s="28">
        <v>130.0134721</v>
      </c>
      <c r="S47" s="28">
        <v>100.89842925000001</v>
      </c>
      <c r="T47" s="28">
        <v>132.98572548000001</v>
      </c>
      <c r="U47" s="28">
        <v>112.79488878000001</v>
      </c>
      <c r="V47" s="28">
        <v>120.71088012</v>
      </c>
      <c r="W47" s="28">
        <v>110.74321068852036</v>
      </c>
      <c r="X47" s="28">
        <v>110.01305507025134</v>
      </c>
      <c r="Y47" s="28">
        <v>116.12724293096501</v>
      </c>
      <c r="Z47" s="28">
        <v>115.48000028623716</v>
      </c>
      <c r="AA47" s="28">
        <v>122.275674521027</v>
      </c>
      <c r="AB47" s="29">
        <f>SUM(P47:AA47)</f>
        <v>1368.5644695170006</v>
      </c>
      <c r="AC47" s="29">
        <f t="shared" si="3"/>
        <v>32.735530482999366</v>
      </c>
      <c r="AD47" s="30">
        <f t="shared" si="1"/>
        <v>102.3919611543439</v>
      </c>
    </row>
    <row r="48" spans="1:30" ht="18" customHeight="1">
      <c r="A48" s="48"/>
      <c r="B48" s="46" t="s">
        <v>58</v>
      </c>
      <c r="C48" s="27">
        <f>+[1]DGII!P48</f>
        <v>0.1</v>
      </c>
      <c r="D48" s="27">
        <f>+[1]DGII!Q48</f>
        <v>0.1</v>
      </c>
      <c r="E48" s="27">
        <f>+[1]DGII!R48</f>
        <v>0.5</v>
      </c>
      <c r="F48" s="27">
        <f>+[1]DGII!S48</f>
        <v>0.1</v>
      </c>
      <c r="G48" s="27">
        <f>+[1]DGII!T48</f>
        <v>0.6</v>
      </c>
      <c r="H48" s="27">
        <f>+[1]DGII!U48</f>
        <v>0.2</v>
      </c>
      <c r="I48" s="27">
        <f>+[1]DGII!V48</f>
        <v>0.3</v>
      </c>
      <c r="J48" s="27">
        <f>+[1]DGII!W48</f>
        <v>0.2</v>
      </c>
      <c r="K48" s="27">
        <f>+[1]DGII!X48</f>
        <v>0.2</v>
      </c>
      <c r="L48" s="27">
        <f>+[1]DGII!Y48</f>
        <v>0.4</v>
      </c>
      <c r="M48" s="27">
        <f>+[1]DGII!Z48</f>
        <v>0.1</v>
      </c>
      <c r="N48" s="27">
        <f>+[1]DGII!AA48</f>
        <v>0.1</v>
      </c>
      <c r="O48" s="31">
        <f>SUM(C48:N48)</f>
        <v>2.9000000000000004</v>
      </c>
      <c r="P48" s="28">
        <v>8.1881429999999991E-2</v>
      </c>
      <c r="Q48" s="28">
        <v>7.4366740000000001E-2</v>
      </c>
      <c r="R48" s="28">
        <v>0.46082919999999999</v>
      </c>
      <c r="S48" s="28">
        <v>6.8460409999999999E-2</v>
      </c>
      <c r="T48" s="28">
        <v>0.62156133999999996</v>
      </c>
      <c r="U48" s="28">
        <v>0.16192379000000001</v>
      </c>
      <c r="V48" s="28">
        <v>0.28914758000000002</v>
      </c>
      <c r="W48" s="28">
        <v>0.16784824004877502</v>
      </c>
      <c r="X48" s="28">
        <v>0.24519821072320103</v>
      </c>
      <c r="Y48" s="28">
        <v>0.14743261678878211</v>
      </c>
      <c r="Z48" s="28">
        <v>0.27795961067732383</v>
      </c>
      <c r="AA48" s="28">
        <v>0.45200183056718196</v>
      </c>
      <c r="AB48" s="29">
        <f>SUM(P48:AA48)</f>
        <v>3.0486109988052639</v>
      </c>
      <c r="AC48" s="29">
        <f t="shared" si="3"/>
        <v>-0.14861099880526352</v>
      </c>
      <c r="AD48" s="30">
        <f t="shared" si="1"/>
        <v>95.125288242301053</v>
      </c>
    </row>
    <row r="49" spans="1:203" ht="18" customHeight="1">
      <c r="B49" s="26" t="s">
        <v>59</v>
      </c>
      <c r="C49" s="27">
        <f>+C50+C53+C56</f>
        <v>385.70000000000005</v>
      </c>
      <c r="D49" s="27">
        <f t="shared" ref="D49:AB49" si="19">+D50+D53+D56</f>
        <v>506.20000000000005</v>
      </c>
      <c r="E49" s="27">
        <f t="shared" si="19"/>
        <v>443.9</v>
      </c>
      <c r="F49" s="27">
        <f t="shared" si="19"/>
        <v>494.90000000000003</v>
      </c>
      <c r="G49" s="27">
        <f t="shared" si="19"/>
        <v>410.90000000000003</v>
      </c>
      <c r="H49" s="27">
        <f t="shared" si="19"/>
        <v>397.09999999999997</v>
      </c>
      <c r="I49" s="27">
        <f t="shared" si="19"/>
        <v>411.6</v>
      </c>
      <c r="J49" s="27">
        <f t="shared" si="19"/>
        <v>406.4</v>
      </c>
      <c r="K49" s="27">
        <f t="shared" si="19"/>
        <v>390.00000000000006</v>
      </c>
      <c r="L49" s="27">
        <f t="shared" si="19"/>
        <v>368.90000000000003</v>
      </c>
      <c r="M49" s="27">
        <f t="shared" si="19"/>
        <v>388.29999999999995</v>
      </c>
      <c r="N49" s="27">
        <f t="shared" si="19"/>
        <v>440.40000000000003</v>
      </c>
      <c r="O49" s="31">
        <f t="shared" si="19"/>
        <v>5044.3</v>
      </c>
      <c r="P49" s="28">
        <f t="shared" si="19"/>
        <v>385.76069742999999</v>
      </c>
      <c r="Q49" s="28">
        <f t="shared" si="19"/>
        <v>506.17814511</v>
      </c>
      <c r="R49" s="28">
        <f t="shared" si="19"/>
        <v>443.91391141999998</v>
      </c>
      <c r="S49" s="28">
        <f t="shared" si="19"/>
        <v>494.92226147999997</v>
      </c>
      <c r="T49" s="28">
        <f t="shared" si="19"/>
        <v>410.90987622</v>
      </c>
      <c r="U49" s="28">
        <f t="shared" si="19"/>
        <v>397.14827131000004</v>
      </c>
      <c r="V49" s="28">
        <f t="shared" si="19"/>
        <v>411.69473413000003</v>
      </c>
      <c r="W49" s="28">
        <f t="shared" si="19"/>
        <v>410.42122393913161</v>
      </c>
      <c r="X49" s="28">
        <f t="shared" si="19"/>
        <v>373.58851456884645</v>
      </c>
      <c r="Y49" s="28">
        <f t="shared" si="19"/>
        <v>354.0404004299026</v>
      </c>
      <c r="Z49" s="28">
        <f t="shared" si="19"/>
        <v>421.25676651091112</v>
      </c>
      <c r="AA49" s="28">
        <f t="shared" si="19"/>
        <v>428.46754642927641</v>
      </c>
      <c r="AB49" s="29">
        <f t="shared" si="19"/>
        <v>5038.302348978068</v>
      </c>
      <c r="AC49" s="29">
        <f t="shared" si="3"/>
        <v>5.9976510219321426</v>
      </c>
      <c r="AD49" s="30">
        <f t="shared" si="1"/>
        <v>100.119041109614</v>
      </c>
    </row>
    <row r="50" spans="1:203" ht="18" customHeight="1">
      <c r="B50" s="49" t="s">
        <v>60</v>
      </c>
      <c r="C50" s="27">
        <f>+C51+C52</f>
        <v>0.1</v>
      </c>
      <c r="D50" s="27">
        <f t="shared" ref="D50:AB50" si="20">+D51+D52</f>
        <v>0.1</v>
      </c>
      <c r="E50" s="27">
        <f t="shared" si="20"/>
        <v>0.2</v>
      </c>
      <c r="F50" s="27">
        <f t="shared" si="20"/>
        <v>1.6</v>
      </c>
      <c r="G50" s="27">
        <f t="shared" si="20"/>
        <v>0.1</v>
      </c>
      <c r="H50" s="27">
        <f t="shared" si="20"/>
        <v>0.2</v>
      </c>
      <c r="I50" s="27">
        <f t="shared" si="20"/>
        <v>0.1</v>
      </c>
      <c r="J50" s="27">
        <f t="shared" si="20"/>
        <v>0</v>
      </c>
      <c r="K50" s="27">
        <f t="shared" si="20"/>
        <v>1.6</v>
      </c>
      <c r="L50" s="27">
        <f t="shared" si="20"/>
        <v>0.1</v>
      </c>
      <c r="M50" s="27">
        <f t="shared" si="20"/>
        <v>0.2</v>
      </c>
      <c r="N50" s="27">
        <f t="shared" si="20"/>
        <v>0</v>
      </c>
      <c r="O50" s="31">
        <f t="shared" si="20"/>
        <v>4.3</v>
      </c>
      <c r="P50" s="28">
        <f t="shared" si="20"/>
        <v>8.659E-2</v>
      </c>
      <c r="Q50" s="28">
        <f t="shared" si="20"/>
        <v>8.0920000000000006E-2</v>
      </c>
      <c r="R50" s="28">
        <f t="shared" si="20"/>
        <v>0.16291</v>
      </c>
      <c r="S50" s="28">
        <f t="shared" si="20"/>
        <v>1.6485000000000001</v>
      </c>
      <c r="T50" s="28">
        <f t="shared" si="20"/>
        <v>0.10096556</v>
      </c>
      <c r="U50" s="28">
        <f t="shared" si="20"/>
        <v>0.24063000000000001</v>
      </c>
      <c r="V50" s="28">
        <f t="shared" si="20"/>
        <v>0.10092480000000001</v>
      </c>
      <c r="W50" s="28">
        <f t="shared" si="20"/>
        <v>0.10547315253734729</v>
      </c>
      <c r="X50" s="28">
        <f t="shared" si="20"/>
        <v>0.10090020854455591</v>
      </c>
      <c r="Y50" s="28">
        <f t="shared" si="20"/>
        <v>0.1026359539945</v>
      </c>
      <c r="Z50" s="28">
        <f t="shared" si="20"/>
        <v>0</v>
      </c>
      <c r="AA50" s="28">
        <f t="shared" si="20"/>
        <v>0</v>
      </c>
      <c r="AB50" s="30">
        <f t="shared" si="20"/>
        <v>2.7304496750764033</v>
      </c>
      <c r="AC50" s="30">
        <f t="shared" si="3"/>
        <v>1.5695503249235965</v>
      </c>
      <c r="AD50" s="30">
        <f t="shared" si="1"/>
        <v>157.48321748063998</v>
      </c>
    </row>
    <row r="51" spans="1:203" ht="18" customHeight="1">
      <c r="B51" s="45" t="s">
        <v>61</v>
      </c>
      <c r="C51" s="34">
        <f>+[1]DGII!P51</f>
        <v>0.1</v>
      </c>
      <c r="D51" s="34">
        <f>+[1]DGII!Q51</f>
        <v>0.1</v>
      </c>
      <c r="E51" s="34">
        <f>+[1]DGII!R51</f>
        <v>0.2</v>
      </c>
      <c r="F51" s="34">
        <f>+[1]DGII!S51</f>
        <v>1.6</v>
      </c>
      <c r="G51" s="34">
        <f>+[1]DGII!T51</f>
        <v>0.1</v>
      </c>
      <c r="H51" s="34">
        <f>+[1]DGII!U51</f>
        <v>0.2</v>
      </c>
      <c r="I51" s="34">
        <f>+[1]DGII!V51</f>
        <v>0.1</v>
      </c>
      <c r="J51" s="34">
        <f>+[1]DGII!W51</f>
        <v>0</v>
      </c>
      <c r="K51" s="34">
        <f>+[1]DGII!X51</f>
        <v>1.6</v>
      </c>
      <c r="L51" s="34">
        <f>+[1]DGII!Y51</f>
        <v>0.1</v>
      </c>
      <c r="M51" s="34">
        <f>+[1]DGII!Z51</f>
        <v>0.2</v>
      </c>
      <c r="N51" s="34">
        <f>+[1]DGII!AA51</f>
        <v>0</v>
      </c>
      <c r="O51" s="35">
        <f>SUM(C51:N51)</f>
        <v>4.3</v>
      </c>
      <c r="P51" s="34">
        <v>8.659E-2</v>
      </c>
      <c r="Q51" s="34">
        <v>8.0920000000000006E-2</v>
      </c>
      <c r="R51" s="34">
        <v>0.16291</v>
      </c>
      <c r="S51" s="34">
        <v>1.6485000000000001</v>
      </c>
      <c r="T51" s="34">
        <v>0.10096556</v>
      </c>
      <c r="U51" s="34">
        <v>0.24063000000000001</v>
      </c>
      <c r="V51" s="34">
        <v>0.10092480000000001</v>
      </c>
      <c r="W51" s="34">
        <v>0.10547315253734729</v>
      </c>
      <c r="X51" s="34">
        <v>0.10090020854455591</v>
      </c>
      <c r="Y51" s="34">
        <v>0.1026359539945</v>
      </c>
      <c r="Z51" s="34">
        <v>0</v>
      </c>
      <c r="AA51" s="34">
        <v>0</v>
      </c>
      <c r="AB51" s="38">
        <f>SUM(P51:AA51)</f>
        <v>2.7304496750764033</v>
      </c>
      <c r="AC51" s="38">
        <f t="shared" si="3"/>
        <v>1.5695503249235965</v>
      </c>
      <c r="AD51" s="38">
        <f t="shared" si="1"/>
        <v>157.48321748063998</v>
      </c>
    </row>
    <row r="52" spans="1:203" ht="18" customHeight="1">
      <c r="B52" s="45" t="s">
        <v>62</v>
      </c>
      <c r="C52" s="34">
        <f>+[1]DGII!P52</f>
        <v>0</v>
      </c>
      <c r="D52" s="34">
        <f>+[1]DGII!Q52</f>
        <v>0</v>
      </c>
      <c r="E52" s="34">
        <f>+[1]DGII!R52</f>
        <v>0</v>
      </c>
      <c r="F52" s="34">
        <f>+[1]DGII!S52</f>
        <v>0</v>
      </c>
      <c r="G52" s="34">
        <f>+[1]DGII!T52</f>
        <v>0</v>
      </c>
      <c r="H52" s="34">
        <f>+[1]DGII!U52</f>
        <v>0</v>
      </c>
      <c r="I52" s="34">
        <f>+[1]DGII!V52</f>
        <v>0</v>
      </c>
      <c r="J52" s="34">
        <f>+[1]DGII!W52</f>
        <v>0</v>
      </c>
      <c r="K52" s="34">
        <f>+[1]DGII!X52</f>
        <v>0</v>
      </c>
      <c r="L52" s="34">
        <f>+[1]DGII!Y52</f>
        <v>0</v>
      </c>
      <c r="M52" s="34">
        <f>+[1]DGII!Z52</f>
        <v>0</v>
      </c>
      <c r="N52" s="34">
        <f>+[1]DGII!AA52</f>
        <v>0</v>
      </c>
      <c r="O52" s="35">
        <f>SUM(C52:N52)</f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38">
        <f>SUM(P52:AA52)</f>
        <v>0</v>
      </c>
      <c r="AC52" s="38">
        <f t="shared" si="3"/>
        <v>0</v>
      </c>
      <c r="AD52" s="38" t="s">
        <v>63</v>
      </c>
    </row>
    <row r="53" spans="1:203" ht="18" customHeight="1">
      <c r="B53" s="49" t="s">
        <v>64</v>
      </c>
      <c r="C53" s="27">
        <f>+C54+C55</f>
        <v>381.8</v>
      </c>
      <c r="D53" s="27">
        <f t="shared" ref="D53:AB53" si="21">+D54+D55</f>
        <v>502.1</v>
      </c>
      <c r="E53" s="27">
        <f t="shared" si="21"/>
        <v>438.8</v>
      </c>
      <c r="F53" s="27">
        <f t="shared" si="21"/>
        <v>490.1</v>
      </c>
      <c r="G53" s="27">
        <f t="shared" si="21"/>
        <v>406</v>
      </c>
      <c r="H53" s="27">
        <f t="shared" si="21"/>
        <v>393.2</v>
      </c>
      <c r="I53" s="27">
        <f t="shared" si="21"/>
        <v>407.2</v>
      </c>
      <c r="J53" s="27">
        <f t="shared" si="21"/>
        <v>402.5</v>
      </c>
      <c r="K53" s="27">
        <f t="shared" si="21"/>
        <v>384.8</v>
      </c>
      <c r="L53" s="27">
        <f t="shared" si="21"/>
        <v>364.3</v>
      </c>
      <c r="M53" s="27">
        <f t="shared" si="21"/>
        <v>384.7</v>
      </c>
      <c r="N53" s="27">
        <f t="shared" si="21"/>
        <v>437.1</v>
      </c>
      <c r="O53" s="31">
        <f t="shared" si="21"/>
        <v>4992.6000000000004</v>
      </c>
      <c r="P53" s="28">
        <f t="shared" si="21"/>
        <v>381.84826972999997</v>
      </c>
      <c r="Q53" s="28">
        <f t="shared" si="21"/>
        <v>502.07103572</v>
      </c>
      <c r="R53" s="28">
        <f t="shared" si="21"/>
        <v>438.82441376999998</v>
      </c>
      <c r="S53" s="28">
        <f t="shared" si="21"/>
        <v>490.07586680999998</v>
      </c>
      <c r="T53" s="28">
        <f t="shared" si="21"/>
        <v>406.07556466</v>
      </c>
      <c r="U53" s="28">
        <f t="shared" si="21"/>
        <v>393.25913664000001</v>
      </c>
      <c r="V53" s="28">
        <f t="shared" si="21"/>
        <v>407.20646687000004</v>
      </c>
      <c r="W53" s="28">
        <f t="shared" si="21"/>
        <v>405.21782344367568</v>
      </c>
      <c r="X53" s="28">
        <f t="shared" si="21"/>
        <v>368.51596797076104</v>
      </c>
      <c r="Y53" s="28">
        <f t="shared" si="21"/>
        <v>349.11086573163755</v>
      </c>
      <c r="Z53" s="28">
        <f t="shared" si="21"/>
        <v>416.86357800835543</v>
      </c>
      <c r="AA53" s="28">
        <f t="shared" si="21"/>
        <v>423.66853372455319</v>
      </c>
      <c r="AB53" s="29">
        <f t="shared" si="21"/>
        <v>4982.7375230789821</v>
      </c>
      <c r="AC53" s="29">
        <f t="shared" si="3"/>
        <v>9.8624769210182421</v>
      </c>
      <c r="AD53" s="30">
        <f t="shared" ref="AD53:AD65" si="22">+O53/AB53*100</f>
        <v>100.19793290084694</v>
      </c>
    </row>
    <row r="54" spans="1:203" ht="18" customHeight="1">
      <c r="A54" s="50"/>
      <c r="B54" s="43" t="s">
        <v>65</v>
      </c>
      <c r="C54" s="34">
        <f>+[1]DGII!P54</f>
        <v>379.2</v>
      </c>
      <c r="D54" s="34">
        <f>+[1]DGII!Q54</f>
        <v>499.6</v>
      </c>
      <c r="E54" s="34">
        <f>+[1]DGII!R54</f>
        <v>435.7</v>
      </c>
      <c r="F54" s="34">
        <f>+[1]DGII!S54</f>
        <v>487.8</v>
      </c>
      <c r="G54" s="34">
        <f>+[1]DGII!T54</f>
        <v>403.4</v>
      </c>
      <c r="H54" s="34">
        <f>+[1]DGII!U54</f>
        <v>390.7</v>
      </c>
      <c r="I54" s="34">
        <f>+[1]DGII!V54</f>
        <v>404.7</v>
      </c>
      <c r="J54" s="34">
        <f>+[1]DGII!W54</f>
        <v>400.1</v>
      </c>
      <c r="K54" s="34">
        <f>+[1]DGII!X54</f>
        <v>382.3</v>
      </c>
      <c r="L54" s="34">
        <f>+[1]DGII!Y54</f>
        <v>361.7</v>
      </c>
      <c r="M54" s="34">
        <f>+[1]DGII!Z54</f>
        <v>382.3</v>
      </c>
      <c r="N54" s="34">
        <f>+[1]DGII!AA54</f>
        <v>435.1</v>
      </c>
      <c r="O54" s="35">
        <f>SUM(C54:N54)</f>
        <v>4962.6000000000004</v>
      </c>
      <c r="P54" s="41">
        <v>379.25502876999997</v>
      </c>
      <c r="Q54" s="41">
        <v>499.55943388999998</v>
      </c>
      <c r="R54" s="41">
        <v>435.71303876999997</v>
      </c>
      <c r="S54" s="41">
        <v>487.77454681</v>
      </c>
      <c r="T54" s="41">
        <v>403.43300320999998</v>
      </c>
      <c r="U54" s="41">
        <v>390.68236863999999</v>
      </c>
      <c r="V54" s="41">
        <v>404.75206080000004</v>
      </c>
      <c r="W54" s="41">
        <v>402.15918084010701</v>
      </c>
      <c r="X54" s="41">
        <v>365.0575094291475</v>
      </c>
      <c r="Y54" s="41">
        <v>345.7745769495977</v>
      </c>
      <c r="Z54" s="41">
        <v>414.01063740618235</v>
      </c>
      <c r="AA54" s="41">
        <v>421.01564178651051</v>
      </c>
      <c r="AB54" s="37">
        <f>SUM(P54:AA54)</f>
        <v>4949.1870273015447</v>
      </c>
      <c r="AC54" s="37">
        <f t="shared" si="3"/>
        <v>13.412972698455633</v>
      </c>
      <c r="AD54" s="38">
        <f t="shared" si="22"/>
        <v>100.27101365586842</v>
      </c>
    </row>
    <row r="55" spans="1:203" ht="18" customHeight="1">
      <c r="B55" s="43" t="s">
        <v>36</v>
      </c>
      <c r="C55" s="34">
        <f>+[1]DGII!P55</f>
        <v>2.6</v>
      </c>
      <c r="D55" s="34">
        <f>+[1]DGII!Q55</f>
        <v>2.5</v>
      </c>
      <c r="E55" s="34">
        <f>+[1]DGII!R55</f>
        <v>3.1</v>
      </c>
      <c r="F55" s="34">
        <f>+[1]DGII!S55</f>
        <v>2.2999999999999998</v>
      </c>
      <c r="G55" s="34">
        <f>+[1]DGII!T55</f>
        <v>2.6</v>
      </c>
      <c r="H55" s="34">
        <f>+[1]DGII!U55</f>
        <v>2.5</v>
      </c>
      <c r="I55" s="34">
        <f>+[1]DGII!V55</f>
        <v>2.5</v>
      </c>
      <c r="J55" s="34">
        <f>+[1]DGII!W55</f>
        <v>2.4</v>
      </c>
      <c r="K55" s="34">
        <f>+[1]DGII!X55</f>
        <v>2.5</v>
      </c>
      <c r="L55" s="34">
        <f>+[1]DGII!Y55</f>
        <v>2.6</v>
      </c>
      <c r="M55" s="34">
        <f>+[1]DGII!Z55</f>
        <v>2.4</v>
      </c>
      <c r="N55" s="34">
        <f>+[1]DGII!AA55</f>
        <v>2</v>
      </c>
      <c r="O55" s="35">
        <f>SUM(C55:N55)</f>
        <v>30</v>
      </c>
      <c r="P55" s="41">
        <v>2.5932409600000002</v>
      </c>
      <c r="Q55" s="41">
        <v>2.51160183</v>
      </c>
      <c r="R55" s="41">
        <v>3.1113749999999998</v>
      </c>
      <c r="S55" s="41">
        <v>2.30132</v>
      </c>
      <c r="T55" s="41">
        <v>2.6425614500000001</v>
      </c>
      <c r="U55" s="41">
        <v>2.5767679999999999</v>
      </c>
      <c r="V55" s="41">
        <v>2.4544060699999997</v>
      </c>
      <c r="W55" s="41">
        <v>3.0586426035686665</v>
      </c>
      <c r="X55" s="41">
        <v>3.4584585416135365</v>
      </c>
      <c r="Y55" s="41">
        <v>3.3362887820398179</v>
      </c>
      <c r="Z55" s="41">
        <v>2.8529406021730499</v>
      </c>
      <c r="AA55" s="41">
        <v>2.6528919380426603</v>
      </c>
      <c r="AB55" s="37">
        <f>SUM(P55:AA55)</f>
        <v>33.550495777437732</v>
      </c>
      <c r="AC55" s="37">
        <f t="shared" si="3"/>
        <v>-3.5504957774377317</v>
      </c>
      <c r="AD55" s="38">
        <f t="shared" si="22"/>
        <v>89.417456597391336</v>
      </c>
    </row>
    <row r="56" spans="1:203" ht="18" customHeight="1">
      <c r="B56" s="49" t="s">
        <v>66</v>
      </c>
      <c r="C56" s="27">
        <f>+[1]DGII!P56</f>
        <v>3.8</v>
      </c>
      <c r="D56" s="27">
        <f>+[1]DGII!Q56</f>
        <v>4</v>
      </c>
      <c r="E56" s="27">
        <f>+[1]DGII!R56</f>
        <v>4.9000000000000004</v>
      </c>
      <c r="F56" s="27">
        <f>+[1]DGII!S56</f>
        <v>3.2</v>
      </c>
      <c r="G56" s="27">
        <f>+[1]DGII!T56</f>
        <v>4.8</v>
      </c>
      <c r="H56" s="27">
        <f>+[1]DGII!U56</f>
        <v>3.7</v>
      </c>
      <c r="I56" s="27">
        <f>+[1]DGII!V56</f>
        <v>4.3</v>
      </c>
      <c r="J56" s="27">
        <f>+[1]DGII!W56</f>
        <v>3.9</v>
      </c>
      <c r="K56" s="27">
        <f>+[1]DGII!X56</f>
        <v>3.6</v>
      </c>
      <c r="L56" s="27">
        <f>+[1]DGII!Y56</f>
        <v>4.5</v>
      </c>
      <c r="M56" s="27">
        <f>+[1]DGII!Z56</f>
        <v>3.4</v>
      </c>
      <c r="N56" s="27">
        <f>+[1]DGII!AA56</f>
        <v>3.3</v>
      </c>
      <c r="O56" s="31">
        <f>SUM(C56:N56)</f>
        <v>47.4</v>
      </c>
      <c r="P56" s="27">
        <v>3.8258377000000001</v>
      </c>
      <c r="Q56" s="27">
        <v>4.0261893899999999</v>
      </c>
      <c r="R56" s="27">
        <v>4.9265876500000001</v>
      </c>
      <c r="S56" s="27">
        <v>3.1978946699999997</v>
      </c>
      <c r="T56" s="27">
        <v>4.7333460000000001</v>
      </c>
      <c r="U56" s="27">
        <v>3.6485046699999999</v>
      </c>
      <c r="V56" s="27">
        <v>4.3873424600000002</v>
      </c>
      <c r="W56" s="27">
        <v>5.0979273429185898</v>
      </c>
      <c r="X56" s="27">
        <v>4.9716463895408713</v>
      </c>
      <c r="Y56" s="27">
        <v>4.8268987442706006</v>
      </c>
      <c r="Z56" s="27">
        <v>4.3931885025556721</v>
      </c>
      <c r="AA56" s="27">
        <v>4.7990127047232152</v>
      </c>
      <c r="AB56" s="29">
        <f>SUM(P56:AA56)</f>
        <v>52.834376224008956</v>
      </c>
      <c r="AC56" s="29">
        <f t="shared" si="3"/>
        <v>-5.4343762240089575</v>
      </c>
      <c r="AD56" s="30">
        <f t="shared" si="22"/>
        <v>89.714317434224824</v>
      </c>
    </row>
    <row r="57" spans="1:203" ht="18" customHeight="1">
      <c r="B57" s="51" t="s">
        <v>67</v>
      </c>
      <c r="C57" s="27">
        <f>+C58+C62+C63</f>
        <v>757.5</v>
      </c>
      <c r="D57" s="27">
        <f t="shared" ref="D57:AB57" si="23">+D58+D62+D63</f>
        <v>751.80000000000007</v>
      </c>
      <c r="E57" s="27">
        <f t="shared" si="23"/>
        <v>943.00000000000011</v>
      </c>
      <c r="F57" s="27">
        <f t="shared" si="23"/>
        <v>921.5</v>
      </c>
      <c r="G57" s="27">
        <f t="shared" si="23"/>
        <v>690.5</v>
      </c>
      <c r="H57" s="27">
        <f t="shared" si="23"/>
        <v>967.4</v>
      </c>
      <c r="I57" s="27">
        <f t="shared" si="23"/>
        <v>716.30000000000007</v>
      </c>
      <c r="J57" s="27">
        <f t="shared" si="23"/>
        <v>927.1</v>
      </c>
      <c r="K57" s="27">
        <f t="shared" si="23"/>
        <v>800.6</v>
      </c>
      <c r="L57" s="27">
        <f t="shared" si="23"/>
        <v>811.1</v>
      </c>
      <c r="M57" s="27">
        <f t="shared" si="23"/>
        <v>1260</v>
      </c>
      <c r="N57" s="27">
        <f t="shared" si="23"/>
        <v>4328.5</v>
      </c>
      <c r="O57" s="31">
        <f t="shared" si="23"/>
        <v>13875.3</v>
      </c>
      <c r="P57" s="28">
        <f t="shared" si="23"/>
        <v>757.48349595000013</v>
      </c>
      <c r="Q57" s="28">
        <f t="shared" si="23"/>
        <v>751.75098426999989</v>
      </c>
      <c r="R57" s="28">
        <f t="shared" si="23"/>
        <v>942.88625127000012</v>
      </c>
      <c r="S57" s="28">
        <f t="shared" si="23"/>
        <v>921.48331853999991</v>
      </c>
      <c r="T57" s="28">
        <f t="shared" si="23"/>
        <v>690.47704423999994</v>
      </c>
      <c r="U57" s="28">
        <f t="shared" si="23"/>
        <v>967.36183571999993</v>
      </c>
      <c r="V57" s="28">
        <f t="shared" si="23"/>
        <v>716.2526435100001</v>
      </c>
      <c r="W57" s="28">
        <f t="shared" si="23"/>
        <v>938.66624828679426</v>
      </c>
      <c r="X57" s="28">
        <f t="shared" si="23"/>
        <v>813.31544699913889</v>
      </c>
      <c r="Y57" s="28">
        <f t="shared" si="23"/>
        <v>806.11871306620924</v>
      </c>
      <c r="Z57" s="28">
        <f t="shared" si="23"/>
        <v>961.89120579199232</v>
      </c>
      <c r="AA57" s="28">
        <f t="shared" si="23"/>
        <v>861.77481338894745</v>
      </c>
      <c r="AB57" s="29">
        <f t="shared" si="23"/>
        <v>10129.462001033084</v>
      </c>
      <c r="AC57" s="29">
        <f t="shared" si="3"/>
        <v>3745.8379989669156</v>
      </c>
      <c r="AD57" s="29">
        <f t="shared" si="22"/>
        <v>136.97963424498641</v>
      </c>
    </row>
    <row r="58" spans="1:203" s="52" customFormat="1" ht="18" customHeight="1">
      <c r="B58" s="51" t="s">
        <v>68</v>
      </c>
      <c r="C58" s="27">
        <f t="shared" ref="C58:AB58" si="24">+C59</f>
        <v>0</v>
      </c>
      <c r="D58" s="27">
        <f t="shared" si="24"/>
        <v>0.1</v>
      </c>
      <c r="E58" s="27">
        <f t="shared" si="24"/>
        <v>0</v>
      </c>
      <c r="F58" s="27">
        <f t="shared" si="24"/>
        <v>0</v>
      </c>
      <c r="G58" s="27">
        <f t="shared" si="24"/>
        <v>0.7</v>
      </c>
      <c r="H58" s="27">
        <f t="shared" si="24"/>
        <v>0</v>
      </c>
      <c r="I58" s="27">
        <f t="shared" si="24"/>
        <v>0</v>
      </c>
      <c r="J58" s="27">
        <f t="shared" si="24"/>
        <v>0</v>
      </c>
      <c r="K58" s="27">
        <f t="shared" si="24"/>
        <v>0</v>
      </c>
      <c r="L58" s="27">
        <f t="shared" si="24"/>
        <v>0</v>
      </c>
      <c r="M58" s="27">
        <f t="shared" si="24"/>
        <v>0</v>
      </c>
      <c r="N58" s="27">
        <f t="shared" si="24"/>
        <v>0</v>
      </c>
      <c r="O58" s="31">
        <f t="shared" si="24"/>
        <v>0.8</v>
      </c>
      <c r="P58" s="28">
        <f t="shared" si="24"/>
        <v>2.0272249999999999E-2</v>
      </c>
      <c r="Q58" s="28">
        <f t="shared" si="24"/>
        <v>4.6295659999999995E-2</v>
      </c>
      <c r="R58" s="28">
        <f t="shared" si="24"/>
        <v>1.070016E-2</v>
      </c>
      <c r="S58" s="28">
        <f t="shared" si="24"/>
        <v>1.9926200000000001E-3</v>
      </c>
      <c r="T58" s="28">
        <f t="shared" si="24"/>
        <v>0.67810815999999996</v>
      </c>
      <c r="U58" s="28">
        <f t="shared" si="24"/>
        <v>1.4462579999999999E-2</v>
      </c>
      <c r="V58" s="28">
        <f t="shared" si="24"/>
        <v>1.1049499999999999E-3</v>
      </c>
      <c r="W58" s="28">
        <f t="shared" si="24"/>
        <v>1.5107000000000001E-2</v>
      </c>
      <c r="X58" s="28">
        <f t="shared" si="24"/>
        <v>1.5107000000000001E-2</v>
      </c>
      <c r="Y58" s="28">
        <f t="shared" si="24"/>
        <v>0</v>
      </c>
      <c r="Z58" s="28">
        <f t="shared" si="24"/>
        <v>0</v>
      </c>
      <c r="AA58" s="28">
        <f t="shared" si="24"/>
        <v>0</v>
      </c>
      <c r="AB58" s="29">
        <f t="shared" si="24"/>
        <v>0.80315037999999994</v>
      </c>
      <c r="AC58" s="29">
        <f t="shared" si="3"/>
        <v>-3.1503799999998972E-3</v>
      </c>
      <c r="AD58" s="29">
        <f t="shared" si="22"/>
        <v>99.607747181791794</v>
      </c>
    </row>
    <row r="59" spans="1:203" ht="18" customHeight="1">
      <c r="B59" s="49" t="s">
        <v>69</v>
      </c>
      <c r="C59" s="27">
        <f>+C60+C61</f>
        <v>0</v>
      </c>
      <c r="D59" s="27">
        <f t="shared" ref="D59:AB59" si="25">+D60+D61</f>
        <v>0.1</v>
      </c>
      <c r="E59" s="27">
        <f t="shared" si="25"/>
        <v>0</v>
      </c>
      <c r="F59" s="27">
        <f t="shared" si="25"/>
        <v>0</v>
      </c>
      <c r="G59" s="27">
        <f t="shared" si="25"/>
        <v>0.7</v>
      </c>
      <c r="H59" s="27">
        <f t="shared" si="25"/>
        <v>0</v>
      </c>
      <c r="I59" s="27">
        <f t="shared" si="25"/>
        <v>0</v>
      </c>
      <c r="J59" s="27">
        <f t="shared" si="25"/>
        <v>0</v>
      </c>
      <c r="K59" s="27">
        <f t="shared" si="25"/>
        <v>0</v>
      </c>
      <c r="L59" s="27">
        <f t="shared" si="25"/>
        <v>0</v>
      </c>
      <c r="M59" s="27">
        <f t="shared" si="25"/>
        <v>0</v>
      </c>
      <c r="N59" s="27">
        <f t="shared" si="25"/>
        <v>0</v>
      </c>
      <c r="O59" s="31">
        <f t="shared" si="25"/>
        <v>0.8</v>
      </c>
      <c r="P59" s="28">
        <f t="shared" si="25"/>
        <v>2.0272249999999999E-2</v>
      </c>
      <c r="Q59" s="28">
        <f t="shared" si="25"/>
        <v>4.6295659999999995E-2</v>
      </c>
      <c r="R59" s="28">
        <f t="shared" si="25"/>
        <v>1.070016E-2</v>
      </c>
      <c r="S59" s="28">
        <f t="shared" si="25"/>
        <v>1.9926200000000001E-3</v>
      </c>
      <c r="T59" s="28">
        <f t="shared" si="25"/>
        <v>0.67810815999999996</v>
      </c>
      <c r="U59" s="28">
        <f t="shared" si="25"/>
        <v>1.4462579999999999E-2</v>
      </c>
      <c r="V59" s="28">
        <f t="shared" si="25"/>
        <v>1.1049499999999999E-3</v>
      </c>
      <c r="W59" s="28">
        <f t="shared" si="25"/>
        <v>1.5107000000000001E-2</v>
      </c>
      <c r="X59" s="28">
        <f t="shared" si="25"/>
        <v>1.5107000000000001E-2</v>
      </c>
      <c r="Y59" s="28">
        <f t="shared" si="25"/>
        <v>0</v>
      </c>
      <c r="Z59" s="28">
        <f t="shared" si="25"/>
        <v>0</v>
      </c>
      <c r="AA59" s="28">
        <f t="shared" si="25"/>
        <v>0</v>
      </c>
      <c r="AB59" s="29">
        <f t="shared" si="25"/>
        <v>0.80315037999999994</v>
      </c>
      <c r="AC59" s="29">
        <f t="shared" si="3"/>
        <v>-3.1503799999998972E-3</v>
      </c>
      <c r="AD59" s="29">
        <f t="shared" si="22"/>
        <v>99.607747181791794</v>
      </c>
    </row>
    <row r="60" spans="1:203" s="53" customFormat="1" ht="18" customHeight="1">
      <c r="B60" s="43" t="s">
        <v>70</v>
      </c>
      <c r="C60" s="34">
        <f>+[1]DGII!P60</f>
        <v>0</v>
      </c>
      <c r="D60" s="34">
        <f>+[1]DGII!Q60</f>
        <v>0</v>
      </c>
      <c r="E60" s="34">
        <f>+[1]DGII!R60</f>
        <v>0</v>
      </c>
      <c r="F60" s="34">
        <f>+[1]DGII!S60</f>
        <v>0</v>
      </c>
      <c r="G60" s="34">
        <f>+[1]DGII!T60</f>
        <v>0.4</v>
      </c>
      <c r="H60" s="34">
        <f>+[1]DGII!U60</f>
        <v>0</v>
      </c>
      <c r="I60" s="34">
        <f>+[1]DGII!V60</f>
        <v>0</v>
      </c>
      <c r="J60" s="34">
        <f>+[1]DGII!W60</f>
        <v>0</v>
      </c>
      <c r="K60" s="34">
        <f>+[1]DGII!X60</f>
        <v>0</v>
      </c>
      <c r="L60" s="34">
        <f>+[1]DGII!Y60</f>
        <v>0</v>
      </c>
      <c r="M60" s="34">
        <f>+[1]DGII!Z60</f>
        <v>0</v>
      </c>
      <c r="N60" s="34">
        <f>+[1]DGII!AA60</f>
        <v>0</v>
      </c>
      <c r="O60" s="35">
        <f>SUM(C60:N60)</f>
        <v>0.4</v>
      </c>
      <c r="P60" s="34">
        <v>0</v>
      </c>
      <c r="Q60" s="34">
        <v>0</v>
      </c>
      <c r="R60" s="34">
        <v>0</v>
      </c>
      <c r="S60" s="34">
        <v>0</v>
      </c>
      <c r="T60" s="34">
        <v>0.44159935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7">
        <f>SUM(P60:AA60)</f>
        <v>0.44159935</v>
      </c>
      <c r="AC60" s="37">
        <f t="shared" si="3"/>
        <v>-4.1599349999999979E-2</v>
      </c>
      <c r="AD60" s="54">
        <v>0</v>
      </c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 t="s">
        <v>71</v>
      </c>
      <c r="BA60" s="55" t="s">
        <v>71</v>
      </c>
      <c r="BB60" s="55" t="s">
        <v>71</v>
      </c>
      <c r="BC60" s="55" t="s">
        <v>71</v>
      </c>
      <c r="BD60" s="55" t="s">
        <v>71</v>
      </c>
      <c r="BE60" s="55" t="s">
        <v>71</v>
      </c>
      <c r="BF60" s="55" t="s">
        <v>71</v>
      </c>
      <c r="BG60" s="55" t="s">
        <v>71</v>
      </c>
      <c r="BH60" s="55" t="s">
        <v>71</v>
      </c>
      <c r="BI60" s="55" t="s">
        <v>71</v>
      </c>
      <c r="BJ60" s="55" t="s">
        <v>71</v>
      </c>
      <c r="BK60" s="55" t="s">
        <v>71</v>
      </c>
      <c r="BL60" s="55" t="s">
        <v>71</v>
      </c>
      <c r="BM60" s="55" t="s">
        <v>71</v>
      </c>
      <c r="BN60" s="55" t="s">
        <v>71</v>
      </c>
      <c r="BO60" s="55" t="s">
        <v>71</v>
      </c>
      <c r="BP60" s="55" t="s">
        <v>71</v>
      </c>
      <c r="BQ60" s="55" t="s">
        <v>71</v>
      </c>
      <c r="BR60" s="55" t="s">
        <v>71</v>
      </c>
      <c r="BS60" s="55" t="s">
        <v>71</v>
      </c>
      <c r="BT60" s="55" t="s">
        <v>71</v>
      </c>
      <c r="BU60" s="55" t="s">
        <v>71</v>
      </c>
      <c r="BV60" s="55" t="s">
        <v>71</v>
      </c>
      <c r="BW60" s="55" t="s">
        <v>71</v>
      </c>
      <c r="BX60" s="55" t="s">
        <v>71</v>
      </c>
      <c r="BY60" s="55" t="s">
        <v>71</v>
      </c>
      <c r="BZ60" s="55" t="s">
        <v>71</v>
      </c>
      <c r="CA60" s="55" t="s">
        <v>71</v>
      </c>
      <c r="CB60" s="55" t="s">
        <v>71</v>
      </c>
      <c r="CC60" s="55" t="s">
        <v>71</v>
      </c>
      <c r="CD60" s="55" t="s">
        <v>71</v>
      </c>
      <c r="CE60" s="55" t="s">
        <v>71</v>
      </c>
      <c r="CF60" s="55" t="s">
        <v>71</v>
      </c>
      <c r="CG60" s="55" t="s">
        <v>71</v>
      </c>
      <c r="CH60" s="55" t="s">
        <v>71</v>
      </c>
      <c r="CI60" s="55" t="s">
        <v>71</v>
      </c>
      <c r="CJ60" s="55" t="s">
        <v>71</v>
      </c>
      <c r="CK60" s="55" t="s">
        <v>71</v>
      </c>
      <c r="CL60" s="55" t="s">
        <v>71</v>
      </c>
      <c r="CM60" s="55" t="s">
        <v>71</v>
      </c>
      <c r="CN60" s="55" t="s">
        <v>71</v>
      </c>
      <c r="CO60" s="55" t="s">
        <v>71</v>
      </c>
      <c r="CP60" s="55" t="s">
        <v>71</v>
      </c>
      <c r="CQ60" s="55" t="s">
        <v>71</v>
      </c>
      <c r="CR60" s="55" t="s">
        <v>71</v>
      </c>
      <c r="CS60" s="55" t="s">
        <v>71</v>
      </c>
      <c r="CT60" s="55" t="s">
        <v>71</v>
      </c>
      <c r="CU60" s="55" t="s">
        <v>71</v>
      </c>
      <c r="CV60" s="55" t="s">
        <v>71</v>
      </c>
      <c r="CW60" s="55" t="s">
        <v>71</v>
      </c>
      <c r="CX60" s="55" t="s">
        <v>71</v>
      </c>
      <c r="CY60" s="55" t="s">
        <v>71</v>
      </c>
      <c r="CZ60" s="55" t="s">
        <v>71</v>
      </c>
      <c r="DA60" s="55" t="s">
        <v>71</v>
      </c>
      <c r="DB60" s="55" t="s">
        <v>71</v>
      </c>
      <c r="DC60" s="55" t="s">
        <v>71</v>
      </c>
      <c r="DD60" s="55" t="s">
        <v>71</v>
      </c>
      <c r="DE60" s="55" t="s">
        <v>71</v>
      </c>
      <c r="DF60" s="55" t="s">
        <v>71</v>
      </c>
      <c r="DG60" s="55" t="s">
        <v>71</v>
      </c>
      <c r="DH60" s="55" t="s">
        <v>71</v>
      </c>
      <c r="DI60" s="55" t="s">
        <v>71</v>
      </c>
      <c r="DJ60" s="55" t="s">
        <v>71</v>
      </c>
      <c r="DK60" s="55" t="s">
        <v>71</v>
      </c>
      <c r="DL60" s="55" t="s">
        <v>71</v>
      </c>
      <c r="DM60" s="55" t="s">
        <v>71</v>
      </c>
      <c r="DN60" s="55" t="s">
        <v>71</v>
      </c>
      <c r="DO60" s="55" t="s">
        <v>71</v>
      </c>
      <c r="DP60" s="55" t="s">
        <v>71</v>
      </c>
      <c r="DQ60" s="55" t="s">
        <v>71</v>
      </c>
      <c r="DR60" s="55" t="s">
        <v>71</v>
      </c>
      <c r="DS60" s="55" t="s">
        <v>71</v>
      </c>
      <c r="DT60" s="55" t="s">
        <v>71</v>
      </c>
      <c r="DU60" s="55" t="s">
        <v>71</v>
      </c>
      <c r="DV60" s="55" t="s">
        <v>71</v>
      </c>
      <c r="DW60" s="55" t="s">
        <v>71</v>
      </c>
      <c r="DX60" s="55" t="s">
        <v>71</v>
      </c>
      <c r="DY60" s="55" t="s">
        <v>71</v>
      </c>
      <c r="DZ60" s="55" t="s">
        <v>71</v>
      </c>
      <c r="EA60" s="55" t="s">
        <v>71</v>
      </c>
      <c r="EB60" s="55" t="s">
        <v>71</v>
      </c>
      <c r="EC60" s="55" t="s">
        <v>71</v>
      </c>
      <c r="ED60" s="55" t="s">
        <v>71</v>
      </c>
      <c r="EE60" s="55" t="s">
        <v>71</v>
      </c>
      <c r="EF60" s="55" t="s">
        <v>71</v>
      </c>
      <c r="EG60" s="55" t="s">
        <v>71</v>
      </c>
      <c r="EH60" s="55" t="s">
        <v>71</v>
      </c>
      <c r="EI60" s="55" t="s">
        <v>71</v>
      </c>
      <c r="EJ60" s="55" t="s">
        <v>71</v>
      </c>
      <c r="EK60" s="55" t="s">
        <v>71</v>
      </c>
      <c r="EL60" s="55" t="s">
        <v>71</v>
      </c>
      <c r="EM60" s="55" t="s">
        <v>71</v>
      </c>
      <c r="EN60" s="55" t="s">
        <v>71</v>
      </c>
      <c r="EO60" s="55" t="s">
        <v>71</v>
      </c>
      <c r="EP60" s="55" t="s">
        <v>71</v>
      </c>
      <c r="EQ60" s="55" t="s">
        <v>71</v>
      </c>
      <c r="ER60" s="55" t="s">
        <v>71</v>
      </c>
      <c r="ES60" s="55" t="s">
        <v>71</v>
      </c>
      <c r="ET60" s="55" t="s">
        <v>71</v>
      </c>
      <c r="EU60" s="55" t="s">
        <v>71</v>
      </c>
      <c r="EV60" s="55" t="s">
        <v>71</v>
      </c>
      <c r="EW60" s="55" t="s">
        <v>71</v>
      </c>
      <c r="EX60" s="55" t="s">
        <v>71</v>
      </c>
      <c r="EY60" s="55" t="s">
        <v>71</v>
      </c>
      <c r="EZ60" s="55" t="s">
        <v>71</v>
      </c>
      <c r="FA60" s="55" t="s">
        <v>71</v>
      </c>
      <c r="FB60" s="55" t="s">
        <v>71</v>
      </c>
      <c r="FC60" s="55" t="s">
        <v>71</v>
      </c>
      <c r="FD60" s="55" t="s">
        <v>71</v>
      </c>
      <c r="FE60" s="55" t="s">
        <v>71</v>
      </c>
      <c r="FF60" s="55" t="s">
        <v>71</v>
      </c>
      <c r="FG60" s="55" t="s">
        <v>71</v>
      </c>
      <c r="FH60" s="55" t="s">
        <v>71</v>
      </c>
      <c r="FI60" s="55" t="s">
        <v>71</v>
      </c>
      <c r="FJ60" s="55" t="s">
        <v>71</v>
      </c>
      <c r="FK60" s="55" t="s">
        <v>71</v>
      </c>
      <c r="FL60" s="55" t="s">
        <v>71</v>
      </c>
      <c r="FM60" s="55" t="s">
        <v>71</v>
      </c>
      <c r="FN60" s="55" t="s">
        <v>71</v>
      </c>
      <c r="FO60" s="55" t="s">
        <v>71</v>
      </c>
      <c r="FP60" s="55" t="s">
        <v>71</v>
      </c>
      <c r="FQ60" s="55" t="s">
        <v>71</v>
      </c>
      <c r="FR60" s="55" t="s">
        <v>71</v>
      </c>
      <c r="FS60" s="55" t="s">
        <v>71</v>
      </c>
      <c r="FT60" s="55" t="s">
        <v>71</v>
      </c>
      <c r="FU60" s="55" t="s">
        <v>71</v>
      </c>
      <c r="FV60" s="55" t="s">
        <v>71</v>
      </c>
      <c r="FW60" s="55" t="s">
        <v>71</v>
      </c>
      <c r="FX60" s="55" t="s">
        <v>71</v>
      </c>
      <c r="FY60" s="55" t="s">
        <v>71</v>
      </c>
      <c r="FZ60" s="55" t="s">
        <v>71</v>
      </c>
      <c r="GA60" s="55" t="s">
        <v>71</v>
      </c>
      <c r="GB60" s="55" t="s">
        <v>71</v>
      </c>
      <c r="GC60" s="55" t="s">
        <v>71</v>
      </c>
      <c r="GD60" s="55" t="s">
        <v>71</v>
      </c>
      <c r="GE60" s="55" t="s">
        <v>71</v>
      </c>
      <c r="GF60" s="55" t="s">
        <v>71</v>
      </c>
      <c r="GG60" s="55" t="s">
        <v>71</v>
      </c>
      <c r="GH60" s="55" t="s">
        <v>71</v>
      </c>
      <c r="GI60" s="55" t="s">
        <v>71</v>
      </c>
      <c r="GJ60" s="55" t="s">
        <v>71</v>
      </c>
      <c r="GK60" s="55" t="s">
        <v>71</v>
      </c>
      <c r="GL60" s="55" t="s">
        <v>71</v>
      </c>
      <c r="GM60" s="55" t="s">
        <v>71</v>
      </c>
      <c r="GN60" s="55" t="s">
        <v>71</v>
      </c>
      <c r="GO60" s="55" t="s">
        <v>71</v>
      </c>
      <c r="GP60" s="55" t="s">
        <v>71</v>
      </c>
      <c r="GQ60" s="55" t="s">
        <v>71</v>
      </c>
      <c r="GR60" s="55" t="s">
        <v>71</v>
      </c>
      <c r="GS60" s="55" t="s">
        <v>71</v>
      </c>
      <c r="GT60" s="55" t="s">
        <v>71</v>
      </c>
      <c r="GU60" s="55" t="s">
        <v>71</v>
      </c>
    </row>
    <row r="61" spans="1:203" ht="18" customHeight="1">
      <c r="B61" s="43" t="s">
        <v>36</v>
      </c>
      <c r="C61" s="34">
        <f>+[1]DGII!P61</f>
        <v>0</v>
      </c>
      <c r="D61" s="34">
        <f>+[1]DGII!Q61</f>
        <v>0.1</v>
      </c>
      <c r="E61" s="34">
        <f>+[1]DGII!R61</f>
        <v>0</v>
      </c>
      <c r="F61" s="34">
        <f>+[1]DGII!S61</f>
        <v>0</v>
      </c>
      <c r="G61" s="34">
        <f>+[1]DGII!T61</f>
        <v>0.3</v>
      </c>
      <c r="H61" s="34">
        <f>+[1]DGII!U61</f>
        <v>0</v>
      </c>
      <c r="I61" s="34">
        <f>+[1]DGII!V61</f>
        <v>0</v>
      </c>
      <c r="J61" s="34">
        <f>+[1]DGII!W61</f>
        <v>0</v>
      </c>
      <c r="K61" s="34">
        <f>+[1]DGII!X61</f>
        <v>0</v>
      </c>
      <c r="L61" s="34">
        <f>+[1]DGII!Y61</f>
        <v>0</v>
      </c>
      <c r="M61" s="34">
        <f>+[1]DGII!Z61</f>
        <v>0</v>
      </c>
      <c r="N61" s="34">
        <f>+[1]DGII!AA61</f>
        <v>0</v>
      </c>
      <c r="O61" s="35">
        <f>SUM(C61:N61)</f>
        <v>0.4</v>
      </c>
      <c r="P61" s="34">
        <v>2.0272249999999999E-2</v>
      </c>
      <c r="Q61" s="34">
        <v>4.6295659999999995E-2</v>
      </c>
      <c r="R61" s="34">
        <v>1.070016E-2</v>
      </c>
      <c r="S61" s="34">
        <v>1.9926200000000001E-3</v>
      </c>
      <c r="T61" s="34">
        <v>0.23650880999999996</v>
      </c>
      <c r="U61" s="34">
        <v>1.4462579999999999E-2</v>
      </c>
      <c r="V61" s="34">
        <v>1.1049499999999999E-3</v>
      </c>
      <c r="W61" s="34">
        <v>1.5107000000000001E-2</v>
      </c>
      <c r="X61" s="34">
        <v>1.5107000000000001E-2</v>
      </c>
      <c r="Y61" s="34">
        <v>0</v>
      </c>
      <c r="Z61" s="34">
        <v>0</v>
      </c>
      <c r="AA61" s="34">
        <v>0</v>
      </c>
      <c r="AB61" s="37">
        <f>SUM(P61:AA61)</f>
        <v>0.36155102999999988</v>
      </c>
      <c r="AC61" s="37">
        <f t="shared" si="3"/>
        <v>3.8448970000000138E-2</v>
      </c>
      <c r="AD61" s="38">
        <f t="shared" si="22"/>
        <v>110.63445179508966</v>
      </c>
    </row>
    <row r="62" spans="1:203" ht="18" customHeight="1">
      <c r="B62" s="49" t="s">
        <v>72</v>
      </c>
      <c r="C62" s="27">
        <f>+[1]DGII!P62</f>
        <v>7.1</v>
      </c>
      <c r="D62" s="27">
        <f>+[1]DGII!Q62</f>
        <v>9.6</v>
      </c>
      <c r="E62" s="27">
        <f>+[1]DGII!R62</f>
        <v>24.2</v>
      </c>
      <c r="F62" s="27">
        <f>+[1]DGII!S62</f>
        <v>24</v>
      </c>
      <c r="G62" s="27">
        <f>+[1]DGII!T62</f>
        <v>20.9</v>
      </c>
      <c r="H62" s="27">
        <f>+[1]DGII!U62</f>
        <v>16.100000000000001</v>
      </c>
      <c r="I62" s="27">
        <f>+[1]DGII!V62</f>
        <v>20.6</v>
      </c>
      <c r="J62" s="27">
        <f>+[1]DGII!W62</f>
        <v>41.3</v>
      </c>
      <c r="K62" s="27">
        <f>+[1]DGII!X62</f>
        <v>35.9</v>
      </c>
      <c r="L62" s="27">
        <f>+[1]DGII!Y62</f>
        <v>54.7</v>
      </c>
      <c r="M62" s="27">
        <f>+[1]DGII!Z62</f>
        <v>65.7</v>
      </c>
      <c r="N62" s="27">
        <f>+[1]DGII!AA62</f>
        <v>161.9</v>
      </c>
      <c r="O62" s="31">
        <f>SUM(C62:N62)</f>
        <v>482</v>
      </c>
      <c r="P62" s="27">
        <v>7.0541728099999998</v>
      </c>
      <c r="Q62" s="27">
        <v>9.6063723400000001</v>
      </c>
      <c r="R62" s="27">
        <v>24.134879309999999</v>
      </c>
      <c r="S62" s="27">
        <v>23.995183090000001</v>
      </c>
      <c r="T62" s="27">
        <v>20.876493480000001</v>
      </c>
      <c r="U62" s="27">
        <v>16.102738909999999</v>
      </c>
      <c r="V62" s="27">
        <v>20.59916862</v>
      </c>
      <c r="W62" s="27">
        <v>26.862379478279102</v>
      </c>
      <c r="X62" s="27">
        <v>30.077693888437281</v>
      </c>
      <c r="Y62" s="27">
        <v>31.995746860660113</v>
      </c>
      <c r="Z62" s="27">
        <v>26.890666928615442</v>
      </c>
      <c r="AA62" s="27">
        <v>31.718088603280641</v>
      </c>
      <c r="AB62" s="29">
        <f>SUM(P62:AA62)</f>
        <v>269.91358431927256</v>
      </c>
      <c r="AC62" s="29">
        <f t="shared" si="3"/>
        <v>212.08641568072744</v>
      </c>
      <c r="AD62" s="30">
        <f t="shared" si="22"/>
        <v>178.57567310501011</v>
      </c>
    </row>
    <row r="63" spans="1:203" ht="18" customHeight="1">
      <c r="B63" s="49" t="s">
        <v>73</v>
      </c>
      <c r="C63" s="27">
        <f>+[1]DGII!P63</f>
        <v>750.4</v>
      </c>
      <c r="D63" s="27">
        <f>+[1]DGII!Q63</f>
        <v>742.1</v>
      </c>
      <c r="E63" s="27">
        <f>+[1]DGII!R63</f>
        <v>918.80000000000007</v>
      </c>
      <c r="F63" s="27">
        <f>+[1]DGII!S63</f>
        <v>897.5</v>
      </c>
      <c r="G63" s="27">
        <f>+[1]DGII!T63</f>
        <v>668.9</v>
      </c>
      <c r="H63" s="27">
        <f>+[1]DGII!U63</f>
        <v>951.3</v>
      </c>
      <c r="I63" s="27">
        <f>+[1]DGII!V63</f>
        <v>695.7</v>
      </c>
      <c r="J63" s="27">
        <f>+[1]DGII!W63</f>
        <v>885.80000000000007</v>
      </c>
      <c r="K63" s="27">
        <f>+[1]DGII!X63</f>
        <v>764.7</v>
      </c>
      <c r="L63" s="27">
        <f>+[1]DGII!Y63</f>
        <v>756.4</v>
      </c>
      <c r="M63" s="27">
        <f>+[1]DGII!Z63</f>
        <v>1194.3</v>
      </c>
      <c r="N63" s="27">
        <f>+[1]DGII!AA63</f>
        <v>4166.6000000000004</v>
      </c>
      <c r="O63" s="31">
        <f>SUM(C63:N63)</f>
        <v>13392.5</v>
      </c>
      <c r="P63" s="28">
        <v>750.40905089000012</v>
      </c>
      <c r="Q63" s="28">
        <v>742.09831626999994</v>
      </c>
      <c r="R63" s="28">
        <v>918.74067180000009</v>
      </c>
      <c r="S63" s="28">
        <v>897.48614282999995</v>
      </c>
      <c r="T63" s="28">
        <v>668.92244259999995</v>
      </c>
      <c r="U63" s="28">
        <v>951.24463422999997</v>
      </c>
      <c r="V63" s="28">
        <v>695.65236994000009</v>
      </c>
      <c r="W63" s="28">
        <v>911.78876180851512</v>
      </c>
      <c r="X63" s="28">
        <v>783.22264611070159</v>
      </c>
      <c r="Y63" s="28">
        <v>774.12296620554912</v>
      </c>
      <c r="Z63" s="28">
        <v>935.00053886337685</v>
      </c>
      <c r="AA63" s="28">
        <v>830.0567247856668</v>
      </c>
      <c r="AB63" s="29">
        <f>SUM(P63:AA63)</f>
        <v>9858.7452663338117</v>
      </c>
      <c r="AC63" s="29">
        <f t="shared" si="3"/>
        <v>3533.7547336661883</v>
      </c>
      <c r="AD63" s="30">
        <f t="shared" si="22"/>
        <v>135.84385880963421</v>
      </c>
    </row>
    <row r="64" spans="1:203" ht="18" customHeight="1">
      <c r="B64" s="45" t="s">
        <v>74</v>
      </c>
      <c r="C64" s="34">
        <f>+[1]DGII!P64</f>
        <v>745.1</v>
      </c>
      <c r="D64" s="34">
        <f>+[1]DGII!Q64</f>
        <v>737.5</v>
      </c>
      <c r="E64" s="34">
        <f>+[1]DGII!R64</f>
        <v>913.2</v>
      </c>
      <c r="F64" s="34">
        <f>+[1]DGII!S64</f>
        <v>726.3</v>
      </c>
      <c r="G64" s="34">
        <f>+[1]DGII!T64</f>
        <v>661.8</v>
      </c>
      <c r="H64" s="34">
        <f>+[1]DGII!U64</f>
        <v>946.5</v>
      </c>
      <c r="I64" s="34">
        <f>+[1]DGII!V64</f>
        <v>691.5</v>
      </c>
      <c r="J64" s="34">
        <f>+[1]DGII!W64</f>
        <v>881.6</v>
      </c>
      <c r="K64" s="34">
        <f>+[1]DGII!X64</f>
        <v>760.5</v>
      </c>
      <c r="L64" s="34">
        <f>+[1]DGII!Y64</f>
        <v>753.8</v>
      </c>
      <c r="M64" s="34">
        <f>+[1]DGII!Z64</f>
        <v>879.9</v>
      </c>
      <c r="N64" s="34">
        <f>+[1]DGII!AA64</f>
        <v>829.7</v>
      </c>
      <c r="O64" s="35">
        <f>SUM(C64:N64)</f>
        <v>9527.4000000000015</v>
      </c>
      <c r="P64" s="41">
        <v>745.1194343200001</v>
      </c>
      <c r="Q64" s="41">
        <v>737.50203071999999</v>
      </c>
      <c r="R64" s="41">
        <v>913.19914610000001</v>
      </c>
      <c r="S64" s="41">
        <v>726.31848905999993</v>
      </c>
      <c r="T64" s="41">
        <v>661.78092930999992</v>
      </c>
      <c r="U64" s="41">
        <v>946.48678333000009</v>
      </c>
      <c r="V64" s="41">
        <v>691.46415860000002</v>
      </c>
      <c r="W64" s="41">
        <v>904.20362004043056</v>
      </c>
      <c r="X64" s="41">
        <v>779.13999960319234</v>
      </c>
      <c r="Y64" s="41">
        <v>769.37697774761398</v>
      </c>
      <c r="Z64" s="41">
        <v>928.98124854210232</v>
      </c>
      <c r="AA64" s="41">
        <v>823.89638681284987</v>
      </c>
      <c r="AB64" s="37">
        <f>SUM(P64:AA64)</f>
        <v>9627.469204186189</v>
      </c>
      <c r="AC64" s="37">
        <f t="shared" si="3"/>
        <v>-100.06920418618756</v>
      </c>
      <c r="AD64" s="38">
        <f t="shared" si="22"/>
        <v>98.960586608340691</v>
      </c>
    </row>
    <row r="65" spans="2:30" ht="21.75" customHeight="1" thickBot="1">
      <c r="B65" s="56" t="s">
        <v>75</v>
      </c>
      <c r="C65" s="57">
        <f>++C9</f>
        <v>65716.5</v>
      </c>
      <c r="D65" s="57">
        <f t="shared" ref="D65:T65" si="26">++D9</f>
        <v>52816.4</v>
      </c>
      <c r="E65" s="57">
        <f t="shared" si="26"/>
        <v>60596.4</v>
      </c>
      <c r="F65" s="57">
        <f t="shared" si="26"/>
        <v>74290.8</v>
      </c>
      <c r="G65" s="57">
        <f t="shared" si="26"/>
        <v>68628.2</v>
      </c>
      <c r="H65" s="57">
        <f t="shared" si="26"/>
        <v>70971.899999999994</v>
      </c>
      <c r="I65" s="57">
        <f t="shared" si="26"/>
        <v>72338.900000000009</v>
      </c>
      <c r="J65" s="57">
        <f t="shared" si="26"/>
        <v>57335.1</v>
      </c>
      <c r="K65" s="57">
        <f t="shared" si="26"/>
        <v>58946.899999999994</v>
      </c>
      <c r="L65" s="57">
        <f t="shared" si="26"/>
        <v>59238.499999999993</v>
      </c>
      <c r="M65" s="57">
        <f t="shared" si="26"/>
        <v>61006.100000000006</v>
      </c>
      <c r="N65" s="57">
        <f t="shared" si="26"/>
        <v>65022.299999999988</v>
      </c>
      <c r="O65" s="57">
        <f t="shared" si="26"/>
        <v>766908.00000000012</v>
      </c>
      <c r="P65" s="57">
        <f t="shared" si="26"/>
        <v>65716.508758039985</v>
      </c>
      <c r="Q65" s="57">
        <f t="shared" si="26"/>
        <v>52816.339452160006</v>
      </c>
      <c r="R65" s="57">
        <f t="shared" si="26"/>
        <v>60596.352770509991</v>
      </c>
      <c r="S65" s="57">
        <f t="shared" si="26"/>
        <v>74290.826438689983</v>
      </c>
      <c r="T65" s="57">
        <f t="shared" si="26"/>
        <v>68627.820284970003</v>
      </c>
      <c r="U65" s="57">
        <f>++U9</f>
        <v>70971.195002209992</v>
      </c>
      <c r="V65" s="57">
        <f>++V9</f>
        <v>72338.583635800009</v>
      </c>
      <c r="W65" s="57">
        <f t="shared" ref="W65:Y65" si="27">++W9</f>
        <v>56667.577510738331</v>
      </c>
      <c r="X65" s="57">
        <f t="shared" si="27"/>
        <v>58567.809183763064</v>
      </c>
      <c r="Y65" s="57">
        <f t="shared" si="27"/>
        <v>58138.110268538141</v>
      </c>
      <c r="Z65" s="57">
        <f>+Z9</f>
        <v>59927.982429429678</v>
      </c>
      <c r="AA65" s="57">
        <f>+AA9</f>
        <v>65797.104444515804</v>
      </c>
      <c r="AB65" s="57">
        <f>++AB9</f>
        <v>764456.21017936501</v>
      </c>
      <c r="AC65" s="57">
        <f t="shared" si="3"/>
        <v>2451.7898206351092</v>
      </c>
      <c r="AD65" s="58">
        <f t="shared" si="22"/>
        <v>100.32072338323471</v>
      </c>
    </row>
    <row r="66" spans="2:30" ht="18" customHeight="1" thickTop="1">
      <c r="B66" s="59" t="s">
        <v>76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2"/>
    </row>
    <row r="67" spans="2:30">
      <c r="B67" s="63" t="s">
        <v>77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5"/>
      <c r="W67" s="65"/>
      <c r="X67" s="65"/>
      <c r="Y67" s="65"/>
      <c r="Z67" s="65"/>
      <c r="AA67" s="65"/>
      <c r="AB67" s="64"/>
      <c r="AC67" s="66"/>
      <c r="AD67" s="67"/>
    </row>
    <row r="68" spans="2:30" ht="12.75" customHeight="1">
      <c r="B68" s="68" t="s">
        <v>78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9"/>
    </row>
    <row r="69" spans="2:30" ht="12" customHeight="1">
      <c r="B69" s="68" t="s">
        <v>79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1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</row>
    <row r="70" spans="2:30">
      <c r="B70" s="68" t="s">
        <v>80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</row>
    <row r="71" spans="2:30">
      <c r="B71" s="73" t="s">
        <v>81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</row>
    <row r="72" spans="2:30">
      <c r="B72" s="74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</row>
    <row r="73" spans="2:30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</row>
    <row r="74" spans="2:30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</row>
    <row r="75" spans="2:30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</row>
    <row r="76" spans="2:30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</row>
    <row r="77" spans="2:30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</row>
    <row r="78" spans="2:30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</row>
    <row r="79" spans="2:30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</row>
    <row r="80" spans="2:30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</row>
    <row r="81" spans="2:30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</row>
    <row r="82" spans="2:30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</row>
    <row r="83" spans="2:30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</row>
    <row r="84" spans="2:30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</row>
    <row r="85" spans="2:30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</row>
    <row r="86" spans="2:30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</row>
    <row r="87" spans="2:30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</row>
    <row r="88" spans="2:30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</row>
    <row r="89" spans="2:30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</row>
    <row r="90" spans="2:30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</row>
    <row r="91" spans="2:30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</row>
    <row r="92" spans="2:30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</row>
    <row r="93" spans="2:30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</row>
    <row r="94" spans="2:30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</row>
    <row r="95" spans="2:30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</row>
    <row r="96" spans="2:30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</row>
    <row r="97" spans="2:30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</row>
    <row r="98" spans="2:30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</row>
    <row r="99" spans="2:30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</row>
    <row r="100" spans="2:30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</row>
    <row r="101" spans="2:30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</row>
    <row r="102" spans="2:30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</row>
    <row r="103" spans="2:30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</row>
    <row r="104" spans="2:30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</row>
    <row r="105" spans="2:30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</row>
    <row r="106" spans="2:30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</row>
    <row r="107" spans="2:30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</row>
    <row r="108" spans="2:30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</row>
    <row r="109" spans="2:30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</row>
    <row r="110" spans="2:30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</row>
    <row r="111" spans="2:30"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</row>
    <row r="112" spans="2:30"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</row>
    <row r="113" spans="2:30"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</row>
    <row r="114" spans="2:30"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</row>
    <row r="115" spans="2:30"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</row>
    <row r="116" spans="2:30"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</row>
    <row r="117" spans="2:30"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</row>
    <row r="118" spans="2:30"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</row>
    <row r="119" spans="2:30"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</row>
    <row r="120" spans="2:30"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</row>
    <row r="121" spans="2:30"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</row>
    <row r="122" spans="2:30"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</row>
    <row r="123" spans="2:30"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</row>
    <row r="124" spans="2:30"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</row>
    <row r="125" spans="2:30"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</row>
    <row r="126" spans="2:30"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</row>
    <row r="127" spans="2:30"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</row>
    <row r="128" spans="2:30"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</row>
    <row r="129" spans="2:30"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</row>
    <row r="130" spans="2:30"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</row>
    <row r="131" spans="2:30"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</row>
    <row r="132" spans="2:30"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</row>
    <row r="133" spans="2:30"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</row>
    <row r="134" spans="2:30"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</row>
    <row r="135" spans="2:30"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</row>
    <row r="136" spans="2:30"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</row>
    <row r="137" spans="2:30"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</row>
    <row r="138" spans="2:30"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</row>
    <row r="139" spans="2:30"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</row>
    <row r="140" spans="2:30"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</row>
    <row r="141" spans="2:30"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</row>
    <row r="142" spans="2:30"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</row>
    <row r="143" spans="2:30"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</row>
    <row r="144" spans="2:30"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</row>
    <row r="145" spans="2:30"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</row>
    <row r="146" spans="2:30"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</row>
    <row r="147" spans="2:30"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</row>
    <row r="148" spans="2:30"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</row>
    <row r="149" spans="2:30"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</row>
    <row r="150" spans="2:30"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</row>
    <row r="151" spans="2:30"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</row>
    <row r="152" spans="2:30"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</row>
    <row r="153" spans="2:30"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</row>
    <row r="154" spans="2:30"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</row>
    <row r="155" spans="2:30"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</row>
    <row r="156" spans="2:30"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</row>
    <row r="157" spans="2:30"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</row>
    <row r="158" spans="2:30"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</row>
    <row r="159" spans="2:30"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</row>
    <row r="160" spans="2:30"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</row>
    <row r="161" spans="2:30"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</row>
    <row r="162" spans="2:30"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</row>
    <row r="163" spans="2:30"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</row>
    <row r="164" spans="2:30"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</row>
    <row r="165" spans="2:30"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</row>
    <row r="166" spans="2:30"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</row>
    <row r="167" spans="2:30"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</row>
    <row r="168" spans="2:30"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</row>
    <row r="169" spans="2:30"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</row>
    <row r="170" spans="2:30"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</row>
    <row r="171" spans="2:30"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</row>
    <row r="172" spans="2:30"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</row>
    <row r="173" spans="2:30"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</row>
    <row r="174" spans="2:30"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</row>
    <row r="175" spans="2:30"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</row>
    <row r="176" spans="2:30"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</row>
    <row r="177" spans="2:30"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</row>
    <row r="178" spans="2:30"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</row>
    <row r="179" spans="2:30"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</row>
    <row r="180" spans="2:30"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</row>
    <row r="181" spans="2:30"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</row>
    <row r="182" spans="2:30"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</row>
    <row r="183" spans="2:30"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</row>
    <row r="184" spans="2:30"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</row>
    <row r="185" spans="2:30"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</row>
    <row r="186" spans="2:30"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</row>
    <row r="187" spans="2:30"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</row>
    <row r="188" spans="2:30"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</row>
    <row r="189" spans="2:30"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</row>
    <row r="190" spans="2:30" ht="14.25"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</row>
    <row r="191" spans="2:30" ht="14.25"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</row>
    <row r="192" spans="2:30" ht="14.25"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</row>
    <row r="193" spans="2:30" ht="14.25"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</row>
    <row r="194" spans="2:30" ht="14.25"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</row>
    <row r="195" spans="2:30" ht="14.25"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</row>
    <row r="196" spans="2:30" ht="14.25"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</row>
    <row r="197" spans="2:30" ht="14.25"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</row>
    <row r="198" spans="2:30" ht="14.25"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</row>
    <row r="199" spans="2:30" ht="14.25"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</row>
    <row r="200" spans="2:30" ht="14.25"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</row>
    <row r="201" spans="2:30" ht="14.25"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</row>
    <row r="202" spans="2:30" ht="14.25"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</row>
    <row r="203" spans="2:30" ht="14.25"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</row>
    <row r="204" spans="2:30" ht="14.25"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</row>
    <row r="205" spans="2:30" ht="14.25"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</row>
    <row r="206" spans="2:30" ht="14.25"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</row>
    <row r="207" spans="2:30" ht="14.25"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</row>
    <row r="208" spans="2:30" ht="14.25"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</row>
    <row r="209" spans="2:30" ht="14.25"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</row>
    <row r="210" spans="2:30" ht="14.25"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</row>
    <row r="211" spans="2:30" ht="14.25"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</row>
    <row r="212" spans="2:30" ht="14.25"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</row>
    <row r="213" spans="2:30" ht="14.25"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</row>
    <row r="214" spans="2:30" ht="14.25"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</row>
    <row r="215" spans="2:30" ht="14.25"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</row>
    <row r="216" spans="2:30" ht="14.25"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</row>
    <row r="217" spans="2:30" ht="14.25"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</row>
    <row r="218" spans="2:30" ht="14.25"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</row>
    <row r="219" spans="2:30" ht="14.25"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</row>
    <row r="220" spans="2:30" ht="14.25"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</row>
    <row r="221" spans="2:30" ht="14.25"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</row>
    <row r="222" spans="2:30" ht="14.25"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</row>
    <row r="223" spans="2:30" ht="14.25"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</row>
    <row r="224" spans="2:30" ht="14.25"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</row>
    <row r="225" spans="2:30" ht="14.25"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</row>
    <row r="226" spans="2:30" ht="14.25"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</row>
    <row r="227" spans="2:30" ht="14.25"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</row>
    <row r="228" spans="2:30" ht="14.25"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</row>
    <row r="229" spans="2:30" ht="14.25"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</row>
    <row r="230" spans="2:30" ht="14.25"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</row>
    <row r="231" spans="2:30" ht="14.25"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</row>
    <row r="232" spans="2:30" ht="14.25"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</row>
    <row r="233" spans="2:30" ht="14.25"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</row>
    <row r="234" spans="2:30" ht="14.25"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</row>
    <row r="235" spans="2:30" ht="14.25"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</row>
    <row r="236" spans="2:30" ht="14.25"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</row>
    <row r="237" spans="2:30" ht="14.25"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</row>
    <row r="238" spans="2:30" ht="14.25"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</row>
    <row r="239" spans="2:30" ht="14.25"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</row>
    <row r="240" spans="2:30" ht="14.25"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</row>
    <row r="241" spans="2:30" ht="14.25"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</row>
    <row r="242" spans="2:30" ht="14.25"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</row>
    <row r="243" spans="2:30" ht="14.25"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</row>
    <row r="244" spans="2:30"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2:30"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2:30"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2:30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2:30"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2:30"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2:30"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2:30"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2:30"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2:30"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2:30"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2:30"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2:30"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6:30"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6:30"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6:30"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6:30"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6:30"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6:30"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6:30"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6:30"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6:30"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6:30"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6:30"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6:30"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6:30"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6:30"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6:30"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6:30"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6:30"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6:30"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6:30"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6:30"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6:30"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6:30"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6:30"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6:30"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6:30"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6:30"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6:30"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6:30"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6:30"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6:30"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6:30"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6:30"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6:30"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6:30"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6:30"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6:30"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6:30"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6:30"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6:30"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6:30"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6:30"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6:30"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6:30"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6:30"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6:30"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6:30"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6:30"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6:30"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2:30"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2:30"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2:30"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2:30"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2:30"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2:30"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2:30"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2:30"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2:30"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2:30">
      <c r="B314" s="77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</row>
    <row r="315" spans="2:30">
      <c r="B315" s="77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</row>
    <row r="316" spans="2:30">
      <c r="B316" s="77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</row>
    <row r="317" spans="2:30">
      <c r="B317" s="77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</row>
    <row r="318" spans="2:30">
      <c r="B318" s="77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</row>
    <row r="319" spans="2:30">
      <c r="B319" s="77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</row>
    <row r="320" spans="2:30">
      <c r="B320" s="77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</row>
    <row r="321" spans="2:30">
      <c r="B321" s="77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</row>
    <row r="322" spans="2:30">
      <c r="B322" s="77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</row>
    <row r="323" spans="2:30">
      <c r="B323" s="77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</row>
    <row r="324" spans="2:30">
      <c r="B324" s="77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</row>
    <row r="325" spans="2:30">
      <c r="B325" s="77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</row>
    <row r="326" spans="2:30">
      <c r="B326" s="77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</row>
    <row r="327" spans="2:30">
      <c r="B327" s="77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</row>
    <row r="328" spans="2:30">
      <c r="B328" s="77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</row>
    <row r="329" spans="2:30">
      <c r="B329" s="77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</row>
    <row r="330" spans="2:30">
      <c r="B330" s="77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</row>
    <row r="331" spans="2:30">
      <c r="B331" s="77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</row>
    <row r="332" spans="2:30">
      <c r="B332" s="77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</row>
    <row r="333" spans="2:30">
      <c r="B333" s="77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</row>
    <row r="334" spans="2:30">
      <c r="B334" s="77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</row>
    <row r="335" spans="2:30">
      <c r="B335" s="77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</row>
    <row r="336" spans="2:30">
      <c r="B336" s="77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</row>
    <row r="337" spans="2:30">
      <c r="B337" s="77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</row>
    <row r="338" spans="2:30">
      <c r="B338" s="77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</row>
    <row r="339" spans="2:30">
      <c r="B339" s="77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</row>
    <row r="340" spans="2:30">
      <c r="B340" s="77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</row>
    <row r="341" spans="2:30">
      <c r="B341" s="77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</row>
    <row r="342" spans="2:30">
      <c r="B342" s="77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</row>
    <row r="343" spans="2:30">
      <c r="B343" s="77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</row>
    <row r="344" spans="2:30">
      <c r="B344" s="77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</row>
    <row r="345" spans="2:30">
      <c r="B345" s="77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</row>
    <row r="346" spans="2:30">
      <c r="B346" s="77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</row>
    <row r="347" spans="2:30">
      <c r="B347" s="77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</row>
    <row r="348" spans="2:30">
      <c r="B348" s="77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</row>
    <row r="349" spans="2:30">
      <c r="B349" s="77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</row>
    <row r="350" spans="2:30">
      <c r="B350" s="77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</row>
    <row r="351" spans="2:30">
      <c r="B351" s="77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</row>
    <row r="352" spans="2:30">
      <c r="B352" s="77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</row>
    <row r="353" spans="2:30">
      <c r="B353" s="77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</row>
    <row r="354" spans="2:30">
      <c r="B354" s="77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</row>
    <row r="355" spans="2:30">
      <c r="B355" s="77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</row>
    <row r="356" spans="2:30">
      <c r="B356" s="77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</row>
    <row r="357" spans="2:30">
      <c r="B357" s="77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</row>
    <row r="358" spans="2:30">
      <c r="B358" s="77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</row>
    <row r="359" spans="2:30">
      <c r="B359" s="77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</row>
    <row r="360" spans="2:30">
      <c r="B360" s="77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</row>
    <row r="361" spans="2:30">
      <c r="B361" s="77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</row>
    <row r="362" spans="2:30">
      <c r="B362" s="77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</row>
    <row r="363" spans="2:30">
      <c r="B363" s="77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</row>
    <row r="364" spans="2:30">
      <c r="B364" s="77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</row>
    <row r="365" spans="2:30">
      <c r="B365" s="77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</row>
    <row r="366" spans="2:30">
      <c r="B366" s="77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</row>
    <row r="367" spans="2:30">
      <c r="B367" s="77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</row>
    <row r="368" spans="2:30">
      <c r="B368" s="77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</row>
    <row r="369" spans="2:30">
      <c r="B369" s="77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</row>
    <row r="370" spans="2:30">
      <c r="B370" s="77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</row>
    <row r="371" spans="2:30">
      <c r="B371" s="77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</row>
    <row r="372" spans="2:30">
      <c r="B372" s="77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</row>
    <row r="373" spans="2:30">
      <c r="B373" s="77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</row>
    <row r="374" spans="2:30">
      <c r="B374" s="77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</row>
    <row r="375" spans="2:30">
      <c r="B375" s="77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</row>
    <row r="376" spans="2:30">
      <c r="B376" s="77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</row>
    <row r="377" spans="2:30">
      <c r="B377" s="77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</row>
    <row r="378" spans="2:30">
      <c r="B378" s="77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</row>
    <row r="379" spans="2:30">
      <c r="B379" s="77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</row>
    <row r="380" spans="2:30">
      <c r="B380" s="77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</row>
    <row r="381" spans="2:30">
      <c r="B381" s="77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</row>
    <row r="382" spans="2:30">
      <c r="B382" s="77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</row>
    <row r="383" spans="2:30">
      <c r="B383" s="77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</row>
    <row r="384" spans="2:30">
      <c r="B384" s="77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</row>
    <row r="385" spans="2:30">
      <c r="B385" s="77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</row>
    <row r="386" spans="2:30">
      <c r="B386" s="77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</row>
    <row r="387" spans="2:30">
      <c r="B387" s="77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</row>
    <row r="388" spans="2:30">
      <c r="B388" s="77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</row>
    <row r="389" spans="2:30">
      <c r="B389" s="77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</row>
    <row r="390" spans="2:30">
      <c r="B390" s="77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</row>
    <row r="391" spans="2:30">
      <c r="B391" s="77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</row>
    <row r="392" spans="2:30">
      <c r="B392" s="77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</row>
    <row r="393" spans="2:30">
      <c r="B393" s="77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</row>
    <row r="394" spans="2:30">
      <c r="B394" s="77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</row>
    <row r="395" spans="2:30">
      <c r="B395" s="77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</row>
    <row r="396" spans="2:30">
      <c r="B396" s="77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</row>
    <row r="397" spans="2:30">
      <c r="B397" s="77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</row>
    <row r="398" spans="2:30">
      <c r="B398" s="77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</row>
    <row r="399" spans="2:30">
      <c r="B399" s="77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</row>
    <row r="400" spans="2:30">
      <c r="B400" s="77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</row>
    <row r="401" spans="2:30">
      <c r="B401" s="77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</row>
    <row r="402" spans="2:30">
      <c r="B402" s="77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</row>
    <row r="403" spans="2:30"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</row>
    <row r="404" spans="2:30"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</row>
    <row r="405" spans="2:30"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78"/>
    </row>
    <row r="406" spans="2:30"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78"/>
    </row>
    <row r="407" spans="2:30"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78"/>
    </row>
    <row r="408" spans="2:30"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78"/>
    </row>
    <row r="409" spans="2:30"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78"/>
    </row>
    <row r="410" spans="2:30"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78"/>
    </row>
    <row r="411" spans="2:30"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</row>
    <row r="412" spans="2:30"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78"/>
    </row>
    <row r="413" spans="2:30"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78"/>
    </row>
    <row r="414" spans="2:30"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</row>
    <row r="415" spans="2:30"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78"/>
    </row>
    <row r="416" spans="2:30"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78"/>
    </row>
    <row r="417" spans="16:30"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78"/>
    </row>
    <row r="418" spans="16:30"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78"/>
    </row>
    <row r="419" spans="16:30"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78"/>
    </row>
    <row r="420" spans="16:30"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78"/>
    </row>
    <row r="421" spans="16:30"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78"/>
    </row>
    <row r="422" spans="16:30"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78"/>
    </row>
    <row r="423" spans="16:30"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78"/>
    </row>
    <row r="424" spans="16:30"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78"/>
    </row>
    <row r="425" spans="16:30"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78"/>
    </row>
    <row r="426" spans="16:30"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78"/>
    </row>
    <row r="427" spans="16:30"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78"/>
    </row>
    <row r="428" spans="16:30"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78"/>
    </row>
    <row r="429" spans="16:30"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</row>
    <row r="430" spans="16:30"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78"/>
    </row>
    <row r="431" spans="16:30"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78"/>
    </row>
    <row r="432" spans="16:30"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78"/>
    </row>
    <row r="433" spans="16:30"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</row>
    <row r="434" spans="16:30"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78"/>
    </row>
    <row r="435" spans="16:30"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78"/>
    </row>
    <row r="436" spans="16:30"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78"/>
    </row>
    <row r="437" spans="16:30"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</row>
    <row r="438" spans="16:30"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78"/>
    </row>
    <row r="439" spans="16:30"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  <c r="AC439" s="78"/>
      <c r="AD439" s="78"/>
    </row>
    <row r="440" spans="16:30"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</row>
    <row r="441" spans="16:30"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78"/>
    </row>
    <row r="442" spans="16:30"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78"/>
    </row>
    <row r="443" spans="16:30"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78"/>
    </row>
    <row r="444" spans="16:30"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78"/>
    </row>
    <row r="445" spans="16:30"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78"/>
    </row>
    <row r="446" spans="16:30"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78"/>
    </row>
    <row r="447" spans="16:30"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78"/>
    </row>
    <row r="448" spans="16:30"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78"/>
    </row>
    <row r="449" spans="16:30"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78"/>
    </row>
    <row r="450" spans="16:30"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  <c r="AD450" s="78"/>
    </row>
    <row r="451" spans="16:30"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78"/>
    </row>
    <row r="452" spans="16:30"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  <c r="AC452" s="78"/>
      <c r="AD452" s="78"/>
    </row>
    <row r="453" spans="16:30"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  <c r="AA453" s="78"/>
      <c r="AB453" s="78"/>
      <c r="AC453" s="78"/>
      <c r="AD453" s="78"/>
    </row>
    <row r="454" spans="16:30"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  <c r="AA454" s="78"/>
      <c r="AB454" s="78"/>
      <c r="AC454" s="78"/>
      <c r="AD454" s="78"/>
    </row>
    <row r="455" spans="16:30"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  <c r="AC455" s="78"/>
      <c r="AD455" s="78"/>
    </row>
    <row r="456" spans="16:30"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  <c r="AA456" s="78"/>
      <c r="AB456" s="78"/>
      <c r="AC456" s="78"/>
      <c r="AD456" s="78"/>
    </row>
    <row r="457" spans="16:30"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  <c r="AA457" s="78"/>
      <c r="AB457" s="78"/>
      <c r="AC457" s="78"/>
      <c r="AD457" s="78"/>
    </row>
    <row r="458" spans="16:30"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  <c r="AA458" s="78"/>
      <c r="AB458" s="78"/>
      <c r="AC458" s="78"/>
      <c r="AD458" s="78"/>
    </row>
    <row r="459" spans="16:30"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  <c r="AA459" s="78"/>
      <c r="AB459" s="78"/>
      <c r="AC459" s="78"/>
      <c r="AD459" s="78"/>
    </row>
    <row r="460" spans="16:30"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  <c r="AA460" s="78"/>
      <c r="AB460" s="78"/>
      <c r="AC460" s="78"/>
      <c r="AD460" s="78"/>
    </row>
    <row r="461" spans="16:30"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  <c r="AA461" s="78"/>
      <c r="AB461" s="78"/>
      <c r="AC461" s="78"/>
      <c r="AD461" s="78"/>
    </row>
    <row r="462" spans="16:30"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  <c r="AA462" s="78"/>
      <c r="AB462" s="78"/>
      <c r="AC462" s="78"/>
      <c r="AD462" s="78"/>
    </row>
    <row r="463" spans="16:30"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  <c r="AA463" s="78"/>
      <c r="AB463" s="78"/>
      <c r="AC463" s="78"/>
      <c r="AD463" s="78"/>
    </row>
    <row r="464" spans="16:30"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  <c r="AA464" s="78"/>
      <c r="AB464" s="78"/>
      <c r="AC464" s="78"/>
      <c r="AD464" s="78"/>
    </row>
    <row r="465" spans="16:30"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  <c r="AC465" s="78"/>
      <c r="AD465" s="78"/>
    </row>
    <row r="466" spans="16:30"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  <c r="AA466" s="78"/>
      <c r="AB466" s="78"/>
      <c r="AC466" s="78"/>
      <c r="AD466" s="78"/>
    </row>
    <row r="467" spans="16:30"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  <c r="AD467" s="78"/>
    </row>
    <row r="468" spans="16:30"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  <c r="AA468" s="78"/>
      <c r="AB468" s="78"/>
      <c r="AC468" s="78"/>
      <c r="AD468" s="78"/>
    </row>
    <row r="469" spans="16:30"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78"/>
    </row>
    <row r="470" spans="16:30"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  <c r="AD470" s="78"/>
    </row>
    <row r="471" spans="16:30"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78"/>
    </row>
    <row r="472" spans="16:30"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  <c r="AD472" s="78"/>
    </row>
    <row r="473" spans="16:30"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  <c r="AD473" s="78"/>
    </row>
    <row r="474" spans="16:30"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78"/>
    </row>
    <row r="475" spans="16:30"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</row>
    <row r="476" spans="16:30"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78"/>
    </row>
    <row r="477" spans="16:30"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78"/>
    </row>
    <row r="478" spans="16:30"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  <c r="AD478" s="78"/>
    </row>
    <row r="479" spans="16:30"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  <c r="AC479" s="78"/>
      <c r="AD479" s="78"/>
    </row>
    <row r="480" spans="16:30"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  <c r="AD480" s="78"/>
    </row>
    <row r="481" spans="16:30"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  <c r="AD481" s="78"/>
    </row>
    <row r="482" spans="16:30"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  <c r="AA482" s="78"/>
      <c r="AB482" s="78"/>
      <c r="AC482" s="78"/>
      <c r="AD482" s="78"/>
    </row>
    <row r="483" spans="16:30"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78"/>
    </row>
    <row r="484" spans="16:30"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  <c r="AA484" s="78"/>
      <c r="AB484" s="78"/>
      <c r="AC484" s="78"/>
      <c r="AD484" s="78"/>
    </row>
    <row r="485" spans="16:30"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  <c r="AA485" s="78"/>
      <c r="AB485" s="78"/>
      <c r="AC485" s="78"/>
      <c r="AD485" s="78"/>
    </row>
    <row r="486" spans="16:30"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  <c r="AD486" s="78"/>
    </row>
    <row r="487" spans="16:30"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  <c r="AD487" s="78"/>
    </row>
    <row r="488" spans="16:30"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78"/>
    </row>
    <row r="489" spans="16:30"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  <c r="AD489" s="78"/>
    </row>
    <row r="490" spans="16:30"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  <c r="AD490" s="78"/>
    </row>
    <row r="491" spans="16:30"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  <c r="AD491" s="78"/>
    </row>
    <row r="492" spans="16:30"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  <c r="AD492" s="78"/>
    </row>
    <row r="493" spans="16:30"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  <c r="AD493" s="78"/>
    </row>
    <row r="494" spans="16:30"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  <c r="AA494" s="78"/>
      <c r="AB494" s="78"/>
      <c r="AC494" s="78"/>
      <c r="AD494" s="78"/>
    </row>
    <row r="495" spans="16:30"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  <c r="AA495" s="78"/>
      <c r="AB495" s="78"/>
      <c r="AC495" s="78"/>
      <c r="AD495" s="78"/>
    </row>
    <row r="496" spans="16:30"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  <c r="AA496" s="78"/>
      <c r="AB496" s="78"/>
      <c r="AC496" s="78"/>
      <c r="AD496" s="78"/>
    </row>
    <row r="497" spans="16:30"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  <c r="AA497" s="78"/>
      <c r="AB497" s="78"/>
      <c r="AC497" s="78"/>
      <c r="AD497" s="78"/>
    </row>
    <row r="498" spans="16:30"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  <c r="AA498" s="78"/>
      <c r="AB498" s="78"/>
      <c r="AC498" s="78"/>
      <c r="AD498" s="78"/>
    </row>
    <row r="499" spans="16:30"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  <c r="AC499" s="78"/>
      <c r="AD499" s="78"/>
    </row>
    <row r="500" spans="16:30"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  <c r="AC500" s="78"/>
      <c r="AD500" s="78"/>
    </row>
    <row r="501" spans="16:30"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  <c r="AA501" s="78"/>
      <c r="AB501" s="78"/>
      <c r="AC501" s="78"/>
      <c r="AD501" s="78"/>
    </row>
    <row r="502" spans="16:30"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  <c r="AC502" s="78"/>
      <c r="AD502" s="78"/>
    </row>
    <row r="503" spans="16:30"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  <c r="AA503" s="78"/>
      <c r="AB503" s="78"/>
      <c r="AC503" s="78"/>
      <c r="AD503" s="78"/>
    </row>
    <row r="504" spans="16:30"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  <c r="AA504" s="78"/>
      <c r="AB504" s="78"/>
      <c r="AC504" s="78"/>
      <c r="AD504" s="78"/>
    </row>
    <row r="505" spans="16:30"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  <c r="AA505" s="78"/>
      <c r="AB505" s="78"/>
      <c r="AC505" s="78"/>
      <c r="AD505" s="78"/>
    </row>
    <row r="506" spans="16:30"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  <c r="AC506" s="78"/>
      <c r="AD506" s="78"/>
    </row>
    <row r="507" spans="16:30"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  <c r="AC507" s="78"/>
      <c r="AD507" s="78"/>
    </row>
    <row r="508" spans="16:30"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78"/>
    </row>
    <row r="509" spans="16:30"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78"/>
    </row>
    <row r="510" spans="16:30"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  <c r="AD510" s="78"/>
    </row>
    <row r="511" spans="16:30"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78"/>
    </row>
    <row r="512" spans="16:30"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78"/>
    </row>
    <row r="513" spans="16:30"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78"/>
    </row>
    <row r="514" spans="16:30"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</row>
    <row r="515" spans="16:30"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78"/>
    </row>
    <row r="516" spans="16:30"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</row>
    <row r="517" spans="16:30"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78"/>
    </row>
    <row r="518" spans="16:30"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78"/>
    </row>
    <row r="519" spans="16:30"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78"/>
    </row>
    <row r="520" spans="16:30"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78"/>
    </row>
    <row r="521" spans="16:30"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78"/>
    </row>
    <row r="522" spans="16:30"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78"/>
    </row>
    <row r="523" spans="16:30"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  <c r="AD523" s="78"/>
    </row>
    <row r="524" spans="16:30"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  <c r="AD524" s="78"/>
    </row>
    <row r="525" spans="16:30"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78"/>
    </row>
    <row r="526" spans="16:30"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  <c r="AD526" s="78"/>
    </row>
    <row r="527" spans="16:30"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78"/>
    </row>
    <row r="528" spans="16:30"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</row>
    <row r="529" spans="16:30"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  <c r="AD529" s="78"/>
    </row>
    <row r="530" spans="16:30"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78"/>
    </row>
    <row r="531" spans="16:30"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  <c r="AD531" s="78"/>
    </row>
    <row r="532" spans="16:30"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  <c r="AC532" s="78"/>
      <c r="AD532" s="78"/>
    </row>
    <row r="533" spans="16:30"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  <c r="AC533" s="78"/>
      <c r="AD533" s="78"/>
    </row>
    <row r="534" spans="16:30"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  <c r="AC534" s="78"/>
      <c r="AD534" s="78"/>
    </row>
    <row r="535" spans="16:30"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  <c r="AD535" s="78"/>
    </row>
    <row r="536" spans="16:30"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78"/>
    </row>
    <row r="537" spans="16:30"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78"/>
    </row>
    <row r="538" spans="16:30"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  <c r="AD538" s="78"/>
    </row>
    <row r="539" spans="16:30"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  <c r="AA539" s="78"/>
      <c r="AB539" s="78"/>
      <c r="AC539" s="78"/>
      <c r="AD539" s="78"/>
    </row>
    <row r="540" spans="16:30"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78"/>
    </row>
    <row r="541" spans="16:30"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78"/>
    </row>
    <row r="542" spans="16:30"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  <c r="AD542" s="78"/>
    </row>
    <row r="543" spans="16:30"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78"/>
    </row>
    <row r="544" spans="16:30"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  <c r="AC544" s="78"/>
      <c r="AD544" s="78"/>
    </row>
    <row r="545" spans="16:30"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78"/>
    </row>
    <row r="546" spans="16:30"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78"/>
    </row>
    <row r="547" spans="16:30"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78"/>
    </row>
    <row r="548" spans="16:30"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  <c r="AD548" s="78"/>
    </row>
    <row r="549" spans="16:30"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  <c r="AD549" s="78"/>
    </row>
    <row r="550" spans="16:30"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  <c r="AD550" s="78"/>
    </row>
    <row r="551" spans="16:30"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78"/>
    </row>
    <row r="552" spans="16:30"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78"/>
    </row>
    <row r="553" spans="16:30"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78"/>
    </row>
    <row r="554" spans="16:30"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78"/>
    </row>
    <row r="555" spans="16:30"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78"/>
    </row>
    <row r="556" spans="16:30"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78"/>
    </row>
    <row r="557" spans="16:30"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  <c r="AD557" s="78"/>
    </row>
    <row r="558" spans="16:30"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  <c r="AD558" s="78"/>
    </row>
    <row r="559" spans="16:30"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  <c r="AD559" s="78"/>
    </row>
    <row r="560" spans="16:30"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  <c r="AD560" s="78"/>
    </row>
    <row r="561" spans="16:30"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  <c r="AA561" s="78"/>
      <c r="AB561" s="78"/>
      <c r="AC561" s="78"/>
      <c r="AD561" s="78"/>
    </row>
    <row r="562" spans="16:30"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  <c r="AC562" s="78"/>
      <c r="AD562" s="78"/>
    </row>
    <row r="563" spans="16:30"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78"/>
    </row>
    <row r="564" spans="16:30"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  <c r="AC564" s="78"/>
      <c r="AD564" s="78"/>
    </row>
    <row r="565" spans="16:30"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  <c r="AD565" s="78"/>
    </row>
    <row r="566" spans="16:30"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  <c r="AD566" s="78"/>
    </row>
    <row r="567" spans="16:30"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  <c r="AC567" s="78"/>
      <c r="AD567" s="78"/>
    </row>
    <row r="568" spans="16:30"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  <c r="AD568" s="78"/>
    </row>
    <row r="569" spans="16:30"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  <c r="AC569" s="78"/>
      <c r="AD569" s="78"/>
    </row>
    <row r="570" spans="16:30"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  <c r="AC570" s="78"/>
      <c r="AD570" s="78"/>
    </row>
    <row r="571" spans="16:30"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  <c r="AD571" s="78"/>
    </row>
    <row r="572" spans="16:30"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  <c r="AD572" s="78"/>
    </row>
    <row r="573" spans="16:30"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78"/>
    </row>
    <row r="574" spans="16:30"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  <c r="AC574" s="78"/>
      <c r="AD574" s="78"/>
    </row>
    <row r="575" spans="16:30"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  <c r="AC575" s="78"/>
      <c r="AD575" s="78"/>
    </row>
    <row r="576" spans="16:30"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  <c r="AA576" s="78"/>
      <c r="AB576" s="78"/>
      <c r="AC576" s="78"/>
      <c r="AD576" s="78"/>
    </row>
    <row r="577" spans="16:30"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  <c r="AD577" s="78"/>
    </row>
    <row r="578" spans="16:30"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  <c r="AD578" s="78"/>
    </row>
    <row r="579" spans="16:30"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  <c r="AD579" s="78"/>
    </row>
    <row r="580" spans="16:30"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  <c r="AD580" s="78"/>
    </row>
    <row r="581" spans="16:30"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  <c r="AD581" s="78"/>
    </row>
    <row r="582" spans="16:30"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  <c r="AD582" s="78"/>
    </row>
    <row r="583" spans="16:30"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</row>
    <row r="584" spans="16:30"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  <c r="AD584" s="78"/>
    </row>
    <row r="585" spans="16:30"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78"/>
    </row>
    <row r="586" spans="16:30"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  <c r="AC586" s="78"/>
      <c r="AD586" s="78"/>
    </row>
    <row r="587" spans="16:30"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  <c r="AD587" s="78"/>
    </row>
    <row r="588" spans="16:30"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  <c r="AD588" s="78"/>
    </row>
    <row r="589" spans="16:30"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78"/>
    </row>
    <row r="590" spans="16:30"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  <c r="AD590" s="78"/>
    </row>
    <row r="591" spans="16:30"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78"/>
    </row>
    <row r="592" spans="16:30"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78"/>
    </row>
    <row r="593" spans="16:30"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  <c r="AD593" s="78"/>
    </row>
    <row r="594" spans="16:30"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78"/>
    </row>
    <row r="595" spans="16:30"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</row>
    <row r="596" spans="16:30"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78"/>
    </row>
    <row r="597" spans="16:30"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  <c r="AD597" s="78"/>
    </row>
    <row r="598" spans="16:30"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  <c r="AD598" s="78"/>
    </row>
    <row r="599" spans="16:30"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  <c r="AC599" s="78"/>
      <c r="AD599" s="78"/>
    </row>
    <row r="600" spans="16:30"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  <c r="AD600" s="78"/>
    </row>
    <row r="601" spans="16:30"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  <c r="AD601" s="78"/>
    </row>
    <row r="602" spans="16:30"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  <c r="AD602" s="78"/>
    </row>
    <row r="603" spans="16:30"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78"/>
    </row>
    <row r="604" spans="16:30"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  <c r="AD604" s="78"/>
    </row>
    <row r="605" spans="16:30"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78"/>
    </row>
    <row r="606" spans="16:30"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  <c r="AD606" s="78"/>
    </row>
    <row r="607" spans="16:30"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78"/>
    </row>
    <row r="608" spans="16:30"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  <c r="AD608" s="78"/>
    </row>
    <row r="609" spans="16:30"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78"/>
    </row>
    <row r="610" spans="16:30"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  <c r="AD610" s="78"/>
    </row>
    <row r="611" spans="16:30"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78"/>
    </row>
    <row r="612" spans="16:30"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78"/>
    </row>
    <row r="613" spans="16:30"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  <c r="AC613" s="78"/>
      <c r="AD613" s="78"/>
    </row>
    <row r="614" spans="16:30"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  <c r="AA614" s="78"/>
      <c r="AB614" s="78"/>
      <c r="AC614" s="78"/>
      <c r="AD614" s="78"/>
    </row>
    <row r="615" spans="16:30"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78"/>
    </row>
    <row r="616" spans="16:30"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  <c r="AC616" s="78"/>
      <c r="AD616" s="78"/>
    </row>
    <row r="617" spans="16:30"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  <c r="AD617" s="78"/>
    </row>
    <row r="618" spans="16:30"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  <c r="AC618" s="78"/>
      <c r="AD618" s="78"/>
    </row>
    <row r="619" spans="16:30"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  <c r="AC619" s="78"/>
      <c r="AD619" s="78"/>
    </row>
    <row r="620" spans="16:30"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  <c r="AC620" s="78"/>
      <c r="AD620" s="78"/>
    </row>
    <row r="621" spans="16:30"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  <c r="AA621" s="78"/>
      <c r="AB621" s="78"/>
      <c r="AC621" s="78"/>
      <c r="AD621" s="78"/>
    </row>
    <row r="622" spans="16:30"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  <c r="AC622" s="78"/>
      <c r="AD622" s="78"/>
    </row>
    <row r="623" spans="16:30"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  <c r="AA623" s="78"/>
      <c r="AB623" s="78"/>
      <c r="AC623" s="78"/>
      <c r="AD623" s="78"/>
    </row>
    <row r="624" spans="16:30"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  <c r="AA624" s="78"/>
      <c r="AB624" s="78"/>
      <c r="AC624" s="78"/>
      <c r="AD624" s="78"/>
    </row>
    <row r="625" spans="16:30"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  <c r="AD625" s="78"/>
    </row>
    <row r="626" spans="16:30"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  <c r="AA626" s="78"/>
      <c r="AB626" s="78"/>
      <c r="AC626" s="78"/>
      <c r="AD626" s="78"/>
    </row>
    <row r="627" spans="16:30"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  <c r="AA627" s="78"/>
      <c r="AB627" s="78"/>
      <c r="AC627" s="78"/>
      <c r="AD627" s="78"/>
    </row>
    <row r="628" spans="16:30"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  <c r="AA628" s="78"/>
      <c r="AB628" s="78"/>
      <c r="AC628" s="78"/>
      <c r="AD628" s="78"/>
    </row>
    <row r="629" spans="16:30"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  <c r="AA629" s="78"/>
      <c r="AB629" s="78"/>
      <c r="AC629" s="78"/>
      <c r="AD629" s="78"/>
    </row>
    <row r="630" spans="16:30"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  <c r="AA630" s="78"/>
      <c r="AB630" s="78"/>
      <c r="AC630" s="78"/>
      <c r="AD630" s="78"/>
    </row>
    <row r="631" spans="16:30"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  <c r="AA631" s="78"/>
      <c r="AB631" s="78"/>
      <c r="AC631" s="78"/>
      <c r="AD631" s="78"/>
    </row>
    <row r="632" spans="16:30"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  <c r="AA632" s="78"/>
      <c r="AB632" s="78"/>
      <c r="AC632" s="78"/>
      <c r="AD632" s="78"/>
    </row>
    <row r="633" spans="16:30"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  <c r="AA633" s="78"/>
      <c r="AB633" s="78"/>
      <c r="AC633" s="78"/>
      <c r="AD633" s="78"/>
    </row>
    <row r="634" spans="16:30"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  <c r="AA634" s="78"/>
      <c r="AB634" s="78"/>
      <c r="AC634" s="78"/>
      <c r="AD634" s="78"/>
    </row>
    <row r="635" spans="16:30"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  <c r="AA635" s="78"/>
      <c r="AB635" s="78"/>
      <c r="AC635" s="78"/>
      <c r="AD635" s="78"/>
    </row>
    <row r="636" spans="16:30"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  <c r="AA636" s="78"/>
      <c r="AB636" s="78"/>
      <c r="AC636" s="78"/>
      <c r="AD636" s="78"/>
    </row>
    <row r="637" spans="16:30"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  <c r="AA637" s="78"/>
      <c r="AB637" s="78"/>
      <c r="AC637" s="78"/>
      <c r="AD637" s="78"/>
    </row>
    <row r="638" spans="16:30"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  <c r="AA638" s="78"/>
      <c r="AB638" s="78"/>
      <c r="AC638" s="78"/>
      <c r="AD638" s="78"/>
    </row>
    <row r="639" spans="16:30"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  <c r="AA639" s="78"/>
      <c r="AB639" s="78"/>
      <c r="AC639" s="78"/>
      <c r="AD639" s="78"/>
    </row>
    <row r="640" spans="16:30"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  <c r="AA640" s="78"/>
      <c r="AB640" s="78"/>
      <c r="AC640" s="78"/>
      <c r="AD640" s="78"/>
    </row>
    <row r="641" spans="16:30"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  <c r="AA641" s="78"/>
      <c r="AB641" s="78"/>
      <c r="AC641" s="78"/>
      <c r="AD641" s="78"/>
    </row>
    <row r="642" spans="16:30"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  <c r="AA642" s="78"/>
      <c r="AB642" s="78"/>
      <c r="AC642" s="78"/>
      <c r="AD642" s="78"/>
    </row>
    <row r="643" spans="16:30"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  <c r="AA643" s="78"/>
      <c r="AB643" s="78"/>
      <c r="AC643" s="78"/>
      <c r="AD643" s="78"/>
    </row>
    <row r="644" spans="16:30"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  <c r="AA644" s="78"/>
      <c r="AB644" s="78"/>
      <c r="AC644" s="78"/>
      <c r="AD644" s="78"/>
    </row>
    <row r="645" spans="16:30"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  <c r="AA645" s="78"/>
      <c r="AB645" s="78"/>
      <c r="AC645" s="78"/>
      <c r="AD645" s="78"/>
    </row>
    <row r="646" spans="16:30"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  <c r="AA646" s="78"/>
      <c r="AB646" s="78"/>
      <c r="AC646" s="78"/>
      <c r="AD646" s="78"/>
    </row>
    <row r="647" spans="16:30"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  <c r="AA647" s="78"/>
      <c r="AB647" s="78"/>
      <c r="AC647" s="78"/>
      <c r="AD647" s="78"/>
    </row>
    <row r="648" spans="16:30"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  <c r="AA648" s="78"/>
      <c r="AB648" s="78"/>
      <c r="AC648" s="78"/>
      <c r="AD648" s="78"/>
    </row>
    <row r="649" spans="16:30"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  <c r="AA649" s="78"/>
      <c r="AB649" s="78"/>
      <c r="AC649" s="78"/>
      <c r="AD649" s="78"/>
    </row>
    <row r="650" spans="16:30"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  <c r="AA650" s="78"/>
      <c r="AB650" s="78"/>
      <c r="AC650" s="78"/>
      <c r="AD650" s="78"/>
    </row>
    <row r="651" spans="16:30"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  <c r="AA651" s="78"/>
      <c r="AB651" s="78"/>
      <c r="AC651" s="78"/>
      <c r="AD651" s="78"/>
    </row>
    <row r="652" spans="16:30"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  <c r="AA652" s="78"/>
      <c r="AB652" s="78"/>
      <c r="AC652" s="78"/>
      <c r="AD652" s="78"/>
    </row>
    <row r="653" spans="16:30"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  <c r="AA653" s="78"/>
      <c r="AB653" s="78"/>
      <c r="AC653" s="78"/>
      <c r="AD653" s="78"/>
    </row>
    <row r="654" spans="16:30"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  <c r="AA654" s="78"/>
      <c r="AB654" s="78"/>
      <c r="AC654" s="78"/>
      <c r="AD654" s="78"/>
    </row>
    <row r="655" spans="16:30"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  <c r="AA655" s="78"/>
      <c r="AB655" s="78"/>
      <c r="AC655" s="78"/>
      <c r="AD655" s="78"/>
    </row>
    <row r="656" spans="16:30"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  <c r="AA656" s="78"/>
      <c r="AB656" s="78"/>
      <c r="AC656" s="78"/>
      <c r="AD656" s="78"/>
    </row>
    <row r="657" spans="16:30"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  <c r="AA657" s="78"/>
      <c r="AB657" s="78"/>
      <c r="AC657" s="78"/>
      <c r="AD657" s="78"/>
    </row>
    <row r="658" spans="16:30"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  <c r="AA658" s="78"/>
      <c r="AB658" s="78"/>
      <c r="AC658" s="78"/>
      <c r="AD658" s="78"/>
    </row>
    <row r="659" spans="16:30"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  <c r="AA659" s="78"/>
      <c r="AB659" s="78"/>
      <c r="AC659" s="78"/>
      <c r="AD659" s="78"/>
    </row>
    <row r="660" spans="16:30"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  <c r="AA660" s="78"/>
      <c r="AB660" s="78"/>
      <c r="AC660" s="78"/>
      <c r="AD660" s="78"/>
    </row>
    <row r="661" spans="16:30"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  <c r="AA661" s="78"/>
      <c r="AB661" s="78"/>
      <c r="AC661" s="78"/>
      <c r="AD661" s="78"/>
    </row>
    <row r="662" spans="16:30"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  <c r="AA662" s="78"/>
      <c r="AB662" s="78"/>
      <c r="AC662" s="78"/>
      <c r="AD662" s="78"/>
    </row>
    <row r="663" spans="16:30"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  <c r="AA663" s="78"/>
      <c r="AB663" s="78"/>
      <c r="AC663" s="78"/>
      <c r="AD663" s="78"/>
    </row>
    <row r="664" spans="16:30"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  <c r="AA664" s="78"/>
      <c r="AB664" s="78"/>
      <c r="AC664" s="78"/>
      <c r="AD664" s="78"/>
    </row>
    <row r="665" spans="16:30"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  <c r="AA665" s="78"/>
      <c r="AB665" s="78"/>
      <c r="AC665" s="78"/>
      <c r="AD665" s="78"/>
    </row>
    <row r="666" spans="16:30"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  <c r="AA666" s="78"/>
      <c r="AB666" s="78"/>
      <c r="AC666" s="78"/>
      <c r="AD666" s="78"/>
    </row>
    <row r="667" spans="16:30"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  <c r="AA667" s="78"/>
      <c r="AB667" s="78"/>
      <c r="AC667" s="78"/>
      <c r="AD667" s="78"/>
    </row>
    <row r="668" spans="16:30"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  <c r="AA668" s="78"/>
      <c r="AB668" s="78"/>
      <c r="AC668" s="78"/>
      <c r="AD668" s="78"/>
    </row>
    <row r="669" spans="16:30"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  <c r="AA669" s="78"/>
      <c r="AB669" s="78"/>
      <c r="AC669" s="78"/>
      <c r="AD669" s="78"/>
    </row>
    <row r="670" spans="16:30"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  <c r="AA670" s="78"/>
      <c r="AB670" s="78"/>
      <c r="AC670" s="78"/>
      <c r="AD670" s="78"/>
    </row>
    <row r="671" spans="16:30"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  <c r="AA671" s="78"/>
      <c r="AB671" s="78"/>
      <c r="AC671" s="78"/>
      <c r="AD671" s="78"/>
    </row>
    <row r="672" spans="16:30"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  <c r="AA672" s="78"/>
      <c r="AB672" s="78"/>
      <c r="AC672" s="78"/>
      <c r="AD672" s="78"/>
    </row>
    <row r="673" spans="16:30"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  <c r="AA673" s="78"/>
      <c r="AB673" s="78"/>
      <c r="AC673" s="78"/>
      <c r="AD673" s="78"/>
    </row>
    <row r="674" spans="16:30"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  <c r="AA674" s="78"/>
      <c r="AB674" s="78"/>
      <c r="AC674" s="78"/>
      <c r="AD674" s="78"/>
    </row>
    <row r="675" spans="16:30"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  <c r="AA675" s="78"/>
      <c r="AB675" s="78"/>
      <c r="AC675" s="78"/>
      <c r="AD675" s="78"/>
    </row>
    <row r="676" spans="16:30"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  <c r="AA676" s="78"/>
      <c r="AB676" s="78"/>
      <c r="AC676" s="78"/>
      <c r="AD676" s="78"/>
    </row>
    <row r="677" spans="16:30"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  <c r="AA677" s="78"/>
      <c r="AB677" s="78"/>
      <c r="AC677" s="78"/>
      <c r="AD677" s="78"/>
    </row>
    <row r="678" spans="16:30"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  <c r="AC678" s="78"/>
      <c r="AD678" s="78"/>
    </row>
    <row r="679" spans="16:30"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  <c r="AA679" s="78"/>
      <c r="AB679" s="78"/>
      <c r="AC679" s="78"/>
      <c r="AD679" s="78"/>
    </row>
    <row r="680" spans="16:30"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  <c r="AA680" s="78"/>
      <c r="AB680" s="78"/>
      <c r="AC680" s="78"/>
      <c r="AD680" s="78"/>
    </row>
    <row r="681" spans="16:30"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  <c r="AA681" s="78"/>
      <c r="AB681" s="78"/>
      <c r="AC681" s="78"/>
      <c r="AD681" s="78"/>
    </row>
    <row r="682" spans="16:30"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  <c r="AA682" s="78"/>
      <c r="AB682" s="78"/>
      <c r="AC682" s="78"/>
      <c r="AD682" s="78"/>
    </row>
    <row r="683" spans="16:30"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  <c r="AA683" s="78"/>
      <c r="AB683" s="78"/>
      <c r="AC683" s="78"/>
      <c r="AD683" s="78"/>
    </row>
    <row r="684" spans="16:30"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  <c r="AA684" s="78"/>
      <c r="AB684" s="78"/>
      <c r="AC684" s="78"/>
      <c r="AD684" s="78"/>
    </row>
    <row r="685" spans="16:30"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  <c r="AA685" s="78"/>
      <c r="AB685" s="78"/>
      <c r="AC685" s="78"/>
      <c r="AD685" s="78"/>
    </row>
    <row r="686" spans="16:30"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  <c r="AA686" s="78"/>
      <c r="AB686" s="78"/>
      <c r="AC686" s="78"/>
      <c r="AD686" s="78"/>
    </row>
    <row r="687" spans="16:30"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  <c r="AA687" s="78"/>
      <c r="AB687" s="78"/>
      <c r="AC687" s="78"/>
      <c r="AD687" s="78"/>
    </row>
    <row r="688" spans="16:30"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  <c r="AA688" s="78"/>
      <c r="AB688" s="78"/>
      <c r="AC688" s="78"/>
      <c r="AD688" s="78"/>
    </row>
    <row r="689" spans="16:30"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  <c r="AA689" s="78"/>
      <c r="AB689" s="78"/>
      <c r="AC689" s="78"/>
      <c r="AD689" s="78"/>
    </row>
    <row r="690" spans="16:30"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  <c r="AA690" s="78"/>
      <c r="AB690" s="78"/>
      <c r="AC690" s="78"/>
      <c r="AD690" s="78"/>
    </row>
    <row r="691" spans="16:30"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  <c r="AA691" s="78"/>
      <c r="AB691" s="78"/>
      <c r="AC691" s="78"/>
      <c r="AD691" s="78"/>
    </row>
    <row r="692" spans="16:30"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  <c r="AA692" s="78"/>
      <c r="AB692" s="78"/>
      <c r="AC692" s="78"/>
      <c r="AD692" s="78"/>
    </row>
    <row r="693" spans="16:30"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  <c r="AC693" s="78"/>
      <c r="AD693" s="78"/>
    </row>
    <row r="694" spans="16:30"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78"/>
    </row>
    <row r="695" spans="16:30"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  <c r="AA695" s="78"/>
      <c r="AB695" s="78"/>
      <c r="AC695" s="78"/>
      <c r="AD695" s="78"/>
    </row>
    <row r="696" spans="16:30"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  <c r="AA696" s="78"/>
      <c r="AB696" s="78"/>
      <c r="AC696" s="78"/>
      <c r="AD696" s="78"/>
    </row>
    <row r="697" spans="16:30"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  <c r="AA697" s="78"/>
      <c r="AB697" s="78"/>
      <c r="AC697" s="78"/>
      <c r="AD697" s="78"/>
    </row>
    <row r="698" spans="16:30"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  <c r="AA698" s="78"/>
      <c r="AB698" s="78"/>
      <c r="AC698" s="78"/>
      <c r="AD698" s="78"/>
    </row>
    <row r="699" spans="16:30"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  <c r="AA699" s="78"/>
      <c r="AB699" s="78"/>
      <c r="AC699" s="78"/>
      <c r="AD699" s="78"/>
    </row>
    <row r="700" spans="16:30"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  <c r="AA700" s="78"/>
      <c r="AB700" s="78"/>
      <c r="AC700" s="78"/>
      <c r="AD700" s="78"/>
    </row>
    <row r="701" spans="16:30"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  <c r="AA701" s="78"/>
      <c r="AB701" s="78"/>
      <c r="AC701" s="78"/>
      <c r="AD701" s="78"/>
    </row>
    <row r="702" spans="16:30"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  <c r="AC702" s="78"/>
      <c r="AD702" s="78"/>
    </row>
    <row r="703" spans="16:30"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  <c r="AA703" s="78"/>
      <c r="AB703" s="78"/>
      <c r="AC703" s="78"/>
      <c r="AD703" s="78"/>
    </row>
    <row r="704" spans="16:30"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  <c r="AA704" s="78"/>
      <c r="AB704" s="78"/>
      <c r="AC704" s="78"/>
      <c r="AD704" s="78"/>
    </row>
    <row r="705" spans="16:30"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  <c r="AA705" s="78"/>
      <c r="AB705" s="78"/>
      <c r="AC705" s="78"/>
      <c r="AD705" s="78"/>
    </row>
    <row r="706" spans="16:30"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  <c r="AA706" s="78"/>
      <c r="AB706" s="78"/>
      <c r="AC706" s="78"/>
      <c r="AD706" s="78"/>
    </row>
    <row r="707" spans="16:30"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  <c r="AA707" s="78"/>
      <c r="AB707" s="78"/>
      <c r="AC707" s="78"/>
      <c r="AD707" s="78"/>
    </row>
    <row r="708" spans="16:30"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  <c r="AA708" s="78"/>
      <c r="AB708" s="78"/>
      <c r="AC708" s="78"/>
      <c r="AD708" s="78"/>
    </row>
    <row r="709" spans="16:30"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  <c r="AA709" s="78"/>
      <c r="AB709" s="78"/>
      <c r="AC709" s="78"/>
      <c r="AD709" s="78"/>
    </row>
    <row r="710" spans="16:30"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  <c r="AA710" s="78"/>
      <c r="AB710" s="78"/>
      <c r="AC710" s="78"/>
      <c r="AD710" s="78"/>
    </row>
    <row r="711" spans="16:30"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  <c r="AA711" s="78"/>
      <c r="AB711" s="78"/>
      <c r="AC711" s="78"/>
      <c r="AD711" s="78"/>
    </row>
    <row r="712" spans="16:30"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  <c r="AA712" s="78"/>
      <c r="AB712" s="78"/>
      <c r="AC712" s="78"/>
      <c r="AD712" s="78"/>
    </row>
    <row r="713" spans="16:30"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  <c r="AA713" s="78"/>
      <c r="AB713" s="78"/>
      <c r="AC713" s="78"/>
      <c r="AD713" s="78"/>
    </row>
    <row r="714" spans="16:30"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  <c r="AA714" s="78"/>
      <c r="AB714" s="78"/>
      <c r="AC714" s="78"/>
      <c r="AD714" s="78"/>
    </row>
    <row r="715" spans="16:30"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  <c r="AA715" s="78"/>
      <c r="AB715" s="78"/>
      <c r="AC715" s="78"/>
      <c r="AD715" s="78"/>
    </row>
    <row r="716" spans="16:30"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  <c r="AA716" s="78"/>
      <c r="AB716" s="78"/>
      <c r="AC716" s="78"/>
      <c r="AD716" s="78"/>
    </row>
    <row r="717" spans="16:30"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  <c r="AA717" s="78"/>
      <c r="AB717" s="78"/>
      <c r="AC717" s="78"/>
      <c r="AD717" s="78"/>
    </row>
    <row r="718" spans="16:30"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  <c r="AA718" s="78"/>
      <c r="AB718" s="78"/>
      <c r="AC718" s="78"/>
      <c r="AD718" s="78"/>
    </row>
    <row r="719" spans="16:30"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  <c r="AA719" s="78"/>
      <c r="AB719" s="78"/>
      <c r="AC719" s="78"/>
      <c r="AD719" s="78"/>
    </row>
    <row r="720" spans="16:30"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  <c r="AA720" s="78"/>
      <c r="AB720" s="78"/>
      <c r="AC720" s="78"/>
      <c r="AD720" s="78"/>
    </row>
    <row r="721" spans="16:30"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  <c r="AA721" s="78"/>
      <c r="AB721" s="78"/>
      <c r="AC721" s="78"/>
      <c r="AD721" s="78"/>
    </row>
    <row r="722" spans="16:30"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  <c r="AA722" s="78"/>
      <c r="AB722" s="78"/>
      <c r="AC722" s="78"/>
      <c r="AD722" s="78"/>
    </row>
    <row r="723" spans="16:30"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  <c r="AA723" s="78"/>
      <c r="AB723" s="78"/>
      <c r="AC723" s="78"/>
      <c r="AD723" s="78"/>
    </row>
    <row r="724" spans="16:30"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  <c r="AA724" s="78"/>
      <c r="AB724" s="78"/>
      <c r="AC724" s="78"/>
      <c r="AD724" s="78"/>
    </row>
    <row r="725" spans="16:30"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  <c r="AA725" s="78"/>
      <c r="AB725" s="78"/>
      <c r="AC725" s="78"/>
      <c r="AD725" s="78"/>
    </row>
    <row r="726" spans="16:30"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  <c r="AA726" s="78"/>
      <c r="AB726" s="78"/>
      <c r="AC726" s="78"/>
      <c r="AD726" s="78"/>
    </row>
    <row r="727" spans="16:30"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  <c r="AA727" s="78"/>
      <c r="AB727" s="78"/>
      <c r="AC727" s="78"/>
      <c r="AD727" s="78"/>
    </row>
    <row r="728" spans="16:30"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  <c r="AA728" s="78"/>
      <c r="AB728" s="78"/>
      <c r="AC728" s="78"/>
      <c r="AD728" s="78"/>
    </row>
    <row r="729" spans="16:30"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  <c r="AA729" s="78"/>
      <c r="AB729" s="78"/>
      <c r="AC729" s="78"/>
      <c r="AD729" s="78"/>
    </row>
    <row r="730" spans="16:30"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  <c r="AA730" s="78"/>
      <c r="AB730" s="78"/>
      <c r="AC730" s="78"/>
      <c r="AD730" s="78"/>
    </row>
    <row r="731" spans="16:30"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  <c r="AA731" s="78"/>
      <c r="AB731" s="78"/>
      <c r="AC731" s="78"/>
      <c r="AD731" s="78"/>
    </row>
    <row r="732" spans="16:30"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  <c r="AA732" s="78"/>
      <c r="AB732" s="78"/>
      <c r="AC732" s="78"/>
      <c r="AD732" s="78"/>
    </row>
    <row r="733" spans="16:30"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  <c r="AA733" s="78"/>
      <c r="AB733" s="78"/>
      <c r="AC733" s="78"/>
      <c r="AD733" s="78"/>
    </row>
    <row r="734" spans="16:30"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  <c r="AC734" s="78"/>
      <c r="AD734" s="78"/>
    </row>
    <row r="735" spans="16:30"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  <c r="AA735" s="78"/>
      <c r="AB735" s="78"/>
      <c r="AC735" s="78"/>
      <c r="AD735" s="78"/>
    </row>
    <row r="736" spans="16:30"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  <c r="AA736" s="78"/>
      <c r="AB736" s="78"/>
      <c r="AC736" s="78"/>
      <c r="AD736" s="78"/>
    </row>
    <row r="737" spans="16:30"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  <c r="AA737" s="78"/>
      <c r="AB737" s="78"/>
      <c r="AC737" s="78"/>
      <c r="AD737" s="78"/>
    </row>
    <row r="738" spans="16:30"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  <c r="AA738" s="78"/>
      <c r="AB738" s="78"/>
      <c r="AC738" s="78"/>
      <c r="AD738" s="78"/>
    </row>
    <row r="739" spans="16:30"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  <c r="AA739" s="78"/>
      <c r="AB739" s="78"/>
      <c r="AC739" s="78"/>
      <c r="AD739" s="78"/>
    </row>
    <row r="740" spans="16:30"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  <c r="AA740" s="78"/>
      <c r="AB740" s="78"/>
      <c r="AC740" s="78"/>
      <c r="AD740" s="78"/>
    </row>
    <row r="741" spans="16:30"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  <c r="AA741" s="78"/>
      <c r="AB741" s="78"/>
      <c r="AC741" s="78"/>
      <c r="AD741" s="78"/>
    </row>
    <row r="742" spans="16:30"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  <c r="AA742" s="78"/>
      <c r="AB742" s="78"/>
      <c r="AC742" s="78"/>
      <c r="AD742" s="78"/>
    </row>
    <row r="743" spans="16:30"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  <c r="AA743" s="78"/>
      <c r="AB743" s="78"/>
      <c r="AC743" s="78"/>
      <c r="AD743" s="78"/>
    </row>
    <row r="744" spans="16:30"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  <c r="AA744" s="78"/>
      <c r="AB744" s="78"/>
      <c r="AC744" s="78"/>
      <c r="AD744" s="78"/>
    </row>
    <row r="745" spans="16:30"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  <c r="AA745" s="78"/>
      <c r="AB745" s="78"/>
      <c r="AC745" s="78"/>
      <c r="AD745" s="78"/>
    </row>
    <row r="746" spans="16:30"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  <c r="AA746" s="78"/>
      <c r="AB746" s="78"/>
      <c r="AC746" s="78"/>
      <c r="AD746" s="78"/>
    </row>
    <row r="747" spans="16:30"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  <c r="AA747" s="78"/>
      <c r="AB747" s="78"/>
      <c r="AC747" s="78"/>
      <c r="AD747" s="78"/>
    </row>
    <row r="748" spans="16:30"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  <c r="AA748" s="78"/>
      <c r="AB748" s="78"/>
      <c r="AC748" s="78"/>
      <c r="AD748" s="78"/>
    </row>
    <row r="749" spans="16:30"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  <c r="AA749" s="78"/>
      <c r="AB749" s="78"/>
      <c r="AC749" s="78"/>
      <c r="AD749" s="78"/>
    </row>
    <row r="750" spans="16:30"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  <c r="AA750" s="78"/>
      <c r="AB750" s="78"/>
      <c r="AC750" s="78"/>
      <c r="AD750" s="78"/>
    </row>
    <row r="751" spans="16:30"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  <c r="AA751" s="78"/>
      <c r="AB751" s="78"/>
      <c r="AC751" s="78"/>
      <c r="AD751" s="78"/>
    </row>
    <row r="752" spans="16:30"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  <c r="AA752" s="78"/>
      <c r="AB752" s="78"/>
      <c r="AC752" s="78"/>
      <c r="AD752" s="78"/>
    </row>
    <row r="753" spans="16:30"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  <c r="AA753" s="78"/>
      <c r="AB753" s="78"/>
      <c r="AC753" s="78"/>
      <c r="AD753" s="78"/>
    </row>
    <row r="754" spans="16:30"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  <c r="AA754" s="78"/>
      <c r="AB754" s="78"/>
      <c r="AC754" s="78"/>
      <c r="AD754" s="78"/>
    </row>
    <row r="755" spans="16:30"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  <c r="AA755" s="78"/>
      <c r="AB755" s="78"/>
      <c r="AC755" s="78"/>
      <c r="AD755" s="78"/>
    </row>
    <row r="756" spans="16:30"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  <c r="AA756" s="78"/>
      <c r="AB756" s="78"/>
      <c r="AC756" s="78"/>
      <c r="AD756" s="78"/>
    </row>
    <row r="757" spans="16:30"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  <c r="AA757" s="78"/>
      <c r="AB757" s="78"/>
      <c r="AC757" s="78"/>
      <c r="AD757" s="78"/>
    </row>
    <row r="758" spans="16:30"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  <c r="AA758" s="78"/>
      <c r="AB758" s="78"/>
      <c r="AC758" s="78"/>
      <c r="AD758" s="78"/>
    </row>
    <row r="759" spans="16:30"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  <c r="AA759" s="78"/>
      <c r="AB759" s="78"/>
      <c r="AC759" s="78"/>
      <c r="AD759" s="78"/>
    </row>
    <row r="760" spans="16:30"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  <c r="AA760" s="78"/>
      <c r="AB760" s="78"/>
      <c r="AC760" s="78"/>
      <c r="AD760" s="78"/>
    </row>
    <row r="761" spans="16:30"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  <c r="AA761" s="78"/>
      <c r="AB761" s="78"/>
      <c r="AC761" s="78"/>
      <c r="AD761" s="78"/>
    </row>
    <row r="762" spans="16:30"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  <c r="AA762" s="78"/>
      <c r="AB762" s="78"/>
      <c r="AC762" s="78"/>
      <c r="AD762" s="78"/>
    </row>
    <row r="763" spans="16:30"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  <c r="AA763" s="78"/>
      <c r="AB763" s="78"/>
      <c r="AC763" s="78"/>
      <c r="AD763" s="78"/>
    </row>
    <row r="764" spans="16:30"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  <c r="AA764" s="78"/>
      <c r="AB764" s="78"/>
      <c r="AC764" s="78"/>
      <c r="AD764" s="78"/>
    </row>
    <row r="765" spans="16:30"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  <c r="AA765" s="78"/>
      <c r="AB765" s="78"/>
      <c r="AC765" s="78"/>
      <c r="AD765" s="78"/>
    </row>
    <row r="766" spans="16:30"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  <c r="AA766" s="78"/>
      <c r="AB766" s="78"/>
      <c r="AC766" s="78"/>
      <c r="AD766" s="78"/>
    </row>
    <row r="767" spans="16:30"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  <c r="AA767" s="78"/>
      <c r="AB767" s="78"/>
      <c r="AC767" s="78"/>
      <c r="AD767" s="78"/>
    </row>
    <row r="768" spans="16:30"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  <c r="AA768" s="78"/>
      <c r="AB768" s="78"/>
      <c r="AC768" s="78"/>
      <c r="AD768" s="78"/>
    </row>
    <row r="769" spans="16:30"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  <c r="AA769" s="78"/>
      <c r="AB769" s="78"/>
      <c r="AC769" s="78"/>
      <c r="AD769" s="78"/>
    </row>
    <row r="770" spans="16:30"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  <c r="AA770" s="78"/>
      <c r="AB770" s="78"/>
      <c r="AC770" s="78"/>
      <c r="AD770" s="78"/>
    </row>
    <row r="771" spans="16:30"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  <c r="AA771" s="78"/>
      <c r="AB771" s="78"/>
      <c r="AC771" s="78"/>
      <c r="AD771" s="78"/>
    </row>
    <row r="772" spans="16:30"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  <c r="AA772" s="78"/>
      <c r="AB772" s="78"/>
      <c r="AC772" s="78"/>
      <c r="AD772" s="78"/>
    </row>
    <row r="773" spans="16:30"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  <c r="AA773" s="78"/>
      <c r="AB773" s="78"/>
      <c r="AC773" s="78"/>
      <c r="AD773" s="78"/>
    </row>
    <row r="774" spans="16:30"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  <c r="AA774" s="78"/>
      <c r="AB774" s="78"/>
      <c r="AC774" s="78"/>
      <c r="AD774" s="78"/>
    </row>
    <row r="775" spans="16:30"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  <c r="AA775" s="78"/>
      <c r="AB775" s="78"/>
      <c r="AC775" s="78"/>
      <c r="AD775" s="78"/>
    </row>
    <row r="776" spans="16:30"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  <c r="AA776" s="78"/>
      <c r="AB776" s="78"/>
      <c r="AC776" s="78"/>
      <c r="AD776" s="78"/>
    </row>
    <row r="777" spans="16:30"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  <c r="AA777" s="78"/>
      <c r="AB777" s="78"/>
      <c r="AC777" s="78"/>
      <c r="AD777" s="78"/>
    </row>
    <row r="778" spans="16:30"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  <c r="AA778" s="78"/>
      <c r="AB778" s="78"/>
      <c r="AC778" s="78"/>
      <c r="AD778" s="78"/>
    </row>
    <row r="779" spans="16:30"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  <c r="AA779" s="78"/>
      <c r="AB779" s="78"/>
      <c r="AC779" s="78"/>
      <c r="AD779" s="78"/>
    </row>
    <row r="780" spans="16:30"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  <c r="AA780" s="78"/>
      <c r="AB780" s="78"/>
      <c r="AC780" s="78"/>
      <c r="AD780" s="78"/>
    </row>
    <row r="781" spans="16:30"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  <c r="AA781" s="78"/>
      <c r="AB781" s="78"/>
      <c r="AC781" s="78"/>
      <c r="AD781" s="78"/>
    </row>
    <row r="782" spans="16:30"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  <c r="AA782" s="78"/>
      <c r="AB782" s="78"/>
      <c r="AC782" s="78"/>
      <c r="AD782" s="78"/>
    </row>
    <row r="783" spans="16:30"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  <c r="AC783" s="78"/>
      <c r="AD783" s="78"/>
    </row>
    <row r="784" spans="16:30"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  <c r="AA784" s="78"/>
      <c r="AB784" s="78"/>
      <c r="AC784" s="78"/>
      <c r="AD784" s="78"/>
    </row>
    <row r="785" spans="16:30"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  <c r="AA785" s="78"/>
      <c r="AB785" s="78"/>
      <c r="AC785" s="78"/>
      <c r="AD785" s="78"/>
    </row>
    <row r="786" spans="16:30"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  <c r="AA786" s="78"/>
      <c r="AB786" s="78"/>
      <c r="AC786" s="78"/>
      <c r="AD786" s="78"/>
    </row>
    <row r="787" spans="16:30"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  <c r="AA787" s="78"/>
      <c r="AB787" s="78"/>
      <c r="AC787" s="78"/>
      <c r="AD787" s="78"/>
    </row>
    <row r="788" spans="16:30"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  <c r="AA788" s="78"/>
      <c r="AB788" s="78"/>
      <c r="AC788" s="78"/>
      <c r="AD788" s="78"/>
    </row>
    <row r="789" spans="16:30"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  <c r="AA789" s="78"/>
      <c r="AB789" s="78"/>
      <c r="AC789" s="78"/>
      <c r="AD789" s="78"/>
    </row>
    <row r="790" spans="16:30"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  <c r="AA790" s="78"/>
      <c r="AB790" s="78"/>
      <c r="AC790" s="78"/>
      <c r="AD790" s="78"/>
    </row>
    <row r="791" spans="16:30"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  <c r="AA791" s="78"/>
      <c r="AB791" s="78"/>
      <c r="AC791" s="78"/>
      <c r="AD791" s="78"/>
    </row>
    <row r="792" spans="16:30"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  <c r="AA792" s="78"/>
      <c r="AB792" s="78"/>
      <c r="AC792" s="78"/>
      <c r="AD792" s="78"/>
    </row>
    <row r="793" spans="16:30"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  <c r="AC793" s="78"/>
      <c r="AD793" s="78"/>
    </row>
    <row r="794" spans="16:30"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  <c r="AA794" s="78"/>
      <c r="AB794" s="78"/>
      <c r="AC794" s="78"/>
      <c r="AD794" s="78"/>
    </row>
    <row r="795" spans="16:30"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  <c r="AA795" s="78"/>
      <c r="AB795" s="78"/>
      <c r="AC795" s="78"/>
      <c r="AD795" s="78"/>
    </row>
    <row r="796" spans="16:30"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  <c r="AA796" s="78"/>
      <c r="AB796" s="78"/>
      <c r="AC796" s="78"/>
      <c r="AD796" s="78"/>
    </row>
    <row r="797" spans="16:30"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  <c r="AA797" s="78"/>
      <c r="AB797" s="78"/>
      <c r="AC797" s="78"/>
      <c r="AD797" s="78"/>
    </row>
    <row r="798" spans="16:30"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  <c r="AA798" s="78"/>
      <c r="AB798" s="78"/>
      <c r="AC798" s="78"/>
      <c r="AD798" s="78"/>
    </row>
    <row r="799" spans="16:30"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  <c r="AA799" s="78"/>
      <c r="AB799" s="78"/>
      <c r="AC799" s="78"/>
      <c r="AD799" s="78"/>
    </row>
    <row r="800" spans="16:30"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  <c r="AA800" s="78"/>
      <c r="AB800" s="78"/>
      <c r="AC800" s="78"/>
      <c r="AD800" s="78"/>
    </row>
    <row r="801" spans="16:30"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  <c r="AA801" s="78"/>
      <c r="AB801" s="78"/>
      <c r="AC801" s="78"/>
      <c r="AD801" s="78"/>
    </row>
    <row r="802" spans="16:30"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  <c r="AC802" s="78"/>
      <c r="AD802" s="78"/>
    </row>
    <row r="803" spans="16:30"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  <c r="AD803" s="78"/>
    </row>
    <row r="804" spans="16:30"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  <c r="AC804" s="78"/>
      <c r="AD804" s="78"/>
    </row>
    <row r="805" spans="16:30"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  <c r="AD805" s="78"/>
    </row>
    <row r="806" spans="16:30"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  <c r="AA806" s="78"/>
      <c r="AB806" s="78"/>
      <c r="AC806" s="78"/>
      <c r="AD806" s="78"/>
    </row>
    <row r="807" spans="16:30"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  <c r="AA807" s="78"/>
      <c r="AB807" s="78"/>
      <c r="AC807" s="78"/>
      <c r="AD807" s="78"/>
    </row>
    <row r="808" spans="16:30"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  <c r="AC808" s="78"/>
      <c r="AD808" s="78"/>
    </row>
    <row r="809" spans="16:30"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  <c r="AC809" s="78"/>
      <c r="AD809" s="78"/>
    </row>
    <row r="810" spans="16:30"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  <c r="AA810" s="78"/>
      <c r="AB810" s="78"/>
      <c r="AC810" s="78"/>
      <c r="AD810" s="78"/>
    </row>
    <row r="811" spans="16:30"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  <c r="AA811" s="78"/>
      <c r="AB811" s="78"/>
      <c r="AC811" s="78"/>
      <c r="AD811" s="78"/>
    </row>
    <row r="812" spans="16:30"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  <c r="AA812" s="78"/>
      <c r="AB812" s="78"/>
      <c r="AC812" s="78"/>
      <c r="AD812" s="78"/>
    </row>
    <row r="813" spans="16:30"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  <c r="AC813" s="78"/>
      <c r="AD813" s="78"/>
    </row>
    <row r="814" spans="16:30"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  <c r="AA814" s="78"/>
      <c r="AB814" s="78"/>
      <c r="AC814" s="78"/>
      <c r="AD814" s="78"/>
    </row>
    <row r="815" spans="16:30"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  <c r="AA815" s="78"/>
      <c r="AB815" s="78"/>
      <c r="AC815" s="78"/>
      <c r="AD815" s="78"/>
    </row>
    <row r="816" spans="16:30"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  <c r="AA816" s="78"/>
      <c r="AB816" s="78"/>
      <c r="AC816" s="78"/>
      <c r="AD816" s="78"/>
    </row>
    <row r="817" spans="16:30"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  <c r="AA817" s="78"/>
      <c r="AB817" s="78"/>
      <c r="AC817" s="78"/>
      <c r="AD817" s="78"/>
    </row>
    <row r="818" spans="16:30"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  <c r="AA818" s="78"/>
      <c r="AB818" s="78"/>
      <c r="AC818" s="78"/>
      <c r="AD818" s="78"/>
    </row>
    <row r="819" spans="16:30"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  <c r="AA819" s="78"/>
      <c r="AB819" s="78"/>
      <c r="AC819" s="78"/>
      <c r="AD819" s="78"/>
    </row>
    <row r="820" spans="16:30"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  <c r="AA820" s="78"/>
      <c r="AB820" s="78"/>
      <c r="AC820" s="78"/>
      <c r="AD820" s="78"/>
    </row>
    <row r="821" spans="16:30"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  <c r="AA821" s="78"/>
      <c r="AB821" s="78"/>
      <c r="AC821" s="78"/>
      <c r="AD821" s="78"/>
    </row>
    <row r="822" spans="16:30"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  <c r="AA822" s="78"/>
      <c r="AB822" s="78"/>
      <c r="AC822" s="78"/>
      <c r="AD822" s="78"/>
    </row>
    <row r="823" spans="16:30"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  <c r="AA823" s="78"/>
      <c r="AB823" s="78"/>
      <c r="AC823" s="78"/>
      <c r="AD823" s="78"/>
    </row>
    <row r="824" spans="16:30"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  <c r="AA824" s="78"/>
      <c r="AB824" s="78"/>
      <c r="AC824" s="78"/>
      <c r="AD824" s="78"/>
    </row>
    <row r="825" spans="16:30"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  <c r="AA825" s="78"/>
      <c r="AB825" s="78"/>
      <c r="AC825" s="78"/>
      <c r="AD825" s="78"/>
    </row>
    <row r="826" spans="16:30"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  <c r="AA826" s="78"/>
      <c r="AB826" s="78"/>
      <c r="AC826" s="78"/>
      <c r="AD826" s="78"/>
    </row>
    <row r="827" spans="16:30"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  <c r="AA827" s="78"/>
      <c r="AB827" s="78"/>
      <c r="AC827" s="78"/>
      <c r="AD827" s="78"/>
    </row>
    <row r="828" spans="16:30"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  <c r="AA828" s="78"/>
      <c r="AB828" s="78"/>
      <c r="AC828" s="78"/>
      <c r="AD828" s="78"/>
    </row>
    <row r="829" spans="16:30"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  <c r="AA829" s="78"/>
      <c r="AB829" s="78"/>
      <c r="AC829" s="78"/>
      <c r="AD829" s="78"/>
    </row>
    <row r="830" spans="16:30"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  <c r="AA830" s="78"/>
      <c r="AB830" s="78"/>
      <c r="AC830" s="78"/>
      <c r="AD830" s="78"/>
    </row>
    <row r="831" spans="16:30"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  <c r="AA831" s="78"/>
      <c r="AB831" s="78"/>
      <c r="AC831" s="78"/>
      <c r="AD831" s="78"/>
    </row>
    <row r="832" spans="16:30"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  <c r="AA832" s="78"/>
      <c r="AB832" s="78"/>
      <c r="AC832" s="78"/>
      <c r="AD832" s="78"/>
    </row>
    <row r="833" spans="16:30"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  <c r="AA833" s="78"/>
      <c r="AB833" s="78"/>
      <c r="AC833" s="78"/>
      <c r="AD833" s="78"/>
    </row>
    <row r="834" spans="16:30"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  <c r="AA834" s="78"/>
      <c r="AB834" s="78"/>
      <c r="AC834" s="78"/>
      <c r="AD834" s="78"/>
    </row>
    <row r="835" spans="16:30"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  <c r="AA835" s="78"/>
      <c r="AB835" s="78"/>
      <c r="AC835" s="78"/>
      <c r="AD835" s="78"/>
    </row>
    <row r="836" spans="16:30"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  <c r="AA836" s="78"/>
      <c r="AB836" s="78"/>
      <c r="AC836" s="78"/>
      <c r="AD836" s="78"/>
    </row>
    <row r="837" spans="16:30"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  <c r="AA837" s="78"/>
      <c r="AB837" s="78"/>
      <c r="AC837" s="78"/>
      <c r="AD837" s="78"/>
    </row>
    <row r="838" spans="16:30"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  <c r="AA838" s="78"/>
      <c r="AB838" s="78"/>
      <c r="AC838" s="78"/>
      <c r="AD838" s="78"/>
    </row>
    <row r="839" spans="16:30"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  <c r="AA839" s="78"/>
      <c r="AB839" s="78"/>
      <c r="AC839" s="78"/>
      <c r="AD839" s="78"/>
    </row>
    <row r="840" spans="16:30"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  <c r="AA840" s="78"/>
      <c r="AB840" s="78"/>
      <c r="AC840" s="78"/>
      <c r="AD840" s="78"/>
    </row>
    <row r="841" spans="16:30"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  <c r="AA841" s="78"/>
      <c r="AB841" s="78"/>
      <c r="AC841" s="78"/>
      <c r="AD841" s="78"/>
    </row>
    <row r="842" spans="16:30"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  <c r="AA842" s="78"/>
      <c r="AB842" s="78"/>
      <c r="AC842" s="78"/>
      <c r="AD842" s="78"/>
    </row>
    <row r="843" spans="16:30"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  <c r="AA843" s="78"/>
      <c r="AB843" s="78"/>
      <c r="AC843" s="78"/>
      <c r="AD843" s="78"/>
    </row>
    <row r="844" spans="16:30"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  <c r="AA844" s="78"/>
      <c r="AB844" s="78"/>
      <c r="AC844" s="78"/>
      <c r="AD844" s="78"/>
    </row>
    <row r="845" spans="16:30"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  <c r="AA845" s="78"/>
      <c r="AB845" s="78"/>
      <c r="AC845" s="78"/>
      <c r="AD845" s="78"/>
    </row>
    <row r="846" spans="16:30"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  <c r="AA846" s="78"/>
      <c r="AB846" s="78"/>
      <c r="AC846" s="78"/>
      <c r="AD846" s="78"/>
    </row>
    <row r="847" spans="16:30"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  <c r="AA847" s="78"/>
      <c r="AB847" s="78"/>
      <c r="AC847" s="78"/>
      <c r="AD847" s="78"/>
    </row>
    <row r="848" spans="16:30"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  <c r="AA848" s="78"/>
      <c r="AB848" s="78"/>
      <c r="AC848" s="78"/>
      <c r="AD848" s="78"/>
    </row>
    <row r="849" spans="16:30"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  <c r="AA849" s="78"/>
      <c r="AB849" s="78"/>
      <c r="AC849" s="78"/>
      <c r="AD849" s="78"/>
    </row>
    <row r="850" spans="16:30"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  <c r="AA850" s="78"/>
      <c r="AB850" s="78"/>
      <c r="AC850" s="78"/>
      <c r="AD850" s="78"/>
    </row>
    <row r="851" spans="16:30"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  <c r="AA851" s="78"/>
      <c r="AB851" s="78"/>
      <c r="AC851" s="78"/>
      <c r="AD851" s="78"/>
    </row>
    <row r="852" spans="16:30"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  <c r="AA852" s="78"/>
      <c r="AB852" s="78"/>
      <c r="AC852" s="78"/>
      <c r="AD852" s="78"/>
    </row>
    <row r="853" spans="16:30"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  <c r="AA853" s="78"/>
      <c r="AB853" s="78"/>
      <c r="AC853" s="78"/>
      <c r="AD853" s="78"/>
    </row>
    <row r="854" spans="16:30"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  <c r="AA854" s="78"/>
      <c r="AB854" s="78"/>
      <c r="AC854" s="78"/>
      <c r="AD854" s="78"/>
    </row>
    <row r="855" spans="16:30"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  <c r="AA855" s="78"/>
      <c r="AB855" s="78"/>
      <c r="AC855" s="78"/>
      <c r="AD855" s="78"/>
    </row>
    <row r="856" spans="16:30"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  <c r="AA856" s="78"/>
      <c r="AB856" s="78"/>
      <c r="AC856" s="78"/>
      <c r="AD856" s="78"/>
    </row>
    <row r="857" spans="16:30"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  <c r="AA857" s="78"/>
      <c r="AB857" s="78"/>
      <c r="AC857" s="78"/>
      <c r="AD857" s="78"/>
    </row>
    <row r="858" spans="16:30"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  <c r="AA858" s="78"/>
      <c r="AB858" s="78"/>
      <c r="AC858" s="78"/>
      <c r="AD858" s="78"/>
    </row>
    <row r="859" spans="16:30"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  <c r="AA859" s="78"/>
      <c r="AB859" s="78"/>
      <c r="AC859" s="78"/>
      <c r="AD859" s="78"/>
    </row>
    <row r="860" spans="16:30"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  <c r="AA860" s="78"/>
      <c r="AB860" s="78"/>
      <c r="AC860" s="78"/>
      <c r="AD860" s="78"/>
    </row>
    <row r="861" spans="16:30"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  <c r="AA861" s="78"/>
      <c r="AB861" s="78"/>
      <c r="AC861" s="78"/>
      <c r="AD861" s="78"/>
    </row>
    <row r="862" spans="16:30"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  <c r="AA862" s="78"/>
      <c r="AB862" s="78"/>
      <c r="AC862" s="78"/>
      <c r="AD862" s="78"/>
    </row>
    <row r="863" spans="16:30"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  <c r="AA863" s="78"/>
      <c r="AB863" s="78"/>
      <c r="AC863" s="78"/>
      <c r="AD863" s="78"/>
    </row>
    <row r="864" spans="16:30"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  <c r="AA864" s="78"/>
      <c r="AB864" s="78"/>
      <c r="AC864" s="78"/>
      <c r="AD864" s="78"/>
    </row>
    <row r="865" spans="16:30"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  <c r="AA865" s="78"/>
      <c r="AB865" s="78"/>
      <c r="AC865" s="78"/>
      <c r="AD865" s="78"/>
    </row>
    <row r="866" spans="16:30"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  <c r="AA866" s="78"/>
      <c r="AB866" s="78"/>
      <c r="AC866" s="78"/>
      <c r="AD866" s="78"/>
    </row>
    <row r="867" spans="16:30"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  <c r="AA867" s="78"/>
      <c r="AB867" s="78"/>
      <c r="AC867" s="78"/>
      <c r="AD867" s="78"/>
    </row>
    <row r="868" spans="16:30"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  <c r="AA868" s="78"/>
      <c r="AB868" s="78"/>
      <c r="AC868" s="78"/>
      <c r="AD868" s="78"/>
    </row>
    <row r="869" spans="16:30"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  <c r="AA869" s="78"/>
      <c r="AB869" s="78"/>
      <c r="AC869" s="78"/>
      <c r="AD869" s="78"/>
    </row>
    <row r="870" spans="16:30"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  <c r="AA870" s="78"/>
      <c r="AB870" s="78"/>
      <c r="AC870" s="78"/>
      <c r="AD870" s="78"/>
    </row>
    <row r="871" spans="16:30"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  <c r="AA871" s="78"/>
      <c r="AB871" s="78"/>
      <c r="AC871" s="78"/>
      <c r="AD871" s="78"/>
    </row>
    <row r="872" spans="16:30"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  <c r="AA872" s="78"/>
      <c r="AB872" s="78"/>
      <c r="AC872" s="78"/>
      <c r="AD872" s="78"/>
    </row>
    <row r="873" spans="16:30"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  <c r="AA873" s="78"/>
      <c r="AB873" s="78"/>
      <c r="AC873" s="78"/>
      <c r="AD873" s="78"/>
    </row>
    <row r="874" spans="16:30"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  <c r="AA874" s="78"/>
      <c r="AB874" s="78"/>
      <c r="AC874" s="78"/>
      <c r="AD874" s="78"/>
    </row>
    <row r="875" spans="16:30"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  <c r="AA875" s="78"/>
      <c r="AB875" s="78"/>
      <c r="AC875" s="78"/>
      <c r="AD875" s="78"/>
    </row>
    <row r="876" spans="16:30"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  <c r="AA876" s="78"/>
      <c r="AB876" s="78"/>
      <c r="AC876" s="78"/>
      <c r="AD876" s="78"/>
    </row>
    <row r="877" spans="16:30"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  <c r="AA877" s="78"/>
      <c r="AB877" s="78"/>
      <c r="AC877" s="78"/>
      <c r="AD877" s="78"/>
    </row>
    <row r="878" spans="16:30"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  <c r="AA878" s="78"/>
      <c r="AB878" s="78"/>
      <c r="AC878" s="78"/>
      <c r="AD878" s="78"/>
    </row>
    <row r="879" spans="16:30"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  <c r="AA879" s="78"/>
      <c r="AB879" s="78"/>
      <c r="AC879" s="78"/>
      <c r="AD879" s="78"/>
    </row>
    <row r="880" spans="16:30"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  <c r="AA880" s="78"/>
      <c r="AB880" s="78"/>
      <c r="AC880" s="78"/>
      <c r="AD880" s="78"/>
    </row>
    <row r="881" spans="16:30"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  <c r="AA881" s="78"/>
      <c r="AB881" s="78"/>
      <c r="AC881" s="78"/>
      <c r="AD881" s="78"/>
    </row>
    <row r="882" spans="16:30"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  <c r="AA882" s="78"/>
      <c r="AB882" s="78"/>
      <c r="AC882" s="78"/>
      <c r="AD882" s="78"/>
    </row>
    <row r="883" spans="16:30"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  <c r="AA883" s="78"/>
      <c r="AB883" s="78"/>
      <c r="AC883" s="78"/>
      <c r="AD883" s="78"/>
    </row>
    <row r="884" spans="16:30"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  <c r="AA884" s="78"/>
      <c r="AB884" s="78"/>
      <c r="AC884" s="78"/>
      <c r="AD884" s="78"/>
    </row>
    <row r="885" spans="16:30"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  <c r="AA885" s="78"/>
      <c r="AB885" s="78"/>
      <c r="AC885" s="78"/>
      <c r="AD885" s="78"/>
    </row>
    <row r="886" spans="16:30"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  <c r="AA886" s="78"/>
      <c r="AB886" s="78"/>
      <c r="AC886" s="78"/>
      <c r="AD886" s="78"/>
    </row>
    <row r="887" spans="16:30"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  <c r="AA887" s="78"/>
      <c r="AB887" s="78"/>
      <c r="AC887" s="78"/>
      <c r="AD887" s="78"/>
    </row>
    <row r="888" spans="16:30"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  <c r="AA888" s="78"/>
      <c r="AB888" s="78"/>
      <c r="AC888" s="78"/>
      <c r="AD888" s="78"/>
    </row>
    <row r="889" spans="16:30"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  <c r="AA889" s="78"/>
      <c r="AB889" s="78"/>
      <c r="AC889" s="78"/>
      <c r="AD889" s="78"/>
    </row>
    <row r="890" spans="16:30"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  <c r="AA890" s="78"/>
      <c r="AB890" s="78"/>
      <c r="AC890" s="78"/>
      <c r="AD890" s="78"/>
    </row>
    <row r="891" spans="16:30"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  <c r="AA891" s="78"/>
      <c r="AB891" s="78"/>
      <c r="AC891" s="78"/>
      <c r="AD891" s="78"/>
    </row>
    <row r="892" spans="16:30"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  <c r="AA892" s="78"/>
      <c r="AB892" s="78"/>
      <c r="AC892" s="78"/>
      <c r="AD892" s="78"/>
    </row>
    <row r="893" spans="16:30"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  <c r="AA893" s="78"/>
      <c r="AB893" s="78"/>
      <c r="AC893" s="78"/>
      <c r="AD893" s="78"/>
    </row>
    <row r="894" spans="16:30"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  <c r="AA894" s="78"/>
      <c r="AB894" s="78"/>
      <c r="AC894" s="78"/>
      <c r="AD894" s="78"/>
    </row>
  </sheetData>
  <mergeCells count="11">
    <mergeCell ref="AD7:AD8"/>
    <mergeCell ref="B2:AD2"/>
    <mergeCell ref="B4:AD4"/>
    <mergeCell ref="B5:AD5"/>
    <mergeCell ref="B6:AD6"/>
    <mergeCell ref="B7:B8"/>
    <mergeCell ref="C7:N7"/>
    <mergeCell ref="O7:O8"/>
    <mergeCell ref="P7:AA7"/>
    <mergeCell ref="AB7:AB8"/>
    <mergeCell ref="AC7:AC8"/>
  </mergeCells>
  <printOptions horizontalCentered="1"/>
  <pageMargins left="0" right="0" top="0.59055118110236227" bottom="0.78740157480314965" header="0" footer="0.31496062992125984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852EF-5C6E-4962-8CCC-794438B0A497}">
  <sheetPr>
    <pageSetUpPr fitToPage="1"/>
  </sheetPr>
  <dimension ref="A1:AG181"/>
  <sheetViews>
    <sheetView showGridLines="0" topLeftCell="Q19" zoomScaleNormal="100" workbookViewId="0">
      <selection activeCell="C32" sqref="C32:AB44"/>
    </sheetView>
  </sheetViews>
  <sheetFormatPr baseColWidth="10" defaultColWidth="11.42578125" defaultRowHeight="12.75"/>
  <cols>
    <col min="1" max="1" width="1.28515625" style="2" customWidth="1"/>
    <col min="2" max="2" width="76.28515625" style="2" customWidth="1"/>
    <col min="3" max="10" width="10.7109375" style="2" customWidth="1"/>
    <col min="11" max="11" width="13.42578125" style="2" bestFit="1" customWidth="1"/>
    <col min="12" max="13" width="10.7109375" style="2" customWidth="1"/>
    <col min="14" max="14" width="13" style="2" bestFit="1" customWidth="1"/>
    <col min="15" max="15" width="14.5703125" style="2" customWidth="1"/>
    <col min="16" max="23" width="10.7109375" style="2" customWidth="1"/>
    <col min="24" max="24" width="13.42578125" style="2" bestFit="1" customWidth="1"/>
    <col min="25" max="26" width="13.42578125" style="2" customWidth="1"/>
    <col min="27" max="27" width="13.42578125" style="2" bestFit="1" customWidth="1"/>
    <col min="28" max="28" width="18.28515625" style="2" customWidth="1"/>
    <col min="29" max="29" width="14.5703125" style="2" customWidth="1"/>
    <col min="30" max="30" width="15" style="2" customWidth="1"/>
    <col min="31" max="31" width="4.5703125" style="2" customWidth="1"/>
    <col min="32" max="16384" width="11.42578125" style="2"/>
  </cols>
  <sheetData>
    <row r="1" spans="2:31" ht="15.75">
      <c r="B1" s="4" t="s">
        <v>82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2:31" ht="15.75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1"/>
    </row>
    <row r="3" spans="2:31" ht="18.75" customHeight="1">
      <c r="B3" s="8" t="s">
        <v>83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2"/>
    </row>
    <row r="4" spans="2:31" ht="18.75" customHeight="1">
      <c r="B4" s="9" t="s">
        <v>84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1"/>
    </row>
    <row r="5" spans="2:31" ht="14.25" customHeight="1">
      <c r="B5" s="9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6"/>
    </row>
    <row r="6" spans="2:31" ht="18" customHeight="1">
      <c r="B6" s="83" t="s">
        <v>4</v>
      </c>
      <c r="C6" s="11">
        <v>2023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 t="s">
        <v>5</v>
      </c>
      <c r="P6" s="11">
        <v>2023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4" t="s">
        <v>6</v>
      </c>
      <c r="AC6" s="15" t="s">
        <v>7</v>
      </c>
      <c r="AD6" s="14" t="s">
        <v>8</v>
      </c>
      <c r="AE6" s="84"/>
    </row>
    <row r="7" spans="2:31" ht="31.5" customHeight="1" thickBot="1">
      <c r="B7" s="85"/>
      <c r="C7" s="17" t="s">
        <v>9</v>
      </c>
      <c r="D7" s="17" t="s">
        <v>10</v>
      </c>
      <c r="E7" s="17" t="s">
        <v>11</v>
      </c>
      <c r="F7" s="17" t="s">
        <v>12</v>
      </c>
      <c r="G7" s="17" t="s">
        <v>13</v>
      </c>
      <c r="H7" s="17" t="s">
        <v>14</v>
      </c>
      <c r="I7" s="17" t="s">
        <v>15</v>
      </c>
      <c r="J7" s="17" t="s">
        <v>16</v>
      </c>
      <c r="K7" s="17" t="s">
        <v>17</v>
      </c>
      <c r="L7" s="17" t="s">
        <v>18</v>
      </c>
      <c r="M7" s="17" t="s">
        <v>19</v>
      </c>
      <c r="N7" s="17" t="s">
        <v>20</v>
      </c>
      <c r="O7" s="86"/>
      <c r="P7" s="17" t="s">
        <v>9</v>
      </c>
      <c r="Q7" s="17" t="s">
        <v>10</v>
      </c>
      <c r="R7" s="17" t="s">
        <v>11</v>
      </c>
      <c r="S7" s="17" t="s">
        <v>12</v>
      </c>
      <c r="T7" s="17" t="s">
        <v>13</v>
      </c>
      <c r="U7" s="17" t="s">
        <v>14</v>
      </c>
      <c r="V7" s="17" t="s">
        <v>15</v>
      </c>
      <c r="W7" s="17" t="s">
        <v>16</v>
      </c>
      <c r="X7" s="17" t="s">
        <v>17</v>
      </c>
      <c r="Y7" s="17" t="s">
        <v>18</v>
      </c>
      <c r="Z7" s="17" t="s">
        <v>19</v>
      </c>
      <c r="AA7" s="17" t="s">
        <v>20</v>
      </c>
      <c r="AB7" s="86"/>
      <c r="AC7" s="21"/>
      <c r="AD7" s="86"/>
      <c r="AE7" s="84"/>
    </row>
    <row r="8" spans="2:31" ht="18" customHeight="1" thickTop="1">
      <c r="B8" s="87" t="s">
        <v>22</v>
      </c>
      <c r="C8" s="88">
        <f>+C9+C19</f>
        <v>17077.599999999999</v>
      </c>
      <c r="D8" s="88">
        <f t="shared" ref="D8:AB8" si="0">+D9+D19</f>
        <v>16155.2</v>
      </c>
      <c r="E8" s="88">
        <f t="shared" si="0"/>
        <v>18675.7</v>
      </c>
      <c r="F8" s="88">
        <f t="shared" si="0"/>
        <v>16317.8</v>
      </c>
      <c r="G8" s="88">
        <f t="shared" si="0"/>
        <v>18728.599999999999</v>
      </c>
      <c r="H8" s="88">
        <f t="shared" si="0"/>
        <v>17734.099999999999</v>
      </c>
      <c r="I8" s="88">
        <f t="shared" si="0"/>
        <v>18871.5</v>
      </c>
      <c r="J8" s="88">
        <f t="shared" si="0"/>
        <v>18725.199999999997</v>
      </c>
      <c r="K8" s="88">
        <f t="shared" si="0"/>
        <v>19660.2</v>
      </c>
      <c r="L8" s="88">
        <f t="shared" si="0"/>
        <v>21041.600000000002</v>
      </c>
      <c r="M8" s="88">
        <f t="shared" si="0"/>
        <v>21402.800000000003</v>
      </c>
      <c r="N8" s="88">
        <f t="shared" si="0"/>
        <v>17662.300000000003</v>
      </c>
      <c r="O8" s="88">
        <f t="shared" si="0"/>
        <v>222052.6</v>
      </c>
      <c r="P8" s="88">
        <f t="shared" si="0"/>
        <v>17077.584217880001</v>
      </c>
      <c r="Q8" s="88">
        <f t="shared" si="0"/>
        <v>16155.187329619999</v>
      </c>
      <c r="R8" s="88">
        <f t="shared" si="0"/>
        <v>18675.670886930002</v>
      </c>
      <c r="S8" s="88">
        <f t="shared" si="0"/>
        <v>16317.837086599999</v>
      </c>
      <c r="T8" s="88">
        <f t="shared" si="0"/>
        <v>18728.577004120001</v>
      </c>
      <c r="U8" s="88">
        <f t="shared" si="0"/>
        <v>17705.575907089999</v>
      </c>
      <c r="V8" s="88">
        <f t="shared" si="0"/>
        <v>19551.640801443144</v>
      </c>
      <c r="W8" s="88">
        <f t="shared" si="0"/>
        <v>21582.109409343917</v>
      </c>
      <c r="X8" s="88">
        <f t="shared" si="0"/>
        <v>22222.582557848902</v>
      </c>
      <c r="Y8" s="88">
        <f t="shared" si="0"/>
        <v>23486.617174590014</v>
      </c>
      <c r="Z8" s="88">
        <f t="shared" si="0"/>
        <v>22939.283305371566</v>
      </c>
      <c r="AA8" s="88">
        <f t="shared" si="0"/>
        <v>22262.892355391676</v>
      </c>
      <c r="AB8" s="89">
        <f t="shared" si="0"/>
        <v>236705.55803622922</v>
      </c>
      <c r="AC8" s="89">
        <f>+O8-AB8</f>
        <v>-14652.958036229218</v>
      </c>
      <c r="AD8" s="90">
        <f t="shared" ref="AD8:AD16" si="1">+O8/AB8*100</f>
        <v>93.809626542868713</v>
      </c>
      <c r="AE8" s="91"/>
    </row>
    <row r="9" spans="2:31" ht="18" customHeight="1">
      <c r="B9" s="92" t="s">
        <v>85</v>
      </c>
      <c r="C9" s="27">
        <f>+C11+C12+C18</f>
        <v>13392.2</v>
      </c>
      <c r="D9" s="27">
        <f t="shared" ref="D9:I9" si="2">+D11+D12+D18</f>
        <v>12616.2</v>
      </c>
      <c r="E9" s="27">
        <f t="shared" si="2"/>
        <v>14678.4</v>
      </c>
      <c r="F9" s="27">
        <f t="shared" si="2"/>
        <v>12636.1</v>
      </c>
      <c r="G9" s="27">
        <f t="shared" si="2"/>
        <v>14483.5</v>
      </c>
      <c r="H9" s="27">
        <f t="shared" si="2"/>
        <v>13702.999999999998</v>
      </c>
      <c r="I9" s="27">
        <f t="shared" si="2"/>
        <v>14456.800000000001</v>
      </c>
      <c r="J9" s="27">
        <f>+J11+J12+J18</f>
        <v>14424.699999999999</v>
      </c>
      <c r="K9" s="27">
        <f>+K11+K12+K18</f>
        <v>14960.800000000001</v>
      </c>
      <c r="L9" s="27">
        <f>+L11+L12+L18</f>
        <v>15971.900000000001</v>
      </c>
      <c r="M9" s="27">
        <f>+M11+M12+M18</f>
        <v>16346.900000000001</v>
      </c>
      <c r="N9" s="27">
        <f>+N11+N12+N18</f>
        <v>13379.400000000001</v>
      </c>
      <c r="O9" s="27">
        <f>+O10+O12+O18</f>
        <v>171049.9</v>
      </c>
      <c r="P9" s="27">
        <f>+P11+P12+P18</f>
        <v>13392.206622200001</v>
      </c>
      <c r="Q9" s="27">
        <f t="shared" ref="Q9:AB9" si="3">+Q11+Q12+Q18</f>
        <v>12616.16228215</v>
      </c>
      <c r="R9" s="27">
        <f t="shared" si="3"/>
        <v>14678.371731000001</v>
      </c>
      <c r="S9" s="27">
        <f t="shared" si="3"/>
        <v>12636.212359309999</v>
      </c>
      <c r="T9" s="27">
        <f t="shared" si="3"/>
        <v>14483.55252062</v>
      </c>
      <c r="U9" s="27">
        <f t="shared" si="3"/>
        <v>13684.72347092</v>
      </c>
      <c r="V9" s="27">
        <f t="shared" si="3"/>
        <v>15166.318180123144</v>
      </c>
      <c r="W9" s="27">
        <f t="shared" si="3"/>
        <v>17105.599154727082</v>
      </c>
      <c r="X9" s="27">
        <f t="shared" si="3"/>
        <v>17662.155841387961</v>
      </c>
      <c r="Y9" s="27">
        <f t="shared" si="3"/>
        <v>18533.04864689778</v>
      </c>
      <c r="Z9" s="27">
        <f t="shared" si="3"/>
        <v>18102.750161764543</v>
      </c>
      <c r="AA9" s="27">
        <f t="shared" si="3"/>
        <v>17602.947781266619</v>
      </c>
      <c r="AB9" s="93">
        <f t="shared" si="3"/>
        <v>185664.04875236715</v>
      </c>
      <c r="AC9" s="93">
        <f t="shared" ref="AC9:AC30" si="4">+O9-AB9</f>
        <v>-14614.148752367153</v>
      </c>
      <c r="AD9" s="90">
        <f t="shared" si="1"/>
        <v>92.128713743682795</v>
      </c>
      <c r="AE9" s="91"/>
    </row>
    <row r="10" spans="2:31" ht="18" customHeight="1">
      <c r="B10" s="94" t="s">
        <v>39</v>
      </c>
      <c r="C10" s="27">
        <f t="shared" ref="C10:AB10" si="5">+C11</f>
        <v>11788</v>
      </c>
      <c r="D10" s="27">
        <f t="shared" si="5"/>
        <v>10998.1</v>
      </c>
      <c r="E10" s="27">
        <f t="shared" si="5"/>
        <v>12652.4</v>
      </c>
      <c r="F10" s="27">
        <f t="shared" si="5"/>
        <v>11007.4</v>
      </c>
      <c r="G10" s="27">
        <f t="shared" si="5"/>
        <v>12549</v>
      </c>
      <c r="H10" s="27">
        <f t="shared" si="5"/>
        <v>11983.8</v>
      </c>
      <c r="I10" s="27">
        <f t="shared" si="5"/>
        <v>12639.7</v>
      </c>
      <c r="J10" s="27">
        <f t="shared" si="5"/>
        <v>12558.3</v>
      </c>
      <c r="K10" s="27">
        <f t="shared" si="5"/>
        <v>12810.7</v>
      </c>
      <c r="L10" s="27">
        <f t="shared" si="5"/>
        <v>13720.7</v>
      </c>
      <c r="M10" s="27">
        <f t="shared" si="5"/>
        <v>13782.2</v>
      </c>
      <c r="N10" s="27">
        <f t="shared" si="5"/>
        <v>11615.7</v>
      </c>
      <c r="O10" s="31">
        <f t="shared" si="5"/>
        <v>148106</v>
      </c>
      <c r="P10" s="27">
        <f t="shared" si="5"/>
        <v>11788.038119430001</v>
      </c>
      <c r="Q10" s="27">
        <f t="shared" si="5"/>
        <v>10998.097403379999</v>
      </c>
      <c r="R10" s="27">
        <f t="shared" si="5"/>
        <v>12652.375711750001</v>
      </c>
      <c r="S10" s="27">
        <f t="shared" si="5"/>
        <v>11007.432383379999</v>
      </c>
      <c r="T10" s="27">
        <f t="shared" si="5"/>
        <v>12549.006982389999</v>
      </c>
      <c r="U10" s="27">
        <f t="shared" si="5"/>
        <v>11967.20506319</v>
      </c>
      <c r="V10" s="27">
        <f t="shared" si="5"/>
        <v>12874.970191209999</v>
      </c>
      <c r="W10" s="27">
        <f t="shared" si="5"/>
        <v>14612.260904831532</v>
      </c>
      <c r="X10" s="27">
        <f t="shared" si="5"/>
        <v>14875.939099954368</v>
      </c>
      <c r="Y10" s="27">
        <f t="shared" si="5"/>
        <v>15284.248866243366</v>
      </c>
      <c r="Z10" s="27">
        <f t="shared" si="5"/>
        <v>15064.283981765419</v>
      </c>
      <c r="AA10" s="27">
        <f t="shared" si="5"/>
        <v>14688.296377308887</v>
      </c>
      <c r="AB10" s="90">
        <f t="shared" si="5"/>
        <v>158362.15508483359</v>
      </c>
      <c r="AC10" s="90">
        <f t="shared" si="4"/>
        <v>-10256.15508483359</v>
      </c>
      <c r="AD10" s="90">
        <f t="shared" si="1"/>
        <v>93.52360727893641</v>
      </c>
      <c r="AE10" s="91"/>
    </row>
    <row r="11" spans="2:31" ht="18" customHeight="1">
      <c r="B11" s="95" t="s">
        <v>40</v>
      </c>
      <c r="C11" s="96">
        <f>+[1]DGA!P11</f>
        <v>11788</v>
      </c>
      <c r="D11" s="96">
        <f>+[1]DGA!Q11</f>
        <v>10998.1</v>
      </c>
      <c r="E11" s="96">
        <f>+[1]DGA!R11</f>
        <v>12652.4</v>
      </c>
      <c r="F11" s="96">
        <f>+[1]DGA!S11</f>
        <v>11007.4</v>
      </c>
      <c r="G11" s="96">
        <f>+[1]DGA!T11</f>
        <v>12549</v>
      </c>
      <c r="H11" s="96">
        <f>+[1]DGA!U11</f>
        <v>11983.8</v>
      </c>
      <c r="I11" s="96">
        <f>+[1]DGA!V11</f>
        <v>12639.7</v>
      </c>
      <c r="J11" s="96">
        <f>+[1]DGA!W11</f>
        <v>12558.3</v>
      </c>
      <c r="K11" s="96">
        <f>+[1]DGA!X11</f>
        <v>12810.7</v>
      </c>
      <c r="L11" s="96">
        <f>+[1]DGA!Y11</f>
        <v>13720.7</v>
      </c>
      <c r="M11" s="96">
        <f>+[1]DGA!Z11</f>
        <v>13782.2</v>
      </c>
      <c r="N11" s="96">
        <f>+[1]DGA!AA11</f>
        <v>11615.7</v>
      </c>
      <c r="O11" s="97">
        <f>SUM(C11:N11)</f>
        <v>148106</v>
      </c>
      <c r="P11" s="96">
        <v>11788.038119430001</v>
      </c>
      <c r="Q11" s="96">
        <v>10998.097403379999</v>
      </c>
      <c r="R11" s="96">
        <v>12652.375711750001</v>
      </c>
      <c r="S11" s="96">
        <v>11007.432383379999</v>
      </c>
      <c r="T11" s="96">
        <v>12549.006982389999</v>
      </c>
      <c r="U11" s="96">
        <v>11967.20506319</v>
      </c>
      <c r="V11" s="96">
        <v>12874.970191209999</v>
      </c>
      <c r="W11" s="96">
        <v>14612.260904831532</v>
      </c>
      <c r="X11" s="96">
        <v>14875.939099954368</v>
      </c>
      <c r="Y11" s="96">
        <v>15284.248866243366</v>
      </c>
      <c r="Z11" s="96">
        <v>15064.283981765419</v>
      </c>
      <c r="AA11" s="96">
        <v>14688.296377308887</v>
      </c>
      <c r="AB11" s="98">
        <f>SUM(P11:AA11)</f>
        <v>158362.15508483359</v>
      </c>
      <c r="AC11" s="98">
        <f t="shared" si="4"/>
        <v>-10256.15508483359</v>
      </c>
      <c r="AD11" s="98">
        <f t="shared" si="1"/>
        <v>93.52360727893641</v>
      </c>
      <c r="AE11" s="91"/>
    </row>
    <row r="12" spans="2:31" ht="18" customHeight="1">
      <c r="B12" s="39" t="s">
        <v>41</v>
      </c>
      <c r="C12" s="99">
        <f>SUM(C13:C17)</f>
        <v>1572.6</v>
      </c>
      <c r="D12" s="99">
        <f t="shared" ref="D12:AB12" si="6">SUM(D13:D17)</f>
        <v>1588.8999999999999</v>
      </c>
      <c r="E12" s="99">
        <f t="shared" si="6"/>
        <v>1998.4999999999998</v>
      </c>
      <c r="F12" s="99">
        <f t="shared" si="6"/>
        <v>1606</v>
      </c>
      <c r="G12" s="99">
        <f t="shared" si="6"/>
        <v>1897.3999999999999</v>
      </c>
      <c r="H12" s="99">
        <f t="shared" si="6"/>
        <v>1662.8999999999999</v>
      </c>
      <c r="I12" s="99">
        <f t="shared" si="6"/>
        <v>1771.8999999999999</v>
      </c>
      <c r="J12" s="99">
        <f t="shared" si="6"/>
        <v>1828.8</v>
      </c>
      <c r="K12" s="99">
        <f t="shared" si="6"/>
        <v>2110.4</v>
      </c>
      <c r="L12" s="99">
        <f t="shared" si="6"/>
        <v>2208.1</v>
      </c>
      <c r="M12" s="99">
        <f t="shared" si="6"/>
        <v>2529.1</v>
      </c>
      <c r="N12" s="99">
        <f t="shared" si="6"/>
        <v>1729.5000000000002</v>
      </c>
      <c r="O12" s="99">
        <f t="shared" si="6"/>
        <v>22504.100000000002</v>
      </c>
      <c r="P12" s="99">
        <f t="shared" si="6"/>
        <v>1572.56559057</v>
      </c>
      <c r="Q12" s="99">
        <f t="shared" si="6"/>
        <v>1588.90918584</v>
      </c>
      <c r="R12" s="99">
        <f t="shared" si="6"/>
        <v>1998.4426810099999</v>
      </c>
      <c r="S12" s="99">
        <f t="shared" si="6"/>
        <v>1606.0174446200003</v>
      </c>
      <c r="T12" s="99">
        <f t="shared" si="6"/>
        <v>1897.4002909299998</v>
      </c>
      <c r="U12" s="99">
        <f t="shared" si="6"/>
        <v>1661.1970559200001</v>
      </c>
      <c r="V12" s="99">
        <f t="shared" si="6"/>
        <v>2246.539802803145</v>
      </c>
      <c r="W12" s="99">
        <f t="shared" si="6"/>
        <v>2448.9607828504095</v>
      </c>
      <c r="X12" s="99">
        <f t="shared" si="6"/>
        <v>2741.1151807063266</v>
      </c>
      <c r="Y12" s="99">
        <f t="shared" si="6"/>
        <v>3194.5184515094502</v>
      </c>
      <c r="Z12" s="99">
        <f t="shared" si="6"/>
        <v>2990.933702549899</v>
      </c>
      <c r="AA12" s="99">
        <f t="shared" si="6"/>
        <v>2869.8003826804093</v>
      </c>
      <c r="AB12" s="100">
        <f t="shared" si="6"/>
        <v>26816.400551989645</v>
      </c>
      <c r="AC12" s="100">
        <f t="shared" si="4"/>
        <v>-4312.3005519896433</v>
      </c>
      <c r="AD12" s="101">
        <f t="shared" si="1"/>
        <v>83.919167139418008</v>
      </c>
      <c r="AE12" s="91"/>
    </row>
    <row r="13" spans="2:31" ht="18" customHeight="1">
      <c r="B13" s="102" t="s">
        <v>44</v>
      </c>
      <c r="C13" s="96">
        <f>+[1]DGA!P13</f>
        <v>1153.3</v>
      </c>
      <c r="D13" s="96">
        <f>+[1]DGA!Q13</f>
        <v>1182.5999999999999</v>
      </c>
      <c r="E13" s="96">
        <f>+[1]DGA!R13</f>
        <v>1416</v>
      </c>
      <c r="F13" s="96">
        <f>+[1]DGA!S13</f>
        <v>1154.7</v>
      </c>
      <c r="G13" s="96">
        <f>+[1]DGA!T13</f>
        <v>1189.7</v>
      </c>
      <c r="H13" s="96">
        <f>+[1]DGA!U13</f>
        <v>1096.8</v>
      </c>
      <c r="I13" s="96">
        <f>+[1]DGA!V13</f>
        <v>1109.0999999999999</v>
      </c>
      <c r="J13" s="96">
        <f>+[1]DGA!W13</f>
        <v>1075.2</v>
      </c>
      <c r="K13" s="96">
        <f>+[1]DGA!X13</f>
        <v>1357.7</v>
      </c>
      <c r="L13" s="96">
        <f>+[1]DGA!Y13</f>
        <v>1416.7</v>
      </c>
      <c r="M13" s="96">
        <f>+[1]DGA!Z13</f>
        <v>1578.9</v>
      </c>
      <c r="N13" s="96">
        <f>+[1]DGA!AA13</f>
        <v>1327.4</v>
      </c>
      <c r="O13" s="97">
        <f t="shared" ref="O13:O18" si="7">SUM(C13:N13)</f>
        <v>15058.1</v>
      </c>
      <c r="P13" s="96">
        <v>1153.2718152800001</v>
      </c>
      <c r="Q13" s="96">
        <v>1182.61766543</v>
      </c>
      <c r="R13" s="96">
        <v>1415.96576516</v>
      </c>
      <c r="S13" s="96">
        <v>1154.7106605900001</v>
      </c>
      <c r="T13" s="96">
        <v>1189.7043468299998</v>
      </c>
      <c r="U13" s="96">
        <v>1095.47667903</v>
      </c>
      <c r="V13" s="96">
        <v>1550.7145196257363</v>
      </c>
      <c r="W13" s="96">
        <v>1780.9543657200979</v>
      </c>
      <c r="X13" s="96">
        <v>2023.0034308180602</v>
      </c>
      <c r="Y13" s="96">
        <v>2246.0715468378303</v>
      </c>
      <c r="Z13" s="96">
        <v>2075.6140462715598</v>
      </c>
      <c r="AA13" s="96">
        <v>1935.5193649953608</v>
      </c>
      <c r="AB13" s="98">
        <f t="shared" ref="AB13:AB18" si="8">SUM(P13:AA13)</f>
        <v>18803.624206588647</v>
      </c>
      <c r="AC13" s="98">
        <f t="shared" si="4"/>
        <v>-3745.5242065886468</v>
      </c>
      <c r="AD13" s="98">
        <f t="shared" si="1"/>
        <v>80.080838856180478</v>
      </c>
      <c r="AE13" s="91"/>
    </row>
    <row r="14" spans="2:31" ht="18" customHeight="1">
      <c r="B14" s="102" t="s">
        <v>46</v>
      </c>
      <c r="C14" s="96">
        <f>+[1]DGA!P14</f>
        <v>126.4</v>
      </c>
      <c r="D14" s="96">
        <f>+[1]DGA!Q14</f>
        <v>135.9</v>
      </c>
      <c r="E14" s="96">
        <f>+[1]DGA!R14</f>
        <v>177.6</v>
      </c>
      <c r="F14" s="96">
        <f>+[1]DGA!S14</f>
        <v>168.9</v>
      </c>
      <c r="G14" s="96">
        <f>+[1]DGA!T14</f>
        <v>290.3</v>
      </c>
      <c r="H14" s="96">
        <f>+[1]DGA!U14</f>
        <v>200.3</v>
      </c>
      <c r="I14" s="96">
        <f>+[1]DGA!V14</f>
        <v>186.7</v>
      </c>
      <c r="J14" s="96">
        <f>+[1]DGA!W14</f>
        <v>265.39999999999998</v>
      </c>
      <c r="K14" s="96">
        <f>+[1]DGA!X14</f>
        <v>285.3</v>
      </c>
      <c r="L14" s="96">
        <f>+[1]DGA!Y14</f>
        <v>266.39999999999998</v>
      </c>
      <c r="M14" s="96">
        <f>+[1]DGA!Z14</f>
        <v>432.8</v>
      </c>
      <c r="N14" s="96">
        <f>+[1]DGA!AA14</f>
        <v>58.8</v>
      </c>
      <c r="O14" s="97">
        <f t="shared" si="7"/>
        <v>2594.8000000000002</v>
      </c>
      <c r="P14" s="96">
        <v>126.449207</v>
      </c>
      <c r="Q14" s="96">
        <v>135.890671</v>
      </c>
      <c r="R14" s="96">
        <v>177.60242099999999</v>
      </c>
      <c r="S14" s="96">
        <v>168.93138300000001</v>
      </c>
      <c r="T14" s="96">
        <v>290.32821428</v>
      </c>
      <c r="U14" s="96">
        <v>200.26936900000001</v>
      </c>
      <c r="V14" s="96">
        <v>220.02652774740892</v>
      </c>
      <c r="W14" s="96">
        <v>230.00040244660991</v>
      </c>
      <c r="X14" s="96">
        <v>239.50611735356074</v>
      </c>
      <c r="Y14" s="96">
        <v>336.39914273853924</v>
      </c>
      <c r="Z14" s="96">
        <v>352.67475096485612</v>
      </c>
      <c r="AA14" s="96">
        <v>341.29354965678402</v>
      </c>
      <c r="AB14" s="98">
        <f t="shared" si="8"/>
        <v>2819.3717561877593</v>
      </c>
      <c r="AC14" s="98">
        <f t="shared" si="4"/>
        <v>-224.57175618775909</v>
      </c>
      <c r="AD14" s="98">
        <f t="shared" si="1"/>
        <v>92.034688022433201</v>
      </c>
      <c r="AE14" s="91"/>
    </row>
    <row r="15" spans="2:31" ht="18" customHeight="1">
      <c r="B15" s="102" t="s">
        <v>86</v>
      </c>
      <c r="C15" s="96">
        <f>+[1]DGA!P15</f>
        <v>167.8</v>
      </c>
      <c r="D15" s="96">
        <f>+[1]DGA!Q15</f>
        <v>155.1</v>
      </c>
      <c r="E15" s="96">
        <f>+[1]DGA!R15</f>
        <v>203.6</v>
      </c>
      <c r="F15" s="96">
        <f>+[1]DGA!S15</f>
        <v>173.8</v>
      </c>
      <c r="G15" s="96">
        <f>+[1]DGA!T15</f>
        <v>238.3</v>
      </c>
      <c r="H15" s="96">
        <f>+[1]DGA!U15</f>
        <v>199.2</v>
      </c>
      <c r="I15" s="96">
        <f>+[1]DGA!V15</f>
        <v>260.39999999999998</v>
      </c>
      <c r="J15" s="96">
        <f>+[1]DGA!W15</f>
        <v>356</v>
      </c>
      <c r="K15" s="96">
        <f>+[1]DGA!X15</f>
        <v>299</v>
      </c>
      <c r="L15" s="96">
        <f>+[1]DGA!Y15</f>
        <v>362.7</v>
      </c>
      <c r="M15" s="96">
        <f>+[1]DGA!Z15</f>
        <v>344.9</v>
      </c>
      <c r="N15" s="96">
        <f>+[1]DGA!AA15</f>
        <v>191.4</v>
      </c>
      <c r="O15" s="97">
        <f t="shared" si="7"/>
        <v>2952.2</v>
      </c>
      <c r="P15" s="96">
        <v>167.78903284999998</v>
      </c>
      <c r="Q15" s="96">
        <v>155.11895983000002</v>
      </c>
      <c r="R15" s="96">
        <v>203.61522546</v>
      </c>
      <c r="S15" s="96">
        <v>173.80616415</v>
      </c>
      <c r="T15" s="96">
        <v>238.29818609999998</v>
      </c>
      <c r="U15" s="96">
        <v>198.83594844999999</v>
      </c>
      <c r="V15" s="96">
        <v>260.13805235000001</v>
      </c>
      <c r="W15" s="96">
        <v>264.79996311225511</v>
      </c>
      <c r="X15" s="96">
        <v>280.2346374205016</v>
      </c>
      <c r="Y15" s="96">
        <v>426.80982582744758</v>
      </c>
      <c r="Z15" s="96">
        <v>349.40114911885075</v>
      </c>
      <c r="AA15" s="96">
        <v>400.57128358743279</v>
      </c>
      <c r="AB15" s="98">
        <f t="shared" si="8"/>
        <v>3119.4184282564879</v>
      </c>
      <c r="AC15" s="98">
        <f t="shared" si="4"/>
        <v>-167.2184282564881</v>
      </c>
      <c r="AD15" s="98">
        <f t="shared" si="1"/>
        <v>94.639435776176072</v>
      </c>
      <c r="AE15" s="91"/>
    </row>
    <row r="16" spans="2:31" ht="18" customHeight="1">
      <c r="B16" s="102" t="s">
        <v>87</v>
      </c>
      <c r="C16" s="96">
        <f>+[1]DGA!P16</f>
        <v>125.1</v>
      </c>
      <c r="D16" s="96">
        <f>+[1]DGA!Q16</f>
        <v>115.3</v>
      </c>
      <c r="E16" s="96">
        <f>+[1]DGA!R16</f>
        <v>201.3</v>
      </c>
      <c r="F16" s="96">
        <f>+[1]DGA!S16</f>
        <v>108.6</v>
      </c>
      <c r="G16" s="96">
        <f>+[1]DGA!T16</f>
        <v>179.1</v>
      </c>
      <c r="H16" s="96">
        <f>+[1]DGA!U16</f>
        <v>166.6</v>
      </c>
      <c r="I16" s="96">
        <f>+[1]DGA!V16</f>
        <v>215.7</v>
      </c>
      <c r="J16" s="96">
        <f>+[1]DGA!W16</f>
        <v>132.19999999999999</v>
      </c>
      <c r="K16" s="96">
        <f>+[1]DGA!X16</f>
        <v>168.4</v>
      </c>
      <c r="L16" s="96">
        <f>+[1]DGA!Y16</f>
        <v>162.30000000000001</v>
      </c>
      <c r="M16" s="96">
        <f>+[1]DGA!Z16</f>
        <v>172.5</v>
      </c>
      <c r="N16" s="96">
        <f>+[1]DGA!AA16</f>
        <v>151.9</v>
      </c>
      <c r="O16" s="97">
        <f t="shared" si="7"/>
        <v>1899.0000000000002</v>
      </c>
      <c r="P16" s="96">
        <v>125.05553544</v>
      </c>
      <c r="Q16" s="96">
        <v>115.28188958</v>
      </c>
      <c r="R16" s="96">
        <v>201.25926938999999</v>
      </c>
      <c r="S16" s="96">
        <v>108.56923687999999</v>
      </c>
      <c r="T16" s="96">
        <v>179.06954372000001</v>
      </c>
      <c r="U16" s="96">
        <v>166.61505944000001</v>
      </c>
      <c r="V16" s="96">
        <v>215.66070308000002</v>
      </c>
      <c r="W16" s="96">
        <v>173.20605157144664</v>
      </c>
      <c r="X16" s="96">
        <v>198.37099511420422</v>
      </c>
      <c r="Y16" s="96">
        <v>185.23793610563314</v>
      </c>
      <c r="Z16" s="96">
        <v>213.24375619463194</v>
      </c>
      <c r="AA16" s="96">
        <v>192.41618444083164</v>
      </c>
      <c r="AB16" s="98">
        <f t="shared" si="8"/>
        <v>2073.9861609567474</v>
      </c>
      <c r="AC16" s="98">
        <f t="shared" si="4"/>
        <v>-174.9861609567472</v>
      </c>
      <c r="AD16" s="98">
        <f t="shared" si="1"/>
        <v>91.562809615083225</v>
      </c>
      <c r="AE16" s="91"/>
    </row>
    <row r="17" spans="1:33">
      <c r="B17" s="102" t="s">
        <v>36</v>
      </c>
      <c r="C17" s="96">
        <f>+[1]DGA!P17</f>
        <v>0</v>
      </c>
      <c r="D17" s="96">
        <f>+[1]DGA!Q17</f>
        <v>0</v>
      </c>
      <c r="E17" s="96">
        <f>+[1]DGA!R17</f>
        <v>0</v>
      </c>
      <c r="F17" s="96">
        <f>+[1]DGA!S17</f>
        <v>0</v>
      </c>
      <c r="G17" s="96">
        <f>+[1]DGA!T17</f>
        <v>0</v>
      </c>
      <c r="H17" s="96">
        <f>+[1]DGA!U17</f>
        <v>0</v>
      </c>
      <c r="I17" s="96">
        <f>+[1]DGA!V17</f>
        <v>0</v>
      </c>
      <c r="J17" s="96">
        <f>+[1]DGA!W17</f>
        <v>0</v>
      </c>
      <c r="K17" s="96">
        <f>+[1]DGA!X17</f>
        <v>0</v>
      </c>
      <c r="L17" s="96">
        <f>+[1]DGA!Y17</f>
        <v>0</v>
      </c>
      <c r="M17" s="96">
        <f>+[1]DGA!Z17</f>
        <v>0</v>
      </c>
      <c r="N17" s="96">
        <f>+[1]DGA!AA17</f>
        <v>0</v>
      </c>
      <c r="O17" s="97">
        <f t="shared" si="7"/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98">
        <f t="shared" si="8"/>
        <v>0</v>
      </c>
      <c r="AC17" s="98">
        <f t="shared" si="4"/>
        <v>0</v>
      </c>
      <c r="AD17" s="103">
        <v>0</v>
      </c>
      <c r="AE17" s="91"/>
    </row>
    <row r="18" spans="1:33">
      <c r="B18" s="104" t="s">
        <v>54</v>
      </c>
      <c r="C18" s="99">
        <f>+[1]DGA!P18</f>
        <v>31.6</v>
      </c>
      <c r="D18" s="99">
        <f>+[1]DGA!Q18</f>
        <v>29.2</v>
      </c>
      <c r="E18" s="99">
        <f>+[1]DGA!R18</f>
        <v>27.5</v>
      </c>
      <c r="F18" s="99">
        <f>+[1]DGA!S18</f>
        <v>22.7</v>
      </c>
      <c r="G18" s="99">
        <f>+[1]DGA!T18</f>
        <v>37.1</v>
      </c>
      <c r="H18" s="99">
        <f>+[1]DGA!U18</f>
        <v>56.3</v>
      </c>
      <c r="I18" s="99">
        <f>+[1]DGA!V18</f>
        <v>45.2</v>
      </c>
      <c r="J18" s="99">
        <f>+[1]DGA!W18</f>
        <v>37.6</v>
      </c>
      <c r="K18" s="99">
        <f>+[1]DGA!X18</f>
        <v>39.700000000000003</v>
      </c>
      <c r="L18" s="99">
        <f>+[1]DGA!Y18</f>
        <v>43.1</v>
      </c>
      <c r="M18" s="99">
        <f>+[1]DGA!Z18</f>
        <v>35.6</v>
      </c>
      <c r="N18" s="99">
        <f>+[1]DGA!AA18</f>
        <v>34.200000000000003</v>
      </c>
      <c r="O18" s="105">
        <f t="shared" si="7"/>
        <v>439.8</v>
      </c>
      <c r="P18" s="99">
        <v>31.602912199999999</v>
      </c>
      <c r="Q18" s="99">
        <v>29.155692930000001</v>
      </c>
      <c r="R18" s="99">
        <v>27.553338239999999</v>
      </c>
      <c r="S18" s="99">
        <v>22.76253131</v>
      </c>
      <c r="T18" s="99">
        <v>37.145247299999994</v>
      </c>
      <c r="U18" s="99">
        <v>56.321351810000003</v>
      </c>
      <c r="V18" s="99">
        <v>44.808186110000001</v>
      </c>
      <c r="W18" s="99">
        <v>44.377467045142318</v>
      </c>
      <c r="X18" s="99">
        <v>45.101560727267213</v>
      </c>
      <c r="Y18" s="99">
        <v>54.281329144962406</v>
      </c>
      <c r="Z18" s="99">
        <v>47.532477449224196</v>
      </c>
      <c r="AA18" s="99">
        <v>44.851021277321586</v>
      </c>
      <c r="AB18" s="101">
        <f t="shared" si="8"/>
        <v>485.49311554391772</v>
      </c>
      <c r="AC18" s="101">
        <f t="shared" si="4"/>
        <v>-45.693115543917713</v>
      </c>
      <c r="AD18" s="101">
        <f t="shared" ref="AD18:AD29" si="9">+O18/AB18*100</f>
        <v>90.588308241461704</v>
      </c>
      <c r="AE18" s="91"/>
    </row>
    <row r="19" spans="1:33" ht="18" customHeight="1">
      <c r="B19" s="46" t="s">
        <v>88</v>
      </c>
      <c r="C19" s="99">
        <f>+C20+C22</f>
        <v>3685.3999999999996</v>
      </c>
      <c r="D19" s="99">
        <f t="shared" ref="D19:AB19" si="10">+D20+D22</f>
        <v>3539</v>
      </c>
      <c r="E19" s="99">
        <f t="shared" si="10"/>
        <v>3997.2999999999997</v>
      </c>
      <c r="F19" s="99">
        <f t="shared" si="10"/>
        <v>3681.7</v>
      </c>
      <c r="G19" s="99">
        <f t="shared" si="10"/>
        <v>4245.1000000000004</v>
      </c>
      <c r="H19" s="99">
        <f t="shared" si="10"/>
        <v>4031.1</v>
      </c>
      <c r="I19" s="99">
        <f t="shared" si="10"/>
        <v>4414.7</v>
      </c>
      <c r="J19" s="99">
        <f t="shared" si="10"/>
        <v>4300.5</v>
      </c>
      <c r="K19" s="99">
        <f t="shared" si="10"/>
        <v>4699.4000000000005</v>
      </c>
      <c r="L19" s="99">
        <f t="shared" si="10"/>
        <v>5069.7</v>
      </c>
      <c r="M19" s="99">
        <f t="shared" si="10"/>
        <v>5055.9000000000005</v>
      </c>
      <c r="N19" s="99">
        <f t="shared" si="10"/>
        <v>4282.9000000000005</v>
      </c>
      <c r="O19" s="99">
        <f t="shared" si="10"/>
        <v>51002.700000000004</v>
      </c>
      <c r="P19" s="99">
        <f t="shared" si="10"/>
        <v>3685.37759568</v>
      </c>
      <c r="Q19" s="99">
        <f t="shared" si="10"/>
        <v>3539.0250474699997</v>
      </c>
      <c r="R19" s="99">
        <f t="shared" si="10"/>
        <v>3997.2991559300003</v>
      </c>
      <c r="S19" s="99">
        <f t="shared" si="10"/>
        <v>3681.62472729</v>
      </c>
      <c r="T19" s="99">
        <f t="shared" si="10"/>
        <v>4245.0244835000003</v>
      </c>
      <c r="U19" s="99">
        <f t="shared" si="10"/>
        <v>4020.8524361699997</v>
      </c>
      <c r="V19" s="99">
        <f t="shared" si="10"/>
        <v>4385.3226213200005</v>
      </c>
      <c r="W19" s="99">
        <f t="shared" si="10"/>
        <v>4476.5102546168337</v>
      </c>
      <c r="X19" s="99">
        <f t="shared" si="10"/>
        <v>4560.42671646094</v>
      </c>
      <c r="Y19" s="99">
        <f t="shared" si="10"/>
        <v>4953.5685276922341</v>
      </c>
      <c r="Z19" s="99">
        <f t="shared" si="10"/>
        <v>4836.5331436070228</v>
      </c>
      <c r="AA19" s="99">
        <f t="shared" si="10"/>
        <v>4659.9445741250574</v>
      </c>
      <c r="AB19" s="100">
        <f t="shared" si="10"/>
        <v>51041.509283862077</v>
      </c>
      <c r="AC19" s="100">
        <f t="shared" si="4"/>
        <v>-38.809283862072334</v>
      </c>
      <c r="AD19" s="101">
        <f t="shared" si="9"/>
        <v>99.923965250231461</v>
      </c>
      <c r="AE19" s="91"/>
    </row>
    <row r="20" spans="1:33" ht="18" customHeight="1">
      <c r="B20" s="94" t="s">
        <v>89</v>
      </c>
      <c r="C20" s="99">
        <f>+C21</f>
        <v>3654.2</v>
      </c>
      <c r="D20" s="99">
        <f t="shared" ref="D20:AA20" si="11">+D21</f>
        <v>3516.3</v>
      </c>
      <c r="E20" s="99">
        <f t="shared" si="11"/>
        <v>3973.2</v>
      </c>
      <c r="F20" s="99">
        <f t="shared" si="11"/>
        <v>3658.7</v>
      </c>
      <c r="G20" s="99">
        <f t="shared" si="11"/>
        <v>4217.5</v>
      </c>
      <c r="H20" s="99">
        <f t="shared" si="11"/>
        <v>4011.4</v>
      </c>
      <c r="I20" s="99">
        <f t="shared" si="11"/>
        <v>4393.7</v>
      </c>
      <c r="J20" s="99">
        <f t="shared" si="11"/>
        <v>4278.6000000000004</v>
      </c>
      <c r="K20" s="99">
        <f t="shared" si="11"/>
        <v>4688.3</v>
      </c>
      <c r="L20" s="99">
        <f t="shared" si="11"/>
        <v>5068.2</v>
      </c>
      <c r="M20" s="99">
        <f t="shared" si="11"/>
        <v>5054.3</v>
      </c>
      <c r="N20" s="99">
        <f t="shared" si="11"/>
        <v>4280.6000000000004</v>
      </c>
      <c r="O20" s="99">
        <f t="shared" si="11"/>
        <v>50795.000000000007</v>
      </c>
      <c r="P20" s="99">
        <f t="shared" si="11"/>
        <v>3654.1640483599999</v>
      </c>
      <c r="Q20" s="99">
        <f t="shared" si="11"/>
        <v>3516.3525996999997</v>
      </c>
      <c r="R20" s="99">
        <f t="shared" si="11"/>
        <v>3973.1740383800002</v>
      </c>
      <c r="S20" s="99">
        <f t="shared" si="11"/>
        <v>3658.6656060700002</v>
      </c>
      <c r="T20" s="99">
        <f t="shared" si="11"/>
        <v>4217.4629738800004</v>
      </c>
      <c r="U20" s="99">
        <f t="shared" si="11"/>
        <v>4001.1666666199999</v>
      </c>
      <c r="V20" s="99">
        <f t="shared" si="11"/>
        <v>4364.2709573000002</v>
      </c>
      <c r="W20" s="99">
        <f t="shared" si="11"/>
        <v>4446.8003683958505</v>
      </c>
      <c r="X20" s="99">
        <f t="shared" si="11"/>
        <v>4533.1799802802498</v>
      </c>
      <c r="Y20" s="99">
        <f t="shared" si="11"/>
        <v>4926.8685892731401</v>
      </c>
      <c r="Z20" s="99">
        <f t="shared" si="11"/>
        <v>4806.5986511411174</v>
      </c>
      <c r="AA20" s="99">
        <f t="shared" si="11"/>
        <v>4628.7561436267597</v>
      </c>
      <c r="AB20" s="100">
        <f>+AB21</f>
        <v>50727.460623027109</v>
      </c>
      <c r="AC20" s="100">
        <f t="shared" si="4"/>
        <v>67.539376972898026</v>
      </c>
      <c r="AD20" s="101">
        <f t="shared" si="9"/>
        <v>100.13314164782426</v>
      </c>
      <c r="AE20" s="91"/>
    </row>
    <row r="21" spans="1:33" ht="18" customHeight="1">
      <c r="B21" s="43" t="s">
        <v>90</v>
      </c>
      <c r="C21" s="96">
        <f>+[1]DGA!P21</f>
        <v>3654.2</v>
      </c>
      <c r="D21" s="96">
        <f>+[1]DGA!Q21</f>
        <v>3516.3</v>
      </c>
      <c r="E21" s="96">
        <f>+[1]DGA!R21</f>
        <v>3973.2</v>
      </c>
      <c r="F21" s="96">
        <f>+[1]DGA!S21</f>
        <v>3658.7</v>
      </c>
      <c r="G21" s="96">
        <f>+[1]DGA!T21</f>
        <v>4217.5</v>
      </c>
      <c r="H21" s="96">
        <f>+[1]DGA!U21</f>
        <v>4011.4</v>
      </c>
      <c r="I21" s="96">
        <f>+[1]DGA!V21</f>
        <v>4393.7</v>
      </c>
      <c r="J21" s="96">
        <f>+[1]DGA!W21</f>
        <v>4278.6000000000004</v>
      </c>
      <c r="K21" s="96">
        <f>+[1]DGA!X21</f>
        <v>4688.3</v>
      </c>
      <c r="L21" s="96">
        <f>+[1]DGA!Y21</f>
        <v>5068.2</v>
      </c>
      <c r="M21" s="96">
        <f>+[1]DGA!Z21</f>
        <v>5054.3</v>
      </c>
      <c r="N21" s="96">
        <f>+[1]DGA!AA21</f>
        <v>4280.6000000000004</v>
      </c>
      <c r="O21" s="97">
        <f>SUM(C21:N21)</f>
        <v>50795.000000000007</v>
      </c>
      <c r="P21" s="96">
        <v>3654.1640483599999</v>
      </c>
      <c r="Q21" s="96">
        <v>3516.3525996999997</v>
      </c>
      <c r="R21" s="96">
        <v>3973.1740383800002</v>
      </c>
      <c r="S21" s="96">
        <v>3658.6656060700002</v>
      </c>
      <c r="T21" s="96">
        <v>4217.4629738800004</v>
      </c>
      <c r="U21" s="96">
        <v>4001.1666666199999</v>
      </c>
      <c r="V21" s="96">
        <v>4364.2709573000002</v>
      </c>
      <c r="W21" s="96">
        <v>4446.8003683958505</v>
      </c>
      <c r="X21" s="96">
        <v>4533.1799802802498</v>
      </c>
      <c r="Y21" s="96">
        <v>4926.8685892731401</v>
      </c>
      <c r="Z21" s="96">
        <v>4806.5986511411174</v>
      </c>
      <c r="AA21" s="96">
        <v>4628.7561436267597</v>
      </c>
      <c r="AB21" s="98">
        <f>SUM(P21:AA21)</f>
        <v>50727.460623027109</v>
      </c>
      <c r="AC21" s="98">
        <f t="shared" si="4"/>
        <v>67.539376972898026</v>
      </c>
      <c r="AD21" s="98">
        <f t="shared" si="9"/>
        <v>100.13314164782426</v>
      </c>
      <c r="AE21" s="91"/>
    </row>
    <row r="22" spans="1:33" ht="18" customHeight="1">
      <c r="B22" s="94" t="s">
        <v>91</v>
      </c>
      <c r="C22" s="27">
        <f>+C23+C24</f>
        <v>31.2</v>
      </c>
      <c r="D22" s="27">
        <f t="shared" ref="D22:AB22" si="12">+D23+D24</f>
        <v>22.7</v>
      </c>
      <c r="E22" s="27">
        <f t="shared" si="12"/>
        <v>24.099999999999998</v>
      </c>
      <c r="F22" s="27">
        <f t="shared" si="12"/>
        <v>23</v>
      </c>
      <c r="G22" s="27">
        <f t="shared" si="12"/>
        <v>27.6</v>
      </c>
      <c r="H22" s="27">
        <f t="shared" si="12"/>
        <v>19.7</v>
      </c>
      <c r="I22" s="27">
        <f t="shared" si="12"/>
        <v>21</v>
      </c>
      <c r="J22" s="27">
        <f t="shared" si="12"/>
        <v>21.9</v>
      </c>
      <c r="K22" s="27">
        <f t="shared" si="12"/>
        <v>11.1</v>
      </c>
      <c r="L22" s="27">
        <f t="shared" si="12"/>
        <v>1.5</v>
      </c>
      <c r="M22" s="27">
        <f t="shared" si="12"/>
        <v>1.6</v>
      </c>
      <c r="N22" s="27">
        <f t="shared" si="12"/>
        <v>2.2999999999999998</v>
      </c>
      <c r="O22" s="31">
        <f t="shared" si="12"/>
        <v>207.7</v>
      </c>
      <c r="P22" s="27">
        <f t="shared" si="12"/>
        <v>31.21354732</v>
      </c>
      <c r="Q22" s="27">
        <f t="shared" si="12"/>
        <v>22.672447769999998</v>
      </c>
      <c r="R22" s="27">
        <f t="shared" si="12"/>
        <v>24.125117549999999</v>
      </c>
      <c r="S22" s="27">
        <f t="shared" si="12"/>
        <v>22.95912122</v>
      </c>
      <c r="T22" s="27">
        <f t="shared" si="12"/>
        <v>27.561509620000002</v>
      </c>
      <c r="U22" s="27">
        <f t="shared" si="12"/>
        <v>19.68576955</v>
      </c>
      <c r="V22" s="27">
        <f t="shared" si="12"/>
        <v>21.05166402</v>
      </c>
      <c r="W22" s="27">
        <f t="shared" si="12"/>
        <v>29.709886220983485</v>
      </c>
      <c r="X22" s="27">
        <f t="shared" si="12"/>
        <v>27.246736180690352</v>
      </c>
      <c r="Y22" s="27">
        <f t="shared" si="12"/>
        <v>26.699938419093609</v>
      </c>
      <c r="Z22" s="27">
        <f t="shared" si="12"/>
        <v>29.934492465905219</v>
      </c>
      <c r="AA22" s="27">
        <f t="shared" si="12"/>
        <v>31.188430498298153</v>
      </c>
      <c r="AB22" s="90">
        <f t="shared" si="12"/>
        <v>314.04866083497075</v>
      </c>
      <c r="AC22" s="90">
        <f t="shared" si="4"/>
        <v>-106.34866083497076</v>
      </c>
      <c r="AD22" s="101">
        <f t="shared" si="9"/>
        <v>66.136247627288611</v>
      </c>
      <c r="AE22" s="91"/>
    </row>
    <row r="23" spans="1:33" ht="18" customHeight="1">
      <c r="B23" s="43" t="s">
        <v>92</v>
      </c>
      <c r="C23" s="34">
        <f>+[1]DGA!P23</f>
        <v>29.8</v>
      </c>
      <c r="D23" s="34">
        <f>+[1]DGA!Q23</f>
        <v>21.2</v>
      </c>
      <c r="E23" s="34">
        <f>+[1]DGA!R23</f>
        <v>22.9</v>
      </c>
      <c r="F23" s="34">
        <f>+[1]DGA!S23</f>
        <v>21.8</v>
      </c>
      <c r="G23" s="34">
        <f>+[1]DGA!T23</f>
        <v>25.5</v>
      </c>
      <c r="H23" s="34">
        <f>+[1]DGA!U23</f>
        <v>18</v>
      </c>
      <c r="I23" s="34">
        <f>+[1]DGA!V23</f>
        <v>20.399999999999999</v>
      </c>
      <c r="J23" s="34">
        <f>+[1]DGA!W23</f>
        <v>20.399999999999999</v>
      </c>
      <c r="K23" s="34">
        <f>+[1]DGA!X23</f>
        <v>10.199999999999999</v>
      </c>
      <c r="L23" s="34">
        <f>+[1]DGA!Y23</f>
        <v>0</v>
      </c>
      <c r="M23" s="34">
        <f>+[1]DGA!Z23</f>
        <v>0</v>
      </c>
      <c r="N23" s="34">
        <f>+[1]DGA!AA23</f>
        <v>0.7</v>
      </c>
      <c r="O23" s="97">
        <f>SUM(C23:N23)</f>
        <v>190.89999999999998</v>
      </c>
      <c r="P23" s="34">
        <v>29.780364989999999</v>
      </c>
      <c r="Q23" s="34">
        <v>21.186159989999997</v>
      </c>
      <c r="R23" s="34">
        <v>22.957486489999997</v>
      </c>
      <c r="S23" s="34">
        <v>21.792051520000001</v>
      </c>
      <c r="T23" s="34">
        <v>25.442519530000002</v>
      </c>
      <c r="U23" s="34">
        <v>17.95689587</v>
      </c>
      <c r="V23" s="34">
        <v>20.383247969999999</v>
      </c>
      <c r="W23" s="34">
        <v>28.476982720057364</v>
      </c>
      <c r="X23" s="34">
        <v>25.315124107939518</v>
      </c>
      <c r="Y23" s="34">
        <v>25.945405208623338</v>
      </c>
      <c r="Z23" s="34">
        <v>26.247418259732513</v>
      </c>
      <c r="AA23" s="34">
        <v>26.47403549479931</v>
      </c>
      <c r="AB23" s="98">
        <f>SUM(P23:AA23)</f>
        <v>291.957692151152</v>
      </c>
      <c r="AC23" s="98">
        <f t="shared" si="4"/>
        <v>-101.05769215115203</v>
      </c>
      <c r="AD23" s="98">
        <f t="shared" si="9"/>
        <v>65.386186126299222</v>
      </c>
      <c r="AE23" s="91"/>
    </row>
    <row r="24" spans="1:33" ht="18" customHeight="1">
      <c r="B24" s="106" t="s">
        <v>36</v>
      </c>
      <c r="C24" s="34">
        <f>+[1]DGA!P24</f>
        <v>1.4</v>
      </c>
      <c r="D24" s="34">
        <f>+[1]DGA!Q24</f>
        <v>1.5</v>
      </c>
      <c r="E24" s="34">
        <f>+[1]DGA!R24</f>
        <v>1.2</v>
      </c>
      <c r="F24" s="34">
        <f>+[1]DGA!S24</f>
        <v>1.2</v>
      </c>
      <c r="G24" s="34">
        <f>+[1]DGA!T24</f>
        <v>2.1</v>
      </c>
      <c r="H24" s="34">
        <f>+[1]DGA!U24</f>
        <v>1.7</v>
      </c>
      <c r="I24" s="34">
        <f>+[1]DGA!V24</f>
        <v>0.6</v>
      </c>
      <c r="J24" s="34">
        <f>+[1]DGA!W24</f>
        <v>1.5</v>
      </c>
      <c r="K24" s="34">
        <f>+[1]DGA!X24</f>
        <v>0.9</v>
      </c>
      <c r="L24" s="34">
        <f>+[1]DGA!Y24</f>
        <v>1.5</v>
      </c>
      <c r="M24" s="34">
        <f>+[1]DGA!Z24</f>
        <v>1.6</v>
      </c>
      <c r="N24" s="34">
        <f>+[1]DGA!AA24</f>
        <v>1.6</v>
      </c>
      <c r="O24" s="97">
        <f>SUM(C24:N24)</f>
        <v>16.8</v>
      </c>
      <c r="P24" s="34">
        <v>1.4331823300000002</v>
      </c>
      <c r="Q24" s="34">
        <v>1.4862877800000001</v>
      </c>
      <c r="R24" s="34">
        <v>1.1676310600000002</v>
      </c>
      <c r="S24" s="34">
        <v>1.1670696999999999</v>
      </c>
      <c r="T24" s="34">
        <v>2.11899009</v>
      </c>
      <c r="U24" s="34">
        <v>1.72887368</v>
      </c>
      <c r="V24" s="34">
        <v>0.66841605000000004</v>
      </c>
      <c r="W24" s="34">
        <v>1.23290350092612</v>
      </c>
      <c r="X24" s="34">
        <v>1.9316120727508328</v>
      </c>
      <c r="Y24" s="34">
        <v>0.75453321047026978</v>
      </c>
      <c r="Z24" s="34">
        <v>3.687074206172706</v>
      </c>
      <c r="AA24" s="34">
        <v>4.7143950034988444</v>
      </c>
      <c r="AB24" s="98">
        <f>SUM(P24:AA24)</f>
        <v>22.090968683818769</v>
      </c>
      <c r="AC24" s="98">
        <f t="shared" si="4"/>
        <v>-5.2909686838187682</v>
      </c>
      <c r="AD24" s="98">
        <f t="shared" si="9"/>
        <v>76.049177564158583</v>
      </c>
      <c r="AE24" s="91"/>
    </row>
    <row r="25" spans="1:33" ht="18" customHeight="1">
      <c r="B25" s="87" t="s">
        <v>93</v>
      </c>
      <c r="C25" s="27">
        <f>+[1]DGA!P25</f>
        <v>0</v>
      </c>
      <c r="D25" s="27">
        <f>+[1]DGA!Q25</f>
        <v>0</v>
      </c>
      <c r="E25" s="27">
        <f>+[1]DGA!R25</f>
        <v>0</v>
      </c>
      <c r="F25" s="27">
        <f>+[1]DGA!S25</f>
        <v>0</v>
      </c>
      <c r="G25" s="27">
        <f>+[1]DGA!T25</f>
        <v>1</v>
      </c>
      <c r="H25" s="27">
        <f>+[1]DGA!U25</f>
        <v>0.1</v>
      </c>
      <c r="I25" s="27">
        <f>+[1]DGA!V25</f>
        <v>0.2</v>
      </c>
      <c r="J25" s="27">
        <f>+[1]DGA!W25</f>
        <v>0</v>
      </c>
      <c r="K25" s="27">
        <f>+[1]DGA!X25</f>
        <v>0.1</v>
      </c>
      <c r="L25" s="27">
        <f>+[1]DGA!Y25</f>
        <v>0.1</v>
      </c>
      <c r="M25" s="27">
        <f>+[1]DGA!Z25</f>
        <v>0</v>
      </c>
      <c r="N25" s="27">
        <f>+[1]DGA!AA25</f>
        <v>0.2</v>
      </c>
      <c r="O25" s="105">
        <f>SUM(C25:N25)</f>
        <v>1.7000000000000002</v>
      </c>
      <c r="P25" s="27">
        <v>0</v>
      </c>
      <c r="Q25" s="27">
        <v>0</v>
      </c>
      <c r="R25" s="27">
        <v>0</v>
      </c>
      <c r="S25" s="27">
        <v>0</v>
      </c>
      <c r="T25" s="27">
        <v>1.0065</v>
      </c>
      <c r="U25" s="27">
        <v>9.1499999999999998E-2</v>
      </c>
      <c r="V25" s="27">
        <v>0.183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101">
        <f>SUM(P25:AA25)</f>
        <v>1.2809999999999999</v>
      </c>
      <c r="AC25" s="101">
        <f t="shared" si="4"/>
        <v>0.41900000000000026</v>
      </c>
      <c r="AD25" s="101">
        <f t="shared" si="9"/>
        <v>132.70882123341141</v>
      </c>
      <c r="AE25" s="91"/>
    </row>
    <row r="26" spans="1:33" ht="18" customHeight="1">
      <c r="B26" s="107" t="s">
        <v>94</v>
      </c>
      <c r="C26" s="27">
        <f t="shared" ref="C26:AB27" si="13">+C27</f>
        <v>121.3</v>
      </c>
      <c r="D26" s="27">
        <f t="shared" si="13"/>
        <v>214.6</v>
      </c>
      <c r="E26" s="27">
        <f t="shared" si="13"/>
        <v>311</v>
      </c>
      <c r="F26" s="27">
        <f t="shared" si="13"/>
        <v>275.39999999999998</v>
      </c>
      <c r="G26" s="27">
        <f t="shared" si="13"/>
        <v>93.3</v>
      </c>
      <c r="H26" s="27">
        <f t="shared" si="13"/>
        <v>239.5</v>
      </c>
      <c r="I26" s="27">
        <f t="shared" si="13"/>
        <v>88.5</v>
      </c>
      <c r="J26" s="27">
        <f t="shared" si="13"/>
        <v>77.599999999999994</v>
      </c>
      <c r="K26" s="27">
        <f t="shared" si="13"/>
        <v>144.5</v>
      </c>
      <c r="L26" s="27">
        <f t="shared" si="13"/>
        <v>124.2</v>
      </c>
      <c r="M26" s="27">
        <f t="shared" si="13"/>
        <v>114.6</v>
      </c>
      <c r="N26" s="27">
        <f t="shared" si="13"/>
        <v>100.6</v>
      </c>
      <c r="O26" s="27">
        <f t="shared" si="13"/>
        <v>1905.0999999999997</v>
      </c>
      <c r="P26" s="27">
        <f t="shared" si="13"/>
        <v>121.27723615000001</v>
      </c>
      <c r="Q26" s="27">
        <f t="shared" si="13"/>
        <v>214.61568668000001</v>
      </c>
      <c r="R26" s="27">
        <f t="shared" si="13"/>
        <v>311.03393181000001</v>
      </c>
      <c r="S26" s="27">
        <f t="shared" si="13"/>
        <v>275.38311917000004</v>
      </c>
      <c r="T26" s="27">
        <f t="shared" si="13"/>
        <v>93.315882589999987</v>
      </c>
      <c r="U26" s="27">
        <f t="shared" si="13"/>
        <v>239.47275418000001</v>
      </c>
      <c r="V26" s="27">
        <f t="shared" si="13"/>
        <v>329.61642130124199</v>
      </c>
      <c r="W26" s="27">
        <f t="shared" si="13"/>
        <v>351.9993215255098</v>
      </c>
      <c r="X26" s="27">
        <f t="shared" si="13"/>
        <v>412.88051207844649</v>
      </c>
      <c r="Y26" s="27">
        <f t="shared" si="13"/>
        <v>587.98222562026058</v>
      </c>
      <c r="Z26" s="27">
        <f t="shared" si="13"/>
        <v>536.59395124372622</v>
      </c>
      <c r="AA26" s="27">
        <f t="shared" si="13"/>
        <v>485.68601117111336</v>
      </c>
      <c r="AB26" s="93">
        <f t="shared" si="13"/>
        <v>3959.8570535202989</v>
      </c>
      <c r="AC26" s="93">
        <f t="shared" si="4"/>
        <v>-2054.7570535202995</v>
      </c>
      <c r="AD26" s="101">
        <f t="shared" si="9"/>
        <v>48.110322525566232</v>
      </c>
      <c r="AE26" s="108"/>
    </row>
    <row r="27" spans="1:33" ht="18" customHeight="1">
      <c r="B27" s="109" t="s">
        <v>60</v>
      </c>
      <c r="C27" s="27">
        <f t="shared" si="13"/>
        <v>121.3</v>
      </c>
      <c r="D27" s="27">
        <f t="shared" si="13"/>
        <v>214.6</v>
      </c>
      <c r="E27" s="27">
        <f t="shared" si="13"/>
        <v>311</v>
      </c>
      <c r="F27" s="27">
        <f t="shared" si="13"/>
        <v>275.39999999999998</v>
      </c>
      <c r="G27" s="27">
        <f t="shared" si="13"/>
        <v>93.3</v>
      </c>
      <c r="H27" s="27">
        <f t="shared" si="13"/>
        <v>239.5</v>
      </c>
      <c r="I27" s="27">
        <f t="shared" si="13"/>
        <v>88.5</v>
      </c>
      <c r="J27" s="27">
        <f t="shared" si="13"/>
        <v>77.599999999999994</v>
      </c>
      <c r="K27" s="27">
        <f t="shared" si="13"/>
        <v>144.5</v>
      </c>
      <c r="L27" s="27">
        <f t="shared" si="13"/>
        <v>124.2</v>
      </c>
      <c r="M27" s="27">
        <f t="shared" si="13"/>
        <v>114.6</v>
      </c>
      <c r="N27" s="27">
        <f t="shared" si="13"/>
        <v>100.6</v>
      </c>
      <c r="O27" s="31">
        <f t="shared" si="13"/>
        <v>1905.0999999999997</v>
      </c>
      <c r="P27" s="27">
        <f t="shared" si="13"/>
        <v>121.27723615000001</v>
      </c>
      <c r="Q27" s="27">
        <f t="shared" si="13"/>
        <v>214.61568668000001</v>
      </c>
      <c r="R27" s="27">
        <f t="shared" si="13"/>
        <v>311.03393181000001</v>
      </c>
      <c r="S27" s="27">
        <f t="shared" si="13"/>
        <v>275.38311917000004</v>
      </c>
      <c r="T27" s="27">
        <f t="shared" si="13"/>
        <v>93.315882589999987</v>
      </c>
      <c r="U27" s="27">
        <f t="shared" si="13"/>
        <v>239.47275418000001</v>
      </c>
      <c r="V27" s="27">
        <f t="shared" si="13"/>
        <v>329.61642130124199</v>
      </c>
      <c r="W27" s="27">
        <f t="shared" si="13"/>
        <v>351.9993215255098</v>
      </c>
      <c r="X27" s="27">
        <f t="shared" si="13"/>
        <v>412.88051207844649</v>
      </c>
      <c r="Y27" s="27">
        <f t="shared" si="13"/>
        <v>587.98222562026058</v>
      </c>
      <c r="Z27" s="27">
        <f t="shared" si="13"/>
        <v>536.59395124372622</v>
      </c>
      <c r="AA27" s="27">
        <f t="shared" si="13"/>
        <v>485.68601117111336</v>
      </c>
      <c r="AB27" s="90">
        <f t="shared" si="13"/>
        <v>3959.8570535202989</v>
      </c>
      <c r="AC27" s="90">
        <f t="shared" si="4"/>
        <v>-2054.7570535202995</v>
      </c>
      <c r="AD27" s="101">
        <f t="shared" si="9"/>
        <v>48.110322525566232</v>
      </c>
      <c r="AE27" s="91"/>
    </row>
    <row r="28" spans="1:33" ht="18" customHeight="1">
      <c r="B28" s="110" t="s">
        <v>62</v>
      </c>
      <c r="C28" s="34">
        <f>+[1]DGA!P28</f>
        <v>121.3</v>
      </c>
      <c r="D28" s="34">
        <f>+[1]DGA!Q28</f>
        <v>214.6</v>
      </c>
      <c r="E28" s="34">
        <f>+[1]DGA!R28</f>
        <v>311</v>
      </c>
      <c r="F28" s="34">
        <f>+[1]DGA!S28</f>
        <v>275.39999999999998</v>
      </c>
      <c r="G28" s="34">
        <f>+[1]DGA!T28</f>
        <v>93.3</v>
      </c>
      <c r="H28" s="34">
        <f>+[1]DGA!U28</f>
        <v>239.5</v>
      </c>
      <c r="I28" s="34">
        <f>+[1]DGA!V28</f>
        <v>88.5</v>
      </c>
      <c r="J28" s="34">
        <f>+[1]DGA!W28</f>
        <v>77.599999999999994</v>
      </c>
      <c r="K28" s="34">
        <f>+[1]DGA!X28</f>
        <v>144.5</v>
      </c>
      <c r="L28" s="34">
        <f>+[1]DGA!Y28</f>
        <v>124.2</v>
      </c>
      <c r="M28" s="34">
        <f>+[1]DGA!Z28</f>
        <v>114.6</v>
      </c>
      <c r="N28" s="34">
        <f>+[1]DGA!AA28</f>
        <v>100.6</v>
      </c>
      <c r="O28" s="97">
        <f>SUM(C28:N28)</f>
        <v>1905.0999999999997</v>
      </c>
      <c r="P28" s="34">
        <v>121.27723615000001</v>
      </c>
      <c r="Q28" s="34">
        <v>214.61568668000001</v>
      </c>
      <c r="R28" s="34">
        <v>311.03393181000001</v>
      </c>
      <c r="S28" s="34">
        <v>275.38311917000004</v>
      </c>
      <c r="T28" s="34">
        <v>93.315882589999987</v>
      </c>
      <c r="U28" s="34">
        <v>239.47275418000001</v>
      </c>
      <c r="V28" s="34">
        <v>329.61642130124199</v>
      </c>
      <c r="W28" s="34">
        <v>351.9993215255098</v>
      </c>
      <c r="X28" s="34">
        <v>412.88051207844649</v>
      </c>
      <c r="Y28" s="34">
        <v>587.98222562026058</v>
      </c>
      <c r="Z28" s="34">
        <v>536.59395124372622</v>
      </c>
      <c r="AA28" s="34">
        <v>485.68601117111336</v>
      </c>
      <c r="AB28" s="98">
        <f>SUM(P28:AA28)</f>
        <v>3959.8570535202989</v>
      </c>
      <c r="AC28" s="98">
        <f t="shared" si="4"/>
        <v>-2054.7570535202995</v>
      </c>
      <c r="AD28" s="98">
        <f>+O28/AB28*100</f>
        <v>48.110322525566232</v>
      </c>
      <c r="AE28" s="64"/>
    </row>
    <row r="29" spans="1:33" ht="18" customHeight="1">
      <c r="B29" s="46" t="s">
        <v>95</v>
      </c>
      <c r="C29" s="27">
        <f>+[1]DGA!P29</f>
        <v>41</v>
      </c>
      <c r="D29" s="27">
        <f>+[1]DGA!Q29</f>
        <v>732.1</v>
      </c>
      <c r="E29" s="27">
        <f>+[1]DGA!R29</f>
        <v>0</v>
      </c>
      <c r="F29" s="27">
        <f>+[1]DGA!S29</f>
        <v>68.7</v>
      </c>
      <c r="G29" s="27">
        <f>+[1]DGA!T29</f>
        <v>0</v>
      </c>
      <c r="H29" s="27">
        <f>+[1]DGA!U29</f>
        <v>0</v>
      </c>
      <c r="I29" s="27">
        <f>+[1]DGA!V29</f>
        <v>59.7</v>
      </c>
      <c r="J29" s="27">
        <f>+[1]DGA!W29</f>
        <v>0</v>
      </c>
      <c r="K29" s="27">
        <f>+[1]DGA!X29</f>
        <v>0</v>
      </c>
      <c r="L29" s="27">
        <f>+[1]DGA!Y29</f>
        <v>77.2</v>
      </c>
      <c r="M29" s="27">
        <f>+[1]DGA!Z29</f>
        <v>0.7</v>
      </c>
      <c r="N29" s="27">
        <f>+[1]DGA!AA29</f>
        <v>0</v>
      </c>
      <c r="O29" s="27">
        <f>+[1]DGA!AB29</f>
        <v>979.4000000000002</v>
      </c>
      <c r="P29" s="27">
        <v>40.992627570000003</v>
      </c>
      <c r="Q29" s="27">
        <v>732.13105733000009</v>
      </c>
      <c r="R29" s="27">
        <v>0</v>
      </c>
      <c r="S29" s="27">
        <v>68.65375087999999</v>
      </c>
      <c r="T29" s="27">
        <v>0</v>
      </c>
      <c r="U29" s="27">
        <v>0</v>
      </c>
      <c r="V29" s="27">
        <v>59.686519179999998</v>
      </c>
      <c r="W29" s="27">
        <v>81.463976000000002</v>
      </c>
      <c r="X29" s="27">
        <v>42.370851000000002</v>
      </c>
      <c r="Y29" s="27">
        <v>771.53609802999995</v>
      </c>
      <c r="Z29" s="27">
        <v>82.256975999999995</v>
      </c>
      <c r="AA29" s="27">
        <v>387.22877893774</v>
      </c>
      <c r="AB29" s="101">
        <f>SUM(P29:AA29)</f>
        <v>2266.3206349277398</v>
      </c>
      <c r="AC29" s="101">
        <f t="shared" si="4"/>
        <v>-1286.9206349277397</v>
      </c>
      <c r="AD29" s="101">
        <f t="shared" si="9"/>
        <v>43.215420841421576</v>
      </c>
      <c r="AE29" s="64"/>
    </row>
    <row r="30" spans="1:33" ht="20.25" customHeight="1" thickBot="1">
      <c r="B30" s="56" t="s">
        <v>96</v>
      </c>
      <c r="C30" s="57">
        <f>+C8+C25+C26+C29</f>
        <v>17239.899999999998</v>
      </c>
      <c r="D30" s="57">
        <f t="shared" ref="D30:AB30" si="14">+D8+D25+D26+D29</f>
        <v>17101.900000000001</v>
      </c>
      <c r="E30" s="57">
        <f t="shared" si="14"/>
        <v>18986.7</v>
      </c>
      <c r="F30" s="57">
        <f t="shared" si="14"/>
        <v>16661.900000000001</v>
      </c>
      <c r="G30" s="57">
        <f t="shared" si="14"/>
        <v>18822.899999999998</v>
      </c>
      <c r="H30" s="57">
        <f t="shared" si="14"/>
        <v>17973.699999999997</v>
      </c>
      <c r="I30" s="57">
        <f t="shared" si="14"/>
        <v>19019.900000000001</v>
      </c>
      <c r="J30" s="57">
        <f t="shared" si="14"/>
        <v>18802.799999999996</v>
      </c>
      <c r="K30" s="57">
        <f t="shared" si="14"/>
        <v>19804.8</v>
      </c>
      <c r="L30" s="57">
        <f t="shared" si="14"/>
        <v>21243.100000000002</v>
      </c>
      <c r="M30" s="57">
        <f t="shared" si="14"/>
        <v>21518.100000000002</v>
      </c>
      <c r="N30" s="57">
        <f t="shared" si="14"/>
        <v>17763.100000000002</v>
      </c>
      <c r="O30" s="57">
        <f t="shared" si="14"/>
        <v>224938.80000000002</v>
      </c>
      <c r="P30" s="57">
        <f t="shared" si="14"/>
        <v>17239.854081600002</v>
      </c>
      <c r="Q30" s="57">
        <f t="shared" si="14"/>
        <v>17101.93407363</v>
      </c>
      <c r="R30" s="57">
        <f t="shared" si="14"/>
        <v>18986.704818740003</v>
      </c>
      <c r="S30" s="57">
        <f t="shared" si="14"/>
        <v>16661.873956649997</v>
      </c>
      <c r="T30" s="57">
        <f t="shared" si="14"/>
        <v>18822.89938671</v>
      </c>
      <c r="U30" s="57">
        <f t="shared" si="14"/>
        <v>17945.140161269996</v>
      </c>
      <c r="V30" s="57">
        <f t="shared" si="14"/>
        <v>19941.126741924385</v>
      </c>
      <c r="W30" s="57">
        <f t="shared" si="14"/>
        <v>22015.572706869425</v>
      </c>
      <c r="X30" s="57">
        <f t="shared" si="14"/>
        <v>22677.833920927347</v>
      </c>
      <c r="Y30" s="57">
        <f t="shared" si="14"/>
        <v>24846.135498240274</v>
      </c>
      <c r="Z30" s="57">
        <f t="shared" si="14"/>
        <v>23558.134232615292</v>
      </c>
      <c r="AA30" s="57">
        <f t="shared" si="14"/>
        <v>23135.80714550053</v>
      </c>
      <c r="AB30" s="111">
        <f t="shared" si="14"/>
        <v>242933.01672467726</v>
      </c>
      <c r="AC30" s="111">
        <f t="shared" si="4"/>
        <v>-17994.216724677244</v>
      </c>
      <c r="AD30" s="112">
        <f>+O30/AB30*100</f>
        <v>92.592930772736182</v>
      </c>
      <c r="AE30" s="113"/>
      <c r="AG30" s="114"/>
    </row>
    <row r="31" spans="1:33" ht="18" customHeight="1" thickTop="1">
      <c r="A31" s="115"/>
      <c r="B31" s="59" t="s">
        <v>76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116"/>
      <c r="AC31" s="60"/>
      <c r="AD31" s="60"/>
      <c r="AE31" s="70"/>
    </row>
    <row r="32" spans="1:33">
      <c r="B32" s="63" t="s">
        <v>77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117"/>
      <c r="X32" s="117"/>
      <c r="Y32" s="117"/>
      <c r="Z32" s="117"/>
      <c r="AA32" s="117"/>
      <c r="AB32" s="64"/>
      <c r="AC32" s="64"/>
      <c r="AD32" s="64"/>
      <c r="AE32" s="70"/>
    </row>
    <row r="33" spans="2:31" ht="18" customHeight="1">
      <c r="B33" s="68" t="s">
        <v>97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9"/>
      <c r="AD33" s="64"/>
      <c r="AE33" s="70"/>
    </row>
    <row r="34" spans="2:31" ht="12" customHeight="1">
      <c r="B34" s="68" t="s">
        <v>98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70"/>
      <c r="AC34" s="70"/>
      <c r="AD34" s="70"/>
      <c r="AE34" s="70"/>
    </row>
    <row r="35" spans="2:31" ht="15.75" customHeight="1">
      <c r="B35" s="73" t="s">
        <v>81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64"/>
      <c r="AC35" s="64"/>
      <c r="AD35" s="70"/>
      <c r="AE35" s="70"/>
    </row>
    <row r="36" spans="2:31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0"/>
      <c r="AC36" s="70"/>
      <c r="AD36" s="70"/>
      <c r="AE36" s="70"/>
    </row>
    <row r="37" spans="2:31">
      <c r="B37" s="7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</row>
    <row r="38" spans="2:31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</row>
    <row r="39" spans="2:31">
      <c r="B39" s="84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</row>
    <row r="40" spans="2:31">
      <c r="B40" s="84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</row>
    <row r="41" spans="2:31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</row>
    <row r="42" spans="2:31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</row>
    <row r="43" spans="2:31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</row>
    <row r="44" spans="2:31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</row>
    <row r="45" spans="2:31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</row>
    <row r="46" spans="2:31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</row>
    <row r="47" spans="2:31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</row>
    <row r="48" spans="2:31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</row>
    <row r="49" spans="2:31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</row>
    <row r="50" spans="2:31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</row>
    <row r="51" spans="2:31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</row>
    <row r="52" spans="2:31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</row>
    <row r="53" spans="2:31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</row>
    <row r="54" spans="2:31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</row>
    <row r="55" spans="2:31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</row>
    <row r="56" spans="2:31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</row>
    <row r="57" spans="2:31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</row>
    <row r="58" spans="2:31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</row>
    <row r="59" spans="2:31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</row>
    <row r="60" spans="2:31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</row>
    <row r="61" spans="2:31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</row>
    <row r="62" spans="2:31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</row>
    <row r="63" spans="2:31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</row>
    <row r="64" spans="2:31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</row>
    <row r="65" spans="2:31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</row>
    <row r="66" spans="2:31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</row>
    <row r="67" spans="2:31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</row>
    <row r="68" spans="2:31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</row>
    <row r="69" spans="2:31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</row>
    <row r="70" spans="2:31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</row>
    <row r="71" spans="2:31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</row>
    <row r="72" spans="2:31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</row>
    <row r="73" spans="2:31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</row>
    <row r="74" spans="2:31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</row>
    <row r="75" spans="2:31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</row>
    <row r="76" spans="2:31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</row>
    <row r="77" spans="2:31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</row>
    <row r="78" spans="2:31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</row>
    <row r="79" spans="2:31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</row>
    <row r="80" spans="2:31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</row>
    <row r="81" spans="2:31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</row>
    <row r="82" spans="2:31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</row>
    <row r="83" spans="2:31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</row>
    <row r="84" spans="2:31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</row>
    <row r="85" spans="2:31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</row>
    <row r="86" spans="2:31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</row>
    <row r="87" spans="2:31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</row>
    <row r="88" spans="2:31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</row>
    <row r="89" spans="2:31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</row>
    <row r="90" spans="2:31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</row>
    <row r="91" spans="2:31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</row>
    <row r="92" spans="2:31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</row>
    <row r="93" spans="2:31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</row>
    <row r="94" spans="2:31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</row>
    <row r="95" spans="2:31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</row>
    <row r="96" spans="2:31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</row>
    <row r="97" spans="2:31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</row>
    <row r="98" spans="2:31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</row>
    <row r="99" spans="2:31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</row>
    <row r="100" spans="2:31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</row>
    <row r="101" spans="2:31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</row>
    <row r="102" spans="2:31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</row>
    <row r="103" spans="2:31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</row>
    <row r="104" spans="2:31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</row>
    <row r="105" spans="2:31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</row>
    <row r="106" spans="2:31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</row>
    <row r="107" spans="2:31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</row>
    <row r="108" spans="2:31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</row>
    <row r="109" spans="2:31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</row>
    <row r="110" spans="2:31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</row>
    <row r="111" spans="2:31"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</row>
    <row r="112" spans="2:31"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</row>
    <row r="113" spans="2:31"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</row>
    <row r="114" spans="2:31"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</row>
    <row r="115" spans="2:31"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</row>
    <row r="116" spans="2:31"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</row>
    <row r="117" spans="2:31"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</row>
    <row r="118" spans="2:31"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</row>
    <row r="119" spans="2:31"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</row>
    <row r="120" spans="2:31"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</row>
    <row r="121" spans="2:31"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</row>
    <row r="122" spans="2:31"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</row>
    <row r="123" spans="2:31"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</row>
    <row r="124" spans="2:31"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</row>
    <row r="125" spans="2:31"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</row>
    <row r="126" spans="2:31"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</row>
    <row r="127" spans="2:31"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</row>
    <row r="128" spans="2:31"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</row>
    <row r="129" spans="2:31"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</row>
    <row r="130" spans="2:31"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</row>
    <row r="131" spans="2:31"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</row>
    <row r="132" spans="2:31"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</row>
    <row r="133" spans="2:31"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</row>
    <row r="134" spans="2:31"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</row>
    <row r="135" spans="2:31"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</row>
    <row r="136" spans="2:31"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</row>
    <row r="137" spans="2:31"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</row>
    <row r="138" spans="2:31"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</row>
    <row r="139" spans="2:31"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</row>
    <row r="140" spans="2:31"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</row>
    <row r="141" spans="2:31"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</row>
    <row r="142" spans="2:31"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</row>
    <row r="143" spans="2:31"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</row>
    <row r="144" spans="2:31"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</row>
    <row r="145" spans="2:31"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</row>
    <row r="146" spans="2:31"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</row>
    <row r="147" spans="2:31"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</row>
    <row r="148" spans="2:31"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</row>
    <row r="149" spans="2:31"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</row>
    <row r="150" spans="2:31"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</row>
    <row r="151" spans="2:31"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</row>
    <row r="152" spans="2:31"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</row>
    <row r="153" spans="2:31"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</row>
    <row r="154" spans="2:31"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</row>
    <row r="155" spans="2:31"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</row>
    <row r="156" spans="2:31"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</row>
    <row r="157" spans="2:31"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</row>
    <row r="158" spans="2:31"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</row>
    <row r="159" spans="2:31"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</row>
    <row r="160" spans="2:31"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</row>
    <row r="161" spans="2:31"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</row>
    <row r="162" spans="2:31"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</row>
    <row r="163" spans="2:31"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</row>
    <row r="164" spans="2:31"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</row>
    <row r="165" spans="2:31"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</row>
    <row r="166" spans="2:31"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</row>
    <row r="167" spans="2:31"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</row>
    <row r="168" spans="2:31"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</row>
    <row r="169" spans="2:31"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</row>
    <row r="170" spans="2:31"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</row>
    <row r="171" spans="2:31"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</row>
    <row r="172" spans="2:31"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</row>
    <row r="173" spans="2:31"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</row>
    <row r="174" spans="2:31"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</row>
    <row r="175" spans="2:31"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</row>
    <row r="176" spans="2:31"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</row>
    <row r="177" spans="2:31"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</row>
    <row r="178" spans="2:31"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</row>
    <row r="179" spans="2:31"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</row>
    <row r="180" spans="2:31"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</row>
    <row r="181" spans="2:31"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</row>
  </sheetData>
  <mergeCells count="11">
    <mergeCell ref="AD6:AD7"/>
    <mergeCell ref="B1:AE1"/>
    <mergeCell ref="B3:AD3"/>
    <mergeCell ref="B4:AD4"/>
    <mergeCell ref="B5:AD5"/>
    <mergeCell ref="B6:B7"/>
    <mergeCell ref="C6:N6"/>
    <mergeCell ref="O6:O7"/>
    <mergeCell ref="P6:AA6"/>
    <mergeCell ref="AB6:AB7"/>
    <mergeCell ref="AC6:AC7"/>
  </mergeCells>
  <printOptions horizontalCentered="1"/>
  <pageMargins left="0" right="0" top="0.19685039370078741" bottom="0.19685039370078741" header="0" footer="0.19685039370078741"/>
  <pageSetup scale="2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11DC5-5549-4750-84DE-930F7E2EACC8}">
  <dimension ref="B1:BE268"/>
  <sheetViews>
    <sheetView showGridLines="0" topLeftCell="N43" zoomScale="106" zoomScaleNormal="106" workbookViewId="0">
      <selection activeCell="M2" sqref="M1:M1048576"/>
    </sheetView>
  </sheetViews>
  <sheetFormatPr baseColWidth="10" defaultColWidth="11.42578125" defaultRowHeight="12.75"/>
  <cols>
    <col min="1" max="1" width="3.42578125" style="2" customWidth="1"/>
    <col min="2" max="2" width="68.5703125" style="2" customWidth="1"/>
    <col min="3" max="7" width="10.140625" style="2" customWidth="1"/>
    <col min="8" max="8" width="10.5703125" style="2" bestFit="1" customWidth="1"/>
    <col min="9" max="9" width="10.140625" style="2" customWidth="1"/>
    <col min="10" max="10" width="9.85546875" style="2" bestFit="1" customWidth="1"/>
    <col min="11" max="11" width="13.42578125" style="2" bestFit="1" customWidth="1"/>
    <col min="12" max="12" width="10.85546875" style="2" bestFit="1" customWidth="1"/>
    <col min="13" max="13" width="14.42578125" style="2" customWidth="1"/>
    <col min="14" max="14" width="13.28515625" style="2" customWidth="1"/>
    <col min="15" max="15" width="14" style="122" customWidth="1"/>
    <col min="16" max="16" width="11.7109375" style="2" customWidth="1"/>
    <col min="17" max="17" width="11" style="2" bestFit="1" customWidth="1"/>
    <col min="18" max="18" width="12.42578125" style="2" customWidth="1"/>
    <col min="19" max="19" width="11.42578125" style="2" bestFit="1" customWidth="1"/>
    <col min="20" max="20" width="12" style="2" bestFit="1" customWidth="1"/>
    <col min="21" max="21" width="12.5703125" style="2" bestFit="1" customWidth="1"/>
    <col min="22" max="22" width="12.28515625" style="2" bestFit="1" customWidth="1"/>
    <col min="23" max="23" width="10.85546875" style="2" customWidth="1"/>
    <col min="24" max="24" width="13.5703125" style="2" customWidth="1"/>
    <col min="25" max="25" width="12" style="2" bestFit="1" customWidth="1"/>
    <col min="26" max="27" width="13.28515625" style="2" bestFit="1" customWidth="1"/>
    <col min="28" max="28" width="17.42578125" style="2" customWidth="1"/>
    <col min="29" max="29" width="13.28515625" style="2" customWidth="1"/>
    <col min="30" max="30" width="10.140625" style="2" customWidth="1"/>
    <col min="31" max="57" width="11.42578125" style="122"/>
    <col min="58" max="16384" width="11.42578125" style="2"/>
  </cols>
  <sheetData>
    <row r="1" spans="2:57" ht="14.25">
      <c r="B1" s="121" t="s">
        <v>99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</row>
    <row r="2" spans="2:57" ht="14.25" customHeight="1"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4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</row>
    <row r="3" spans="2:57" s="115" customFormat="1" ht="15">
      <c r="B3" s="125" t="s">
        <v>100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</row>
    <row r="4" spans="2:57" s="115" customFormat="1" ht="15">
      <c r="B4" s="9" t="s">
        <v>84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</row>
    <row r="5" spans="2:57" s="115" customFormat="1" ht="18" customHeight="1">
      <c r="B5" s="9" t="s">
        <v>101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</row>
    <row r="6" spans="2:57" s="115" customFormat="1" ht="18" customHeight="1">
      <c r="B6" s="83" t="s">
        <v>4</v>
      </c>
      <c r="C6" s="11">
        <v>2023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 t="s">
        <v>5</v>
      </c>
      <c r="P6" s="11">
        <v>2023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4" t="s">
        <v>6</v>
      </c>
      <c r="AC6" s="15" t="s">
        <v>7</v>
      </c>
      <c r="AD6" s="83" t="s">
        <v>102</v>
      </c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</row>
    <row r="7" spans="2:57" ht="44.25" customHeight="1">
      <c r="B7" s="127"/>
      <c r="C7" s="128" t="s">
        <v>9</v>
      </c>
      <c r="D7" s="128" t="s">
        <v>10</v>
      </c>
      <c r="E7" s="128" t="s">
        <v>11</v>
      </c>
      <c r="F7" s="128" t="s">
        <v>12</v>
      </c>
      <c r="G7" s="128" t="s">
        <v>13</v>
      </c>
      <c r="H7" s="128" t="s">
        <v>14</v>
      </c>
      <c r="I7" s="128" t="s">
        <v>15</v>
      </c>
      <c r="J7" s="128" t="s">
        <v>16</v>
      </c>
      <c r="K7" s="128" t="s">
        <v>17</v>
      </c>
      <c r="L7" s="128" t="s">
        <v>18</v>
      </c>
      <c r="M7" s="128" t="s">
        <v>19</v>
      </c>
      <c r="N7" s="128" t="s">
        <v>20</v>
      </c>
      <c r="O7" s="20"/>
      <c r="P7" s="128" t="s">
        <v>9</v>
      </c>
      <c r="Q7" s="128" t="s">
        <v>10</v>
      </c>
      <c r="R7" s="128" t="s">
        <v>11</v>
      </c>
      <c r="S7" s="128" t="s">
        <v>12</v>
      </c>
      <c r="T7" s="128" t="s">
        <v>13</v>
      </c>
      <c r="U7" s="128" t="s">
        <v>14</v>
      </c>
      <c r="V7" s="128" t="s">
        <v>15</v>
      </c>
      <c r="W7" s="128" t="s">
        <v>16</v>
      </c>
      <c r="X7" s="128" t="s">
        <v>17</v>
      </c>
      <c r="Y7" s="128" t="s">
        <v>18</v>
      </c>
      <c r="Z7" s="128" t="s">
        <v>19</v>
      </c>
      <c r="AA7" s="128" t="s">
        <v>20</v>
      </c>
      <c r="AB7" s="20"/>
      <c r="AC7" s="129"/>
      <c r="AD7" s="127"/>
    </row>
    <row r="8" spans="2:57" ht="18" customHeight="1">
      <c r="B8" s="130" t="s">
        <v>21</v>
      </c>
      <c r="C8" s="27">
        <f t="shared" ref="C8:AB8" si="0">+C9+C20+C28+C21+C40</f>
        <v>888.2</v>
      </c>
      <c r="D8" s="27">
        <f t="shared" si="0"/>
        <v>690.30000000000007</v>
      </c>
      <c r="E8" s="27">
        <f t="shared" si="0"/>
        <v>2375.3000000000002</v>
      </c>
      <c r="F8" s="27">
        <f t="shared" si="0"/>
        <v>706.59999999999991</v>
      </c>
      <c r="G8" s="27">
        <f t="shared" si="0"/>
        <v>883.80000000000007</v>
      </c>
      <c r="H8" s="27">
        <f t="shared" si="0"/>
        <v>14443</v>
      </c>
      <c r="I8" s="27">
        <f t="shared" si="0"/>
        <v>2795.8999999999996</v>
      </c>
      <c r="J8" s="27">
        <f t="shared" si="0"/>
        <v>827</v>
      </c>
      <c r="K8" s="27">
        <f t="shared" si="0"/>
        <v>6286.9000000000005</v>
      </c>
      <c r="L8" s="27">
        <f t="shared" si="0"/>
        <v>1132.1000000000001</v>
      </c>
      <c r="M8" s="27">
        <f t="shared" si="0"/>
        <v>3092.9</v>
      </c>
      <c r="N8" s="27">
        <f t="shared" si="0"/>
        <v>7379.2</v>
      </c>
      <c r="O8" s="131">
        <f t="shared" si="0"/>
        <v>41501.199999999997</v>
      </c>
      <c r="P8" s="27">
        <f t="shared" si="0"/>
        <v>888.65122960999975</v>
      </c>
      <c r="Q8" s="27">
        <f t="shared" si="0"/>
        <v>690.75181235000002</v>
      </c>
      <c r="R8" s="27">
        <f t="shared" si="0"/>
        <v>2376.9339342599997</v>
      </c>
      <c r="S8" s="27">
        <f t="shared" si="0"/>
        <v>631.54313227</v>
      </c>
      <c r="T8" s="27">
        <f t="shared" si="0"/>
        <v>884.16387088999988</v>
      </c>
      <c r="U8" s="27">
        <f t="shared" si="0"/>
        <v>14443.511294060001</v>
      </c>
      <c r="V8" s="27">
        <f t="shared" si="0"/>
        <v>2664.8066781500002</v>
      </c>
      <c r="W8" s="27">
        <f t="shared" si="0"/>
        <v>712.94024653293013</v>
      </c>
      <c r="X8" s="27">
        <f t="shared" si="0"/>
        <v>6329.6136585715394</v>
      </c>
      <c r="Y8" s="27">
        <f t="shared" si="0"/>
        <v>1827.443799174572</v>
      </c>
      <c r="Z8" s="27">
        <f t="shared" si="0"/>
        <v>6787.9894538876233</v>
      </c>
      <c r="AA8" s="27">
        <f t="shared" si="0"/>
        <v>4440.6833759533347</v>
      </c>
      <c r="AB8" s="27">
        <f t="shared" si="0"/>
        <v>42679.032485709999</v>
      </c>
      <c r="AC8" s="27">
        <f>+O8-AB8</f>
        <v>-1177.8324857100015</v>
      </c>
      <c r="AD8" s="27">
        <f>+O8/AB8*100</f>
        <v>97.240254951645483</v>
      </c>
      <c r="AF8" s="132"/>
      <c r="AG8" s="132"/>
    </row>
    <row r="9" spans="2:57" ht="18" customHeight="1">
      <c r="B9" s="133" t="s">
        <v>22</v>
      </c>
      <c r="C9" s="27">
        <f t="shared" ref="C9:AB9" si="1">+C10+C18</f>
        <v>106.7</v>
      </c>
      <c r="D9" s="27">
        <f t="shared" si="1"/>
        <v>120.8</v>
      </c>
      <c r="E9" s="27">
        <f t="shared" si="1"/>
        <v>179.7</v>
      </c>
      <c r="F9" s="27">
        <f t="shared" si="1"/>
        <v>146.6</v>
      </c>
      <c r="G9" s="27">
        <f t="shared" si="1"/>
        <v>141.4</v>
      </c>
      <c r="H9" s="27">
        <f t="shared" si="1"/>
        <v>187.9</v>
      </c>
      <c r="I9" s="27">
        <f t="shared" si="1"/>
        <v>145.1</v>
      </c>
      <c r="J9" s="27">
        <f t="shared" si="1"/>
        <v>215.90000000000003</v>
      </c>
      <c r="K9" s="27">
        <f t="shared" si="1"/>
        <v>140.4</v>
      </c>
      <c r="L9" s="27">
        <f t="shared" si="1"/>
        <v>144.1</v>
      </c>
      <c r="M9" s="27">
        <f t="shared" si="1"/>
        <v>24.3</v>
      </c>
      <c r="N9" s="27">
        <f t="shared" si="1"/>
        <v>136.5</v>
      </c>
      <c r="O9" s="134">
        <f t="shared" si="1"/>
        <v>1689.3999999999999</v>
      </c>
      <c r="P9" s="27">
        <f t="shared" si="1"/>
        <v>106.74975344000001</v>
      </c>
      <c r="Q9" s="27">
        <f t="shared" si="1"/>
        <v>120.78366725000001</v>
      </c>
      <c r="R9" s="27">
        <f t="shared" si="1"/>
        <v>179.63368107999997</v>
      </c>
      <c r="S9" s="27">
        <f t="shared" si="1"/>
        <v>70.167576459999992</v>
      </c>
      <c r="T9" s="27">
        <f t="shared" si="1"/>
        <v>141.36120059000001</v>
      </c>
      <c r="U9" s="27">
        <f t="shared" si="1"/>
        <v>187.87448344000001</v>
      </c>
      <c r="V9" s="27">
        <f t="shared" si="1"/>
        <v>98.172395989999998</v>
      </c>
      <c r="W9" s="27">
        <f t="shared" si="1"/>
        <v>140.3159738228741</v>
      </c>
      <c r="X9" s="27">
        <f t="shared" si="1"/>
        <v>161.18127167878927</v>
      </c>
      <c r="Y9" s="27">
        <f t="shared" si="1"/>
        <v>160.79287147970851</v>
      </c>
      <c r="Z9" s="27">
        <f t="shared" si="1"/>
        <v>100.27810662261638</v>
      </c>
      <c r="AA9" s="27">
        <f t="shared" si="1"/>
        <v>170.8334310796524</v>
      </c>
      <c r="AB9" s="31">
        <f t="shared" si="1"/>
        <v>1638.1444129336408</v>
      </c>
      <c r="AC9" s="31">
        <f t="shared" ref="AC9:AC55" si="2">+O9-AB9</f>
        <v>51.255587066359112</v>
      </c>
      <c r="AD9" s="31">
        <f t="shared" ref="AD9:AD16" si="3">+O9/AB9*100</f>
        <v>103.12888086432923</v>
      </c>
      <c r="AF9" s="132"/>
      <c r="AG9" s="132"/>
    </row>
    <row r="10" spans="2:57" ht="18" customHeight="1">
      <c r="B10" s="133" t="s">
        <v>85</v>
      </c>
      <c r="C10" s="27">
        <f t="shared" ref="C10:N10" si="4">+C11+C14</f>
        <v>90</v>
      </c>
      <c r="D10" s="27">
        <f t="shared" si="4"/>
        <v>106</v>
      </c>
      <c r="E10" s="27">
        <f t="shared" si="4"/>
        <v>162.39999999999998</v>
      </c>
      <c r="F10" s="27">
        <f t="shared" si="4"/>
        <v>133.4</v>
      </c>
      <c r="G10" s="27">
        <f t="shared" si="4"/>
        <v>125.6</v>
      </c>
      <c r="H10" s="27">
        <f>+H11+H14</f>
        <v>172</v>
      </c>
      <c r="I10" s="27">
        <f>+I11+I14</f>
        <v>128.6</v>
      </c>
      <c r="J10" s="27">
        <f t="shared" ref="J10:M10" si="5">+J11+J14</f>
        <v>201.40000000000003</v>
      </c>
      <c r="K10" s="27">
        <f t="shared" si="5"/>
        <v>125.7</v>
      </c>
      <c r="L10" s="27">
        <f t="shared" si="5"/>
        <v>129.9</v>
      </c>
      <c r="M10" s="27">
        <f t="shared" si="5"/>
        <v>11</v>
      </c>
      <c r="N10" s="27">
        <f t="shared" si="4"/>
        <v>125.10000000000001</v>
      </c>
      <c r="O10" s="134">
        <f>+O11+O14</f>
        <v>1511.1</v>
      </c>
      <c r="P10" s="27">
        <f>+P11+P14</f>
        <v>90.023858590000003</v>
      </c>
      <c r="Q10" s="27">
        <f t="shared" ref="Q10:AB10" si="6">+Q11+Q14</f>
        <v>105.96276065000001</v>
      </c>
      <c r="R10" s="27">
        <f t="shared" si="6"/>
        <v>162.35985847999999</v>
      </c>
      <c r="S10" s="27">
        <f t="shared" si="6"/>
        <v>56.949463459999997</v>
      </c>
      <c r="T10" s="27">
        <f t="shared" si="6"/>
        <v>125.57256094000002</v>
      </c>
      <c r="U10" s="27">
        <f t="shared" si="6"/>
        <v>172.01219344</v>
      </c>
      <c r="V10" s="27">
        <f t="shared" si="6"/>
        <v>81.638030189999995</v>
      </c>
      <c r="W10" s="27">
        <f t="shared" si="6"/>
        <v>124.42084506377491</v>
      </c>
      <c r="X10" s="27">
        <f t="shared" si="6"/>
        <v>145.32863578039257</v>
      </c>
      <c r="Y10" s="27">
        <f t="shared" si="6"/>
        <v>144.94464234108167</v>
      </c>
      <c r="Z10" s="27">
        <f t="shared" si="6"/>
        <v>84.279705302397531</v>
      </c>
      <c r="AA10" s="27">
        <f t="shared" si="6"/>
        <v>154.3690083817585</v>
      </c>
      <c r="AB10" s="31">
        <f t="shared" si="6"/>
        <v>1447.8615626194053</v>
      </c>
      <c r="AC10" s="31">
        <f t="shared" si="2"/>
        <v>63.238437380594632</v>
      </c>
      <c r="AD10" s="31">
        <f t="shared" si="3"/>
        <v>104.36771297845537</v>
      </c>
      <c r="AE10" s="132"/>
      <c r="AF10" s="132"/>
      <c r="AG10" s="132"/>
    </row>
    <row r="11" spans="2:57" ht="18" customHeight="1">
      <c r="B11" s="135" t="s">
        <v>41</v>
      </c>
      <c r="C11" s="27">
        <f t="shared" ref="C11:N11" si="7">+C12+C13</f>
        <v>73.8</v>
      </c>
      <c r="D11" s="27">
        <f t="shared" si="7"/>
        <v>95.8</v>
      </c>
      <c r="E11" s="27">
        <f t="shared" si="7"/>
        <v>152.19999999999999</v>
      </c>
      <c r="F11" s="27">
        <f t="shared" si="7"/>
        <v>124</v>
      </c>
      <c r="G11" s="27">
        <f t="shared" si="7"/>
        <v>116.89999999999999</v>
      </c>
      <c r="H11" s="27">
        <f>+H12+H13</f>
        <v>165.7</v>
      </c>
      <c r="I11" s="27">
        <f>+I12+I13</f>
        <v>120.1</v>
      </c>
      <c r="J11" s="27">
        <f t="shared" ref="J11:M11" si="8">+J12+J13</f>
        <v>192.10000000000002</v>
      </c>
      <c r="K11" s="27">
        <f t="shared" si="8"/>
        <v>120.7</v>
      </c>
      <c r="L11" s="27">
        <f t="shared" si="8"/>
        <v>119.5</v>
      </c>
      <c r="M11" s="27">
        <f t="shared" si="8"/>
        <v>0</v>
      </c>
      <c r="N11" s="27">
        <f t="shared" si="7"/>
        <v>116.9</v>
      </c>
      <c r="O11" s="131">
        <f>+O12+O13</f>
        <v>1397.6999999999998</v>
      </c>
      <c r="P11" s="27">
        <f>+P12+P13</f>
        <v>73.838514060000008</v>
      </c>
      <c r="Q11" s="27">
        <f t="shared" ref="Q11:AB11" si="9">+Q12+Q13</f>
        <v>95.831655170000005</v>
      </c>
      <c r="R11" s="27">
        <f t="shared" si="9"/>
        <v>152.21754539</v>
      </c>
      <c r="S11" s="27">
        <f t="shared" si="9"/>
        <v>47.580791299999994</v>
      </c>
      <c r="T11" s="27">
        <f t="shared" si="9"/>
        <v>116.87922152000002</v>
      </c>
      <c r="U11" s="27">
        <f t="shared" si="9"/>
        <v>165.67916726000001</v>
      </c>
      <c r="V11" s="27">
        <f t="shared" si="9"/>
        <v>76.074875429999992</v>
      </c>
      <c r="W11" s="27">
        <f t="shared" si="9"/>
        <v>118.7688948</v>
      </c>
      <c r="X11" s="27">
        <f t="shared" si="9"/>
        <v>140.2229613591503</v>
      </c>
      <c r="Y11" s="27">
        <f t="shared" si="9"/>
        <v>139.84355876423169</v>
      </c>
      <c r="Z11" s="27">
        <f t="shared" si="9"/>
        <v>79.925976700000007</v>
      </c>
      <c r="AA11" s="27">
        <f t="shared" si="9"/>
        <v>147.87584235406888</v>
      </c>
      <c r="AB11" s="27">
        <f t="shared" si="9"/>
        <v>1354.7390041074509</v>
      </c>
      <c r="AC11" s="27">
        <f t="shared" si="2"/>
        <v>42.960995892548908</v>
      </c>
      <c r="AD11" s="31">
        <f t="shared" si="3"/>
        <v>103.17116402216922</v>
      </c>
      <c r="AF11" s="132"/>
      <c r="AG11" s="132"/>
    </row>
    <row r="12" spans="2:57" ht="18" customHeight="1">
      <c r="B12" s="136" t="s">
        <v>103</v>
      </c>
      <c r="C12" s="34">
        <f>+'[1]TESORERIA '!P12</f>
        <v>73.8</v>
      </c>
      <c r="D12" s="34">
        <f>+'[1]TESORERIA '!Q12</f>
        <v>0</v>
      </c>
      <c r="E12" s="34">
        <f>+'[1]TESORERIA '!R12</f>
        <v>152.19999999999999</v>
      </c>
      <c r="F12" s="34">
        <f>+'[1]TESORERIA '!S12</f>
        <v>76.400000000000006</v>
      </c>
      <c r="G12" s="34">
        <f>+'[1]TESORERIA '!T12</f>
        <v>73.599999999999994</v>
      </c>
      <c r="H12" s="34">
        <f>+'[1]TESORERIA '!U12</f>
        <v>75.2</v>
      </c>
      <c r="I12" s="34">
        <f>+'[1]TESORERIA '!V12</f>
        <v>76.099999999999994</v>
      </c>
      <c r="J12" s="34">
        <f>+'[1]TESORERIA '!W12</f>
        <v>150.30000000000001</v>
      </c>
      <c r="K12" s="34">
        <f>+'[1]TESORERIA '!X12</f>
        <v>77.5</v>
      </c>
      <c r="L12" s="34">
        <f>+'[1]TESORERIA '!Y12</f>
        <v>75.900000000000006</v>
      </c>
      <c r="M12" s="34">
        <f>+'[1]TESORERIA '!Z12</f>
        <v>0</v>
      </c>
      <c r="N12" s="34">
        <f>+'[1]TESORERIA '!AA12</f>
        <v>0</v>
      </c>
      <c r="O12" s="137">
        <f>SUM(C12:N12)</f>
        <v>830.99999999999989</v>
      </c>
      <c r="P12" s="34">
        <v>73.838514060000008</v>
      </c>
      <c r="Q12" s="34">
        <v>0</v>
      </c>
      <c r="R12" s="34">
        <v>152.21754539</v>
      </c>
      <c r="S12" s="34">
        <v>0</v>
      </c>
      <c r="T12" s="34">
        <v>73.603491040000009</v>
      </c>
      <c r="U12" s="34">
        <v>75.236317780000007</v>
      </c>
      <c r="V12" s="34">
        <v>76.073527389999995</v>
      </c>
      <c r="W12" s="34">
        <v>74.725586800000002</v>
      </c>
      <c r="X12" s="34">
        <v>77.736378999999999</v>
      </c>
      <c r="Y12" s="34">
        <v>76.131749299999996</v>
      </c>
      <c r="Z12" s="34">
        <v>79.925976700000007</v>
      </c>
      <c r="AA12" s="34">
        <v>76.614487099999991</v>
      </c>
      <c r="AB12" s="35">
        <f>SUM(P12:AA12)</f>
        <v>836.10357456000008</v>
      </c>
      <c r="AC12" s="35">
        <f t="shared" si="2"/>
        <v>-5.1035745600001974</v>
      </c>
      <c r="AD12" s="35">
        <f t="shared" si="3"/>
        <v>99.389600198434039</v>
      </c>
      <c r="AF12" s="132"/>
      <c r="AG12" s="132"/>
    </row>
    <row r="13" spans="2:57" ht="18" customHeight="1">
      <c r="B13" s="138" t="s">
        <v>104</v>
      </c>
      <c r="C13" s="34">
        <f>+'[1]TESORERIA '!P13</f>
        <v>0</v>
      </c>
      <c r="D13" s="34">
        <f>+'[1]TESORERIA '!Q13</f>
        <v>95.8</v>
      </c>
      <c r="E13" s="34">
        <f>+'[1]TESORERIA '!R13</f>
        <v>0</v>
      </c>
      <c r="F13" s="34">
        <f>+'[1]TESORERIA '!S13</f>
        <v>47.6</v>
      </c>
      <c r="G13" s="34">
        <f>+'[1]TESORERIA '!T13</f>
        <v>43.3</v>
      </c>
      <c r="H13" s="34">
        <f>+'[1]TESORERIA '!U13</f>
        <v>90.5</v>
      </c>
      <c r="I13" s="34">
        <f>+'[1]TESORERIA '!V13</f>
        <v>44</v>
      </c>
      <c r="J13" s="34">
        <f>+'[1]TESORERIA '!W13</f>
        <v>41.8</v>
      </c>
      <c r="K13" s="34">
        <f>+'[1]TESORERIA '!X13</f>
        <v>43.2</v>
      </c>
      <c r="L13" s="34">
        <f>+'[1]TESORERIA '!Y13</f>
        <v>43.6</v>
      </c>
      <c r="M13" s="34">
        <f>+'[1]TESORERIA '!Z13</f>
        <v>0</v>
      </c>
      <c r="N13" s="34">
        <f>+'[1]TESORERIA '!AA13</f>
        <v>116.9</v>
      </c>
      <c r="O13" s="137">
        <f>SUM(C13:N13)</f>
        <v>566.70000000000005</v>
      </c>
      <c r="P13" s="34">
        <v>0</v>
      </c>
      <c r="Q13" s="34">
        <v>95.831655170000005</v>
      </c>
      <c r="R13" s="34">
        <v>0</v>
      </c>
      <c r="S13" s="34">
        <v>47.580791299999994</v>
      </c>
      <c r="T13" s="34">
        <v>43.27573048</v>
      </c>
      <c r="U13" s="34">
        <v>90.442849480000007</v>
      </c>
      <c r="V13" s="34">
        <v>1.34804E-3</v>
      </c>
      <c r="W13" s="34">
        <v>44.043308000000003</v>
      </c>
      <c r="X13" s="34">
        <v>62.486582359150304</v>
      </c>
      <c r="Y13" s="34">
        <v>63.711809464231685</v>
      </c>
      <c r="Z13" s="34">
        <v>0</v>
      </c>
      <c r="AA13" s="34">
        <v>71.261355254068903</v>
      </c>
      <c r="AB13" s="35">
        <f>SUM(P13:AA13)</f>
        <v>518.63542954745094</v>
      </c>
      <c r="AC13" s="35">
        <f t="shared" si="2"/>
        <v>48.064570452549106</v>
      </c>
      <c r="AD13" s="35">
        <f t="shared" si="3"/>
        <v>109.26750617374697</v>
      </c>
      <c r="AF13" s="132"/>
      <c r="AG13" s="132"/>
    </row>
    <row r="14" spans="2:57" ht="18" customHeight="1">
      <c r="B14" s="135" t="s">
        <v>105</v>
      </c>
      <c r="C14" s="27">
        <f t="shared" ref="C14:R15" si="10">+C15</f>
        <v>16.2</v>
      </c>
      <c r="D14" s="27">
        <f t="shared" si="10"/>
        <v>10.199999999999999</v>
      </c>
      <c r="E14" s="27">
        <f t="shared" si="10"/>
        <v>10.199999999999999</v>
      </c>
      <c r="F14" s="27">
        <f t="shared" si="10"/>
        <v>9.4</v>
      </c>
      <c r="G14" s="27">
        <f t="shared" si="10"/>
        <v>8.6999999999999993</v>
      </c>
      <c r="H14" s="27">
        <f t="shared" si="10"/>
        <v>6.3</v>
      </c>
      <c r="I14" s="27">
        <f t="shared" si="10"/>
        <v>8.5</v>
      </c>
      <c r="J14" s="27">
        <f t="shared" si="10"/>
        <v>9.3000000000000007</v>
      </c>
      <c r="K14" s="27">
        <f t="shared" si="10"/>
        <v>5</v>
      </c>
      <c r="L14" s="27">
        <f t="shared" si="10"/>
        <v>10.4</v>
      </c>
      <c r="M14" s="27">
        <f t="shared" si="10"/>
        <v>11</v>
      </c>
      <c r="N14" s="27">
        <f t="shared" si="10"/>
        <v>8.1999999999999993</v>
      </c>
      <c r="O14" s="131">
        <f>+O15+O17</f>
        <v>113.39999999999999</v>
      </c>
      <c r="P14" s="27">
        <v>16.185344529999998</v>
      </c>
      <c r="Q14" s="27">
        <v>10.13110548</v>
      </c>
      <c r="R14" s="27">
        <v>10.14231309</v>
      </c>
      <c r="S14" s="27">
        <v>9.3686721600000009</v>
      </c>
      <c r="T14" s="27">
        <v>8.6933394199999992</v>
      </c>
      <c r="U14" s="27">
        <v>6.3330261800000001</v>
      </c>
      <c r="V14" s="27">
        <v>5.5631547599999998</v>
      </c>
      <c r="W14" s="27">
        <v>5.6519502637749124</v>
      </c>
      <c r="X14" s="27">
        <v>5.1056744212422593</v>
      </c>
      <c r="Y14" s="27">
        <v>5.1010835768499847</v>
      </c>
      <c r="Z14" s="27">
        <v>4.3537286023975224</v>
      </c>
      <c r="AA14" s="27">
        <v>6.4931660276896306</v>
      </c>
      <c r="AB14" s="27">
        <f>SUM(P14:AA14)</f>
        <v>93.122558511954296</v>
      </c>
      <c r="AC14" s="27">
        <f t="shared" si="2"/>
        <v>20.277441488045696</v>
      </c>
      <c r="AD14" s="31">
        <f t="shared" si="3"/>
        <v>121.77500469496083</v>
      </c>
      <c r="AF14" s="132"/>
      <c r="AG14" s="132"/>
    </row>
    <row r="15" spans="2:57" ht="18" customHeight="1">
      <c r="B15" s="139" t="s">
        <v>106</v>
      </c>
      <c r="C15" s="27">
        <f>+C16</f>
        <v>16.2</v>
      </c>
      <c r="D15" s="27">
        <f t="shared" si="10"/>
        <v>10.199999999999999</v>
      </c>
      <c r="E15" s="27">
        <f t="shared" si="10"/>
        <v>10.199999999999999</v>
      </c>
      <c r="F15" s="27">
        <f t="shared" si="10"/>
        <v>9.4</v>
      </c>
      <c r="G15" s="27">
        <f t="shared" si="10"/>
        <v>8.6999999999999993</v>
      </c>
      <c r="H15" s="27">
        <f t="shared" si="10"/>
        <v>6.3</v>
      </c>
      <c r="I15" s="27">
        <f t="shared" si="10"/>
        <v>8.5</v>
      </c>
      <c r="J15" s="27">
        <f t="shared" si="10"/>
        <v>9.3000000000000007</v>
      </c>
      <c r="K15" s="27">
        <f t="shared" si="10"/>
        <v>5</v>
      </c>
      <c r="L15" s="27">
        <f t="shared" si="10"/>
        <v>10.4</v>
      </c>
      <c r="M15" s="27">
        <f t="shared" si="10"/>
        <v>11</v>
      </c>
      <c r="N15" s="27">
        <f t="shared" si="10"/>
        <v>8.1999999999999993</v>
      </c>
      <c r="O15" s="27">
        <f t="shared" si="10"/>
        <v>113.39999999999999</v>
      </c>
      <c r="P15" s="27">
        <f t="shared" si="10"/>
        <v>16.185344529999998</v>
      </c>
      <c r="Q15" s="27">
        <f t="shared" si="10"/>
        <v>10.13110548</v>
      </c>
      <c r="R15" s="27">
        <f t="shared" si="10"/>
        <v>10.14231309</v>
      </c>
      <c r="S15" s="27">
        <f t="shared" ref="S15:AD15" si="11">+S16</f>
        <v>9.3686721600000009</v>
      </c>
      <c r="T15" s="27">
        <f t="shared" si="11"/>
        <v>8.6933394199999992</v>
      </c>
      <c r="U15" s="27">
        <f t="shared" si="11"/>
        <v>6.3330261800000001</v>
      </c>
      <c r="V15" s="27">
        <f t="shared" si="11"/>
        <v>5.5631547599999998</v>
      </c>
      <c r="W15" s="27">
        <f t="shared" si="11"/>
        <v>5.6519502637749124</v>
      </c>
      <c r="X15" s="27">
        <f t="shared" si="11"/>
        <v>5.1056744212422593</v>
      </c>
      <c r="Y15" s="27">
        <f t="shared" si="11"/>
        <v>5.1010835768499847</v>
      </c>
      <c r="Z15" s="27">
        <f t="shared" si="11"/>
        <v>4.3537286023975224</v>
      </c>
      <c r="AA15" s="27">
        <f t="shared" si="11"/>
        <v>6.4931660276896306</v>
      </c>
      <c r="AB15" s="27">
        <f t="shared" si="11"/>
        <v>93.122558511954296</v>
      </c>
      <c r="AC15" s="27">
        <f t="shared" si="2"/>
        <v>20.277441488045696</v>
      </c>
      <c r="AD15" s="31">
        <f t="shared" si="3"/>
        <v>121.77500469496083</v>
      </c>
      <c r="AF15" s="132"/>
      <c r="AG15" s="132"/>
    </row>
    <row r="16" spans="2:57" ht="18" customHeight="1">
      <c r="B16" s="140" t="s">
        <v>107</v>
      </c>
      <c r="C16" s="34">
        <f>+'[1]TESORERIA '!P16</f>
        <v>16.2</v>
      </c>
      <c r="D16" s="34">
        <f>+'[1]TESORERIA '!Q16</f>
        <v>10.199999999999999</v>
      </c>
      <c r="E16" s="34">
        <f>+'[1]TESORERIA '!R16</f>
        <v>10.199999999999999</v>
      </c>
      <c r="F16" s="34">
        <f>+'[1]TESORERIA '!S16</f>
        <v>9.4</v>
      </c>
      <c r="G16" s="34">
        <f>+'[1]TESORERIA '!T16</f>
        <v>8.6999999999999993</v>
      </c>
      <c r="H16" s="34">
        <f>+'[1]TESORERIA '!U16</f>
        <v>6.3</v>
      </c>
      <c r="I16" s="34">
        <f>+'[1]TESORERIA '!V16</f>
        <v>8.5</v>
      </c>
      <c r="J16" s="34">
        <f>+'[1]TESORERIA '!W16</f>
        <v>9.3000000000000007</v>
      </c>
      <c r="K16" s="34">
        <f>+'[1]TESORERIA '!X16</f>
        <v>5</v>
      </c>
      <c r="L16" s="34">
        <f>+'[1]TESORERIA '!Y16</f>
        <v>10.4</v>
      </c>
      <c r="M16" s="34">
        <f>+'[1]TESORERIA '!Z16</f>
        <v>11</v>
      </c>
      <c r="N16" s="34">
        <f>+'[1]TESORERIA '!AA16</f>
        <v>8.1999999999999993</v>
      </c>
      <c r="O16" s="137">
        <f>SUM(C16:N16)</f>
        <v>113.39999999999999</v>
      </c>
      <c r="P16" s="34">
        <v>16.185344529999998</v>
      </c>
      <c r="Q16" s="34">
        <v>10.13110548</v>
      </c>
      <c r="R16" s="34">
        <v>10.14231309</v>
      </c>
      <c r="S16" s="34">
        <v>9.3686721600000009</v>
      </c>
      <c r="T16" s="34">
        <v>8.6933394199999992</v>
      </c>
      <c r="U16" s="34">
        <v>6.3330261800000001</v>
      </c>
      <c r="V16" s="34">
        <v>5.5631547599999998</v>
      </c>
      <c r="W16" s="34">
        <v>5.6519502637749124</v>
      </c>
      <c r="X16" s="34">
        <v>5.1056744212422593</v>
      </c>
      <c r="Y16" s="34">
        <v>5.1010835768499847</v>
      </c>
      <c r="Z16" s="34">
        <v>4.3537286023975224</v>
      </c>
      <c r="AA16" s="34">
        <v>6.4931660276896306</v>
      </c>
      <c r="AB16" s="35">
        <f>SUM(P16:AA16)</f>
        <v>93.122558511954296</v>
      </c>
      <c r="AC16" s="35">
        <f t="shared" si="2"/>
        <v>20.277441488045696</v>
      </c>
      <c r="AD16" s="35">
        <f t="shared" si="3"/>
        <v>121.77500469496083</v>
      </c>
      <c r="AF16" s="132"/>
      <c r="AG16" s="132"/>
    </row>
    <row r="17" spans="2:33" ht="18" customHeight="1">
      <c r="B17" s="42" t="s">
        <v>36</v>
      </c>
      <c r="C17" s="34">
        <f>+'[1]TESORERIA '!P17</f>
        <v>0</v>
      </c>
      <c r="D17" s="34">
        <f>+'[1]TESORERIA '!Q17</f>
        <v>0</v>
      </c>
      <c r="E17" s="34">
        <f>+'[1]TESORERIA '!R17</f>
        <v>0</v>
      </c>
      <c r="F17" s="34">
        <f>+'[1]TESORERIA '!S17</f>
        <v>0</v>
      </c>
      <c r="G17" s="34">
        <f>+'[1]TESORERIA '!T17</f>
        <v>0</v>
      </c>
      <c r="H17" s="34">
        <f>+'[1]TESORERIA '!U17</f>
        <v>0</v>
      </c>
      <c r="I17" s="34">
        <f>+'[1]TESORERIA '!V17</f>
        <v>0</v>
      </c>
      <c r="J17" s="34">
        <f>+'[1]TESORERIA '!W17</f>
        <v>0</v>
      </c>
      <c r="K17" s="34">
        <f>+'[1]TESORERIA '!X17</f>
        <v>0</v>
      </c>
      <c r="L17" s="34">
        <f>+'[1]TESORERIA '!Y17</f>
        <v>0</v>
      </c>
      <c r="M17" s="34">
        <f>+'[1]TESORERIA '!Z17</f>
        <v>0</v>
      </c>
      <c r="N17" s="34">
        <f>+'[1]TESORERIA '!AA17</f>
        <v>0</v>
      </c>
      <c r="O17" s="137">
        <f>SUM(C17:N17)</f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5">
        <f>SUM(P17:AA17)</f>
        <v>0</v>
      </c>
      <c r="AC17" s="35">
        <f t="shared" si="2"/>
        <v>0</v>
      </c>
      <c r="AD17" s="141">
        <v>0</v>
      </c>
      <c r="AF17" s="132"/>
      <c r="AG17" s="132"/>
    </row>
    <row r="18" spans="2:33" ht="18" customHeight="1">
      <c r="B18" s="135" t="s">
        <v>88</v>
      </c>
      <c r="C18" s="27">
        <f t="shared" ref="C18:AB18" si="12">+C19</f>
        <v>16.7</v>
      </c>
      <c r="D18" s="27">
        <f t="shared" si="12"/>
        <v>14.8</v>
      </c>
      <c r="E18" s="27">
        <f t="shared" si="12"/>
        <v>17.3</v>
      </c>
      <c r="F18" s="27">
        <f t="shared" si="12"/>
        <v>13.2</v>
      </c>
      <c r="G18" s="27">
        <f t="shared" si="12"/>
        <v>15.8</v>
      </c>
      <c r="H18" s="27">
        <f t="shared" si="12"/>
        <v>15.9</v>
      </c>
      <c r="I18" s="27">
        <f t="shared" si="12"/>
        <v>16.5</v>
      </c>
      <c r="J18" s="27">
        <f t="shared" si="12"/>
        <v>14.5</v>
      </c>
      <c r="K18" s="27">
        <f t="shared" si="12"/>
        <v>14.7</v>
      </c>
      <c r="L18" s="27">
        <f t="shared" si="12"/>
        <v>14.2</v>
      </c>
      <c r="M18" s="27">
        <f t="shared" si="12"/>
        <v>13.3</v>
      </c>
      <c r="N18" s="27">
        <f t="shared" si="12"/>
        <v>11.4</v>
      </c>
      <c r="O18" s="134">
        <f t="shared" si="12"/>
        <v>178.3</v>
      </c>
      <c r="P18" s="27">
        <f t="shared" si="12"/>
        <v>16.72589485</v>
      </c>
      <c r="Q18" s="27">
        <f t="shared" si="12"/>
        <v>14.820906599999999</v>
      </c>
      <c r="R18" s="27">
        <f t="shared" si="12"/>
        <v>17.273822600000003</v>
      </c>
      <c r="S18" s="27">
        <f t="shared" si="12"/>
        <v>13.218113000000001</v>
      </c>
      <c r="T18" s="27">
        <f t="shared" si="12"/>
        <v>15.78863965</v>
      </c>
      <c r="U18" s="27">
        <f t="shared" si="12"/>
        <v>15.86229</v>
      </c>
      <c r="V18" s="27">
        <f t="shared" si="12"/>
        <v>16.5343658</v>
      </c>
      <c r="W18" s="27">
        <f t="shared" si="12"/>
        <v>15.895128759099201</v>
      </c>
      <c r="X18" s="27">
        <f t="shared" si="12"/>
        <v>15.852635898396692</v>
      </c>
      <c r="Y18" s="27">
        <f t="shared" si="12"/>
        <v>15.84822913862684</v>
      </c>
      <c r="Z18" s="27">
        <f t="shared" si="12"/>
        <v>15.998401320218839</v>
      </c>
      <c r="AA18" s="27">
        <f t="shared" si="12"/>
        <v>16.464422697893891</v>
      </c>
      <c r="AB18" s="31">
        <f t="shared" si="12"/>
        <v>190.28285031423547</v>
      </c>
      <c r="AC18" s="31">
        <f t="shared" si="2"/>
        <v>-11.982850314235463</v>
      </c>
      <c r="AD18" s="31">
        <f>+O18/AB18*100</f>
        <v>93.702611509945939</v>
      </c>
      <c r="AF18" s="132"/>
      <c r="AG18" s="132"/>
    </row>
    <row r="19" spans="2:33" ht="18" customHeight="1">
      <c r="B19" s="42" t="s">
        <v>108</v>
      </c>
      <c r="C19" s="34">
        <f>+'[1]TESORERIA '!P19</f>
        <v>16.7</v>
      </c>
      <c r="D19" s="34">
        <f>+'[1]TESORERIA '!Q19</f>
        <v>14.8</v>
      </c>
      <c r="E19" s="34">
        <f>+'[1]TESORERIA '!R19</f>
        <v>17.3</v>
      </c>
      <c r="F19" s="34">
        <f>+'[1]TESORERIA '!S19</f>
        <v>13.2</v>
      </c>
      <c r="G19" s="34">
        <f>+'[1]TESORERIA '!T19</f>
        <v>15.8</v>
      </c>
      <c r="H19" s="34">
        <f>+'[1]TESORERIA '!U19</f>
        <v>15.9</v>
      </c>
      <c r="I19" s="34">
        <f>+'[1]TESORERIA '!V19</f>
        <v>16.5</v>
      </c>
      <c r="J19" s="34">
        <f>+'[1]TESORERIA '!W19</f>
        <v>14.5</v>
      </c>
      <c r="K19" s="34">
        <f>+'[1]TESORERIA '!X19</f>
        <v>14.7</v>
      </c>
      <c r="L19" s="34">
        <f>+'[1]TESORERIA '!Y19</f>
        <v>14.2</v>
      </c>
      <c r="M19" s="34">
        <f>+'[1]TESORERIA '!Z19</f>
        <v>13.3</v>
      </c>
      <c r="N19" s="34">
        <f>+'[1]TESORERIA '!AA19</f>
        <v>11.4</v>
      </c>
      <c r="O19" s="137">
        <f>SUM(C19:N19)</f>
        <v>178.3</v>
      </c>
      <c r="P19" s="34">
        <v>16.72589485</v>
      </c>
      <c r="Q19" s="34">
        <v>14.820906599999999</v>
      </c>
      <c r="R19" s="34">
        <v>17.273822600000003</v>
      </c>
      <c r="S19" s="34">
        <v>13.218113000000001</v>
      </c>
      <c r="T19" s="34">
        <v>15.78863965</v>
      </c>
      <c r="U19" s="34">
        <v>15.86229</v>
      </c>
      <c r="V19" s="34">
        <v>16.5343658</v>
      </c>
      <c r="W19" s="34">
        <v>15.895128759099201</v>
      </c>
      <c r="X19" s="34">
        <v>15.852635898396692</v>
      </c>
      <c r="Y19" s="34">
        <v>15.84822913862684</v>
      </c>
      <c r="Z19" s="34">
        <v>15.998401320218839</v>
      </c>
      <c r="AA19" s="34">
        <v>16.464422697893891</v>
      </c>
      <c r="AB19" s="35">
        <f>SUM(P19:AA19)</f>
        <v>190.28285031423547</v>
      </c>
      <c r="AC19" s="35">
        <f t="shared" si="2"/>
        <v>-11.982850314235463</v>
      </c>
      <c r="AD19" s="35">
        <f>+O19/AB19*100</f>
        <v>93.702611509945939</v>
      </c>
      <c r="AF19" s="132"/>
      <c r="AG19" s="132"/>
    </row>
    <row r="20" spans="2:33" ht="18" customHeight="1">
      <c r="B20" s="142" t="s">
        <v>109</v>
      </c>
      <c r="C20" s="27">
        <f>+'[1]TESORERIA '!P20</f>
        <v>445.5</v>
      </c>
      <c r="D20" s="27">
        <f>+'[1]TESORERIA '!Q20</f>
        <v>274.2</v>
      </c>
      <c r="E20" s="27">
        <f>+'[1]TESORERIA '!R20</f>
        <v>398.1</v>
      </c>
      <c r="F20" s="27">
        <f>+'[1]TESORERIA '!S20</f>
        <v>286.7</v>
      </c>
      <c r="G20" s="27">
        <f>+'[1]TESORERIA '!T20</f>
        <v>432.8</v>
      </c>
      <c r="H20" s="27">
        <f>+'[1]TESORERIA '!U20</f>
        <v>312.10000000000002</v>
      </c>
      <c r="I20" s="27">
        <f>+'[1]TESORERIA '!V20</f>
        <v>495.6</v>
      </c>
      <c r="J20" s="27">
        <f>+'[1]TESORERIA '!W20</f>
        <v>275.5</v>
      </c>
      <c r="K20" s="27">
        <f>+'[1]TESORERIA '!X20</f>
        <v>297.10000000000002</v>
      </c>
      <c r="L20" s="27">
        <f>+'[1]TESORERIA '!Y20</f>
        <v>294.60000000000002</v>
      </c>
      <c r="M20" s="27">
        <f>+'[1]TESORERIA '!Z20</f>
        <v>352.8</v>
      </c>
      <c r="N20" s="27">
        <f>+'[1]TESORERIA '!AA20</f>
        <v>355.9</v>
      </c>
      <c r="O20" s="134">
        <f>SUM(C20:N20)</f>
        <v>4220.8999999999996</v>
      </c>
      <c r="P20" s="27">
        <v>445.46269885999999</v>
      </c>
      <c r="Q20" s="27">
        <v>274.22532875000002</v>
      </c>
      <c r="R20" s="27">
        <v>398.11769220999997</v>
      </c>
      <c r="S20" s="27">
        <v>286.73387319</v>
      </c>
      <c r="T20" s="27">
        <v>432.83811233999995</v>
      </c>
      <c r="U20" s="27">
        <v>312.04755013999994</v>
      </c>
      <c r="V20" s="27">
        <v>410.90014734000005</v>
      </c>
      <c r="W20" s="27">
        <v>350.83355706512441</v>
      </c>
      <c r="X20" s="27">
        <v>342.9034471796727</v>
      </c>
      <c r="Y20" s="27">
        <v>352.74578990660694</v>
      </c>
      <c r="Z20" s="27">
        <v>338.10837932298909</v>
      </c>
      <c r="AA20" s="27">
        <v>315.89765810454418</v>
      </c>
      <c r="AB20" s="31">
        <f>SUM(P20:AA20)</f>
        <v>4260.8142344089374</v>
      </c>
      <c r="AC20" s="31">
        <f t="shared" si="2"/>
        <v>-39.914234408937773</v>
      </c>
      <c r="AD20" s="31">
        <f>+O20/AB20*100</f>
        <v>99.063225190936436</v>
      </c>
      <c r="AF20" s="132"/>
      <c r="AG20" s="132"/>
    </row>
    <row r="21" spans="2:33" ht="18" customHeight="1">
      <c r="B21" s="143" t="s">
        <v>110</v>
      </c>
      <c r="C21" s="27">
        <f>+C22</f>
        <v>0</v>
      </c>
      <c r="D21" s="27">
        <f t="shared" ref="D21:AA21" si="13">+D22</f>
        <v>0</v>
      </c>
      <c r="E21" s="27">
        <f t="shared" si="13"/>
        <v>0</v>
      </c>
      <c r="F21" s="27">
        <f t="shared" si="13"/>
        <v>0</v>
      </c>
      <c r="G21" s="27">
        <f t="shared" si="13"/>
        <v>0</v>
      </c>
      <c r="H21" s="27">
        <f t="shared" si="13"/>
        <v>5735.5</v>
      </c>
      <c r="I21" s="27">
        <f t="shared" si="13"/>
        <v>840</v>
      </c>
      <c r="J21" s="27">
        <f t="shared" si="13"/>
        <v>0</v>
      </c>
      <c r="K21" s="27">
        <f t="shared" si="13"/>
        <v>5498</v>
      </c>
      <c r="L21" s="27">
        <f t="shared" si="13"/>
        <v>200.1</v>
      </c>
      <c r="M21" s="27">
        <f t="shared" si="13"/>
        <v>2360</v>
      </c>
      <c r="N21" s="27">
        <f t="shared" si="13"/>
        <v>5097.3999999999996</v>
      </c>
      <c r="O21" s="131">
        <f t="shared" si="13"/>
        <v>19731</v>
      </c>
      <c r="P21" s="27">
        <f t="shared" si="13"/>
        <v>0</v>
      </c>
      <c r="Q21" s="27">
        <f t="shared" si="13"/>
        <v>0</v>
      </c>
      <c r="R21" s="27">
        <f t="shared" si="13"/>
        <v>0</v>
      </c>
      <c r="S21" s="27">
        <f t="shared" si="13"/>
        <v>0</v>
      </c>
      <c r="T21" s="27">
        <f t="shared" si="13"/>
        <v>0</v>
      </c>
      <c r="U21" s="27">
        <f t="shared" si="13"/>
        <v>5735.5415927000004</v>
      </c>
      <c r="V21" s="27">
        <f t="shared" si="13"/>
        <v>840</v>
      </c>
      <c r="W21" s="27">
        <f t="shared" si="13"/>
        <v>0</v>
      </c>
      <c r="X21" s="27">
        <f t="shared" si="13"/>
        <v>5600</v>
      </c>
      <c r="Y21" s="27">
        <f t="shared" si="13"/>
        <v>1100</v>
      </c>
      <c r="Z21" s="27">
        <f t="shared" si="13"/>
        <v>3123</v>
      </c>
      <c r="AA21" s="27">
        <f t="shared" si="13"/>
        <v>1730</v>
      </c>
      <c r="AB21" s="27">
        <f>SUM(P21:AA21)</f>
        <v>18128.541592699999</v>
      </c>
      <c r="AC21" s="27">
        <f t="shared" si="2"/>
        <v>1602.4584073000005</v>
      </c>
      <c r="AD21" s="31">
        <f t="shared" ref="AD21:AD27" si="14">+O21/AB21*100</f>
        <v>108.83942262595066</v>
      </c>
      <c r="AF21" s="132"/>
      <c r="AG21" s="132"/>
    </row>
    <row r="22" spans="2:33" ht="18" customHeight="1">
      <c r="B22" s="144" t="s">
        <v>111</v>
      </c>
      <c r="C22" s="27">
        <f>SUM(C23:C27)</f>
        <v>0</v>
      </c>
      <c r="D22" s="27">
        <f t="shared" ref="D22:AB22" si="15">SUM(D23:D27)</f>
        <v>0</v>
      </c>
      <c r="E22" s="27">
        <f t="shared" si="15"/>
        <v>0</v>
      </c>
      <c r="F22" s="27">
        <f t="shared" si="15"/>
        <v>0</v>
      </c>
      <c r="G22" s="27">
        <f t="shared" si="15"/>
        <v>0</v>
      </c>
      <c r="H22" s="27">
        <f t="shared" si="15"/>
        <v>5735.5</v>
      </c>
      <c r="I22" s="27">
        <f t="shared" si="15"/>
        <v>840</v>
      </c>
      <c r="J22" s="27">
        <f t="shared" si="15"/>
        <v>0</v>
      </c>
      <c r="K22" s="27">
        <f t="shared" si="15"/>
        <v>5498</v>
      </c>
      <c r="L22" s="27">
        <f t="shared" si="15"/>
        <v>200.1</v>
      </c>
      <c r="M22" s="27">
        <f t="shared" si="15"/>
        <v>2360</v>
      </c>
      <c r="N22" s="27">
        <f t="shared" si="15"/>
        <v>5097.3999999999996</v>
      </c>
      <c r="O22" s="131">
        <f t="shared" si="15"/>
        <v>19731</v>
      </c>
      <c r="P22" s="27">
        <f t="shared" si="15"/>
        <v>0</v>
      </c>
      <c r="Q22" s="27">
        <f t="shared" si="15"/>
        <v>0</v>
      </c>
      <c r="R22" s="27">
        <f t="shared" si="15"/>
        <v>0</v>
      </c>
      <c r="S22" s="27">
        <f t="shared" si="15"/>
        <v>0</v>
      </c>
      <c r="T22" s="27">
        <f t="shared" si="15"/>
        <v>0</v>
      </c>
      <c r="U22" s="27">
        <f t="shared" si="15"/>
        <v>5735.5415927000004</v>
      </c>
      <c r="V22" s="27">
        <f t="shared" si="15"/>
        <v>840</v>
      </c>
      <c r="W22" s="27">
        <f t="shared" si="15"/>
        <v>0</v>
      </c>
      <c r="X22" s="27">
        <f t="shared" si="15"/>
        <v>5600</v>
      </c>
      <c r="Y22" s="27">
        <f t="shared" si="15"/>
        <v>1100</v>
      </c>
      <c r="Z22" s="27">
        <f t="shared" si="15"/>
        <v>3123</v>
      </c>
      <c r="AA22" s="27">
        <f t="shared" si="15"/>
        <v>1730</v>
      </c>
      <c r="AB22" s="27">
        <f t="shared" si="15"/>
        <v>18128.541592699999</v>
      </c>
      <c r="AC22" s="27">
        <f t="shared" si="2"/>
        <v>1602.4584073000005</v>
      </c>
      <c r="AD22" s="31">
        <f t="shared" si="14"/>
        <v>108.83942262595066</v>
      </c>
      <c r="AF22" s="132"/>
      <c r="AG22" s="132"/>
    </row>
    <row r="23" spans="2:33" ht="18" customHeight="1">
      <c r="B23" s="145" t="s">
        <v>112</v>
      </c>
      <c r="C23" s="34">
        <f>+'[1]TESORERIA '!P23</f>
        <v>0</v>
      </c>
      <c r="D23" s="34">
        <f>+'[1]TESORERIA '!Q23</f>
        <v>0</v>
      </c>
      <c r="E23" s="34">
        <f>+'[1]TESORERIA '!R23</f>
        <v>0</v>
      </c>
      <c r="F23" s="34">
        <f>+'[1]TESORERIA '!S23</f>
        <v>0</v>
      </c>
      <c r="G23" s="34">
        <f>+'[1]TESORERIA '!T23</f>
        <v>0</v>
      </c>
      <c r="H23" s="34">
        <f>+'[1]TESORERIA '!U23</f>
        <v>0</v>
      </c>
      <c r="I23" s="34">
        <f>+'[1]TESORERIA '!V23</f>
        <v>0</v>
      </c>
      <c r="J23" s="34">
        <f>+'[1]TESORERIA '!W23</f>
        <v>0</v>
      </c>
      <c r="K23" s="34">
        <f>+'[1]TESORERIA '!X23</f>
        <v>0</v>
      </c>
      <c r="L23" s="34">
        <f>+'[1]TESORERIA '!Y23</f>
        <v>0</v>
      </c>
      <c r="M23" s="34">
        <f>+'[1]TESORERIA '!Z23</f>
        <v>0</v>
      </c>
      <c r="N23" s="34">
        <f>+'[1]TESORERIA '!AA23</f>
        <v>1397.4</v>
      </c>
      <c r="O23" s="137">
        <f>SUM(C23:N23)</f>
        <v>1397.4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5">
        <f>SUM(P23:AA23)</f>
        <v>0</v>
      </c>
      <c r="AC23" s="35">
        <f t="shared" si="2"/>
        <v>1397.4</v>
      </c>
      <c r="AD23" s="146">
        <v>0</v>
      </c>
      <c r="AF23" s="132"/>
      <c r="AG23" s="132"/>
    </row>
    <row r="24" spans="2:33" ht="18" customHeight="1">
      <c r="B24" s="145" t="s">
        <v>113</v>
      </c>
      <c r="C24" s="34">
        <f>+'[1]TESORERIA '!P24</f>
        <v>0</v>
      </c>
      <c r="D24" s="34">
        <f>+'[1]TESORERIA '!Q24</f>
        <v>0</v>
      </c>
      <c r="E24" s="34">
        <f>+'[1]TESORERIA '!R24</f>
        <v>0</v>
      </c>
      <c r="F24" s="34">
        <f>+'[1]TESORERIA '!S24</f>
        <v>0</v>
      </c>
      <c r="G24" s="34">
        <f>+'[1]TESORERIA '!T24</f>
        <v>0</v>
      </c>
      <c r="H24" s="34">
        <f>+'[1]TESORERIA '!U24</f>
        <v>0</v>
      </c>
      <c r="I24" s="34">
        <f>+'[1]TESORERIA '!V24</f>
        <v>840</v>
      </c>
      <c r="J24" s="34">
        <f>+'[1]TESORERIA '!W24</f>
        <v>0</v>
      </c>
      <c r="K24" s="34">
        <f>+'[1]TESORERIA '!X24</f>
        <v>698</v>
      </c>
      <c r="L24" s="34">
        <f>+'[1]TESORERIA '!Y24</f>
        <v>0</v>
      </c>
      <c r="M24" s="34">
        <f>+'[1]TESORERIA '!Z24</f>
        <v>0</v>
      </c>
      <c r="N24" s="34">
        <f>+'[1]TESORERIA '!AA24</f>
        <v>700</v>
      </c>
      <c r="O24" s="137">
        <f>SUM(C24:N24)</f>
        <v>2238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840</v>
      </c>
      <c r="W24" s="34">
        <v>0</v>
      </c>
      <c r="X24" s="34">
        <v>600</v>
      </c>
      <c r="Y24" s="34">
        <v>0</v>
      </c>
      <c r="Z24" s="34">
        <v>1123</v>
      </c>
      <c r="AA24" s="34">
        <v>1360</v>
      </c>
      <c r="AB24" s="35">
        <f>SUM(P24:AA24)</f>
        <v>3923</v>
      </c>
      <c r="AC24" s="35">
        <f t="shared" si="2"/>
        <v>-1685</v>
      </c>
      <c r="AD24" s="35">
        <f t="shared" si="14"/>
        <v>57.048177415243437</v>
      </c>
      <c r="AF24" s="132"/>
      <c r="AG24" s="132"/>
    </row>
    <row r="25" spans="2:33" ht="18" customHeight="1">
      <c r="B25" s="147" t="s">
        <v>114</v>
      </c>
      <c r="C25" s="34">
        <f>+'[1]TESORERIA '!P25</f>
        <v>0</v>
      </c>
      <c r="D25" s="34">
        <f>+'[1]TESORERIA '!Q25</f>
        <v>0</v>
      </c>
      <c r="E25" s="34">
        <f>+'[1]TESORERIA '!R25</f>
        <v>0</v>
      </c>
      <c r="F25" s="34">
        <f>+'[1]TESORERIA '!S25</f>
        <v>0</v>
      </c>
      <c r="G25" s="34">
        <f>+'[1]TESORERIA '!T25</f>
        <v>0</v>
      </c>
      <c r="H25" s="34">
        <f>+'[1]TESORERIA '!U25</f>
        <v>735.5</v>
      </c>
      <c r="I25" s="34">
        <f>+'[1]TESORERIA '!V25</f>
        <v>0</v>
      </c>
      <c r="J25" s="34">
        <f>+'[1]TESORERIA '!W25</f>
        <v>0</v>
      </c>
      <c r="K25" s="34">
        <f>+'[1]TESORERIA '!X25</f>
        <v>0</v>
      </c>
      <c r="L25" s="34">
        <f>+'[1]TESORERIA '!Y25</f>
        <v>0</v>
      </c>
      <c r="M25" s="34">
        <f>+'[1]TESORERIA '!Z25</f>
        <v>0</v>
      </c>
      <c r="N25" s="34">
        <f>+'[1]TESORERIA '!AA25</f>
        <v>0</v>
      </c>
      <c r="O25" s="137">
        <f>SUM(C25:N25)</f>
        <v>735.5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735.54159270000002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370</v>
      </c>
      <c r="AB25" s="35">
        <f>SUM(P25:AA25)</f>
        <v>1105.5415926999999</v>
      </c>
      <c r="AC25" s="35">
        <f t="shared" si="2"/>
        <v>-370.04159269999991</v>
      </c>
      <c r="AD25" s="35">
        <f t="shared" si="14"/>
        <v>66.528478426915726</v>
      </c>
      <c r="AF25" s="132"/>
      <c r="AG25" s="132"/>
    </row>
    <row r="26" spans="2:33" ht="18" customHeight="1">
      <c r="B26" s="147" t="s">
        <v>115</v>
      </c>
      <c r="C26" s="34">
        <f>+'[1]TESORERIA '!P26</f>
        <v>0</v>
      </c>
      <c r="D26" s="34">
        <f>+'[1]TESORERIA '!Q26</f>
        <v>0</v>
      </c>
      <c r="E26" s="34">
        <f>+'[1]TESORERIA '!R26</f>
        <v>0</v>
      </c>
      <c r="F26" s="34">
        <f>+'[1]TESORERIA '!S26</f>
        <v>0</v>
      </c>
      <c r="G26" s="34">
        <f>+'[1]TESORERIA '!T26</f>
        <v>0</v>
      </c>
      <c r="H26" s="34">
        <f>+'[1]TESORERIA '!U26</f>
        <v>5000</v>
      </c>
      <c r="I26" s="34">
        <f>+'[1]TESORERIA '!V26</f>
        <v>0</v>
      </c>
      <c r="J26" s="34">
        <f>+'[1]TESORERIA '!W26</f>
        <v>0</v>
      </c>
      <c r="K26" s="34">
        <f>+'[1]TESORERIA '!X26</f>
        <v>4800</v>
      </c>
      <c r="L26" s="34">
        <f>+'[1]TESORERIA '!Y26</f>
        <v>200</v>
      </c>
      <c r="M26" s="34">
        <f>+'[1]TESORERIA '!Z26</f>
        <v>360</v>
      </c>
      <c r="N26" s="34">
        <f>+'[1]TESORERIA '!AA26</f>
        <v>0</v>
      </c>
      <c r="O26" s="137">
        <f>SUM(C26:N26)</f>
        <v>10360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5000</v>
      </c>
      <c r="V26" s="34">
        <v>0</v>
      </c>
      <c r="W26" s="34">
        <v>0</v>
      </c>
      <c r="X26" s="34">
        <v>5000</v>
      </c>
      <c r="Y26" s="34">
        <v>0</v>
      </c>
      <c r="Z26" s="34">
        <v>0</v>
      </c>
      <c r="AA26" s="34">
        <v>0</v>
      </c>
      <c r="AB26" s="35">
        <f>SUM(P26:AA26)</f>
        <v>10000</v>
      </c>
      <c r="AC26" s="35">
        <f t="shared" si="2"/>
        <v>360</v>
      </c>
      <c r="AD26" s="35">
        <f t="shared" si="14"/>
        <v>103.60000000000001</v>
      </c>
      <c r="AF26" s="132"/>
      <c r="AG26" s="132"/>
    </row>
    <row r="27" spans="2:33" ht="18" customHeight="1">
      <c r="B27" s="147" t="s">
        <v>116</v>
      </c>
      <c r="C27" s="34">
        <f>+'[1]TESORERIA '!P27</f>
        <v>0</v>
      </c>
      <c r="D27" s="34">
        <f>+'[1]TESORERIA '!Q27</f>
        <v>0</v>
      </c>
      <c r="E27" s="34">
        <f>+'[1]TESORERIA '!R27</f>
        <v>0</v>
      </c>
      <c r="F27" s="34">
        <f>+'[1]TESORERIA '!S27</f>
        <v>0</v>
      </c>
      <c r="G27" s="34">
        <f>+'[1]TESORERIA '!T27</f>
        <v>0</v>
      </c>
      <c r="H27" s="34">
        <f>+'[1]TESORERIA '!U27</f>
        <v>0</v>
      </c>
      <c r="I27" s="34">
        <f>+'[1]TESORERIA '!V27</f>
        <v>0</v>
      </c>
      <c r="J27" s="34">
        <f>+'[1]TESORERIA '!W27</f>
        <v>0</v>
      </c>
      <c r="K27" s="34">
        <f>+'[1]TESORERIA '!X27</f>
        <v>0</v>
      </c>
      <c r="L27" s="34">
        <f>+'[1]TESORERIA '!Y27</f>
        <v>0.1</v>
      </c>
      <c r="M27" s="34">
        <f>+'[1]TESORERIA '!Z27</f>
        <v>2000</v>
      </c>
      <c r="N27" s="34">
        <f>+'[1]TESORERIA '!AA27</f>
        <v>3000</v>
      </c>
      <c r="O27" s="137">
        <f>SUM(C27:N27)</f>
        <v>5000.1000000000004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1100</v>
      </c>
      <c r="Z27" s="34">
        <v>2000</v>
      </c>
      <c r="AA27" s="34">
        <v>0</v>
      </c>
      <c r="AB27" s="35">
        <f>SUM(P27:AA27)</f>
        <v>3100</v>
      </c>
      <c r="AC27" s="35">
        <f t="shared" si="2"/>
        <v>1900.1000000000004</v>
      </c>
      <c r="AD27" s="35">
        <f t="shared" si="14"/>
        <v>161.29354838709679</v>
      </c>
      <c r="AF27" s="132"/>
      <c r="AG27" s="132"/>
    </row>
    <row r="28" spans="2:33" ht="18" customHeight="1">
      <c r="B28" s="143" t="s">
        <v>117</v>
      </c>
      <c r="C28" s="27">
        <f t="shared" ref="C28:AB28" si="16">+C29+C37</f>
        <v>219.3</v>
      </c>
      <c r="D28" s="27">
        <f t="shared" si="16"/>
        <v>199.7</v>
      </c>
      <c r="E28" s="27">
        <f t="shared" si="16"/>
        <v>242.5</v>
      </c>
      <c r="F28" s="27">
        <f t="shared" si="16"/>
        <v>224.3</v>
      </c>
      <c r="G28" s="27">
        <f t="shared" si="16"/>
        <v>256.7</v>
      </c>
      <c r="H28" s="27">
        <f t="shared" si="16"/>
        <v>239.3</v>
      </c>
      <c r="I28" s="27">
        <f t="shared" si="16"/>
        <v>235.89999999999998</v>
      </c>
      <c r="J28" s="27">
        <f t="shared" si="16"/>
        <v>227.1</v>
      </c>
      <c r="K28" s="27">
        <f t="shared" si="16"/>
        <v>244.60000000000002</v>
      </c>
      <c r="L28" s="27">
        <f t="shared" si="16"/>
        <v>239.60000000000002</v>
      </c>
      <c r="M28" s="27">
        <f t="shared" si="16"/>
        <v>214.4</v>
      </c>
      <c r="N28" s="27">
        <f t="shared" si="16"/>
        <v>205.39999999999998</v>
      </c>
      <c r="O28" s="27">
        <f t="shared" si="16"/>
        <v>2748.8</v>
      </c>
      <c r="P28" s="27">
        <f t="shared" si="16"/>
        <v>219.79183095999974</v>
      </c>
      <c r="Q28" s="27">
        <f t="shared" si="16"/>
        <v>200.15840286000002</v>
      </c>
      <c r="R28" s="27">
        <f t="shared" si="16"/>
        <v>244.13555285999999</v>
      </c>
      <c r="S28" s="27">
        <f t="shared" si="16"/>
        <v>225.69172682999999</v>
      </c>
      <c r="T28" s="27">
        <f t="shared" si="16"/>
        <v>257.06900479000001</v>
      </c>
      <c r="U28" s="27">
        <f t="shared" si="16"/>
        <v>239.79002099000002</v>
      </c>
      <c r="V28" s="27">
        <f t="shared" si="16"/>
        <v>236.47340356000001</v>
      </c>
      <c r="W28" s="27">
        <f t="shared" si="16"/>
        <v>221.73798724335199</v>
      </c>
      <c r="X28" s="27">
        <f t="shared" si="16"/>
        <v>225.52893971307782</v>
      </c>
      <c r="Y28" s="27">
        <f t="shared" si="16"/>
        <v>213.90150888154642</v>
      </c>
      <c r="Z28" s="27">
        <f t="shared" si="16"/>
        <v>226.60115315950253</v>
      </c>
      <c r="AA28" s="27">
        <f t="shared" si="16"/>
        <v>223.94478697598282</v>
      </c>
      <c r="AB28" s="27">
        <f t="shared" si="16"/>
        <v>2734.8243188234615</v>
      </c>
      <c r="AC28" s="27">
        <f t="shared" si="2"/>
        <v>13.975681176538728</v>
      </c>
      <c r="AD28" s="31">
        <f>+O28/AB28*100</f>
        <v>100.51102665280347</v>
      </c>
      <c r="AF28" s="132"/>
      <c r="AG28" s="132"/>
    </row>
    <row r="29" spans="2:33" ht="18" customHeight="1">
      <c r="B29" s="139" t="s">
        <v>60</v>
      </c>
      <c r="C29" s="27">
        <f t="shared" ref="C29:AB29" si="17">+C30+C34</f>
        <v>109.5</v>
      </c>
      <c r="D29" s="27">
        <f t="shared" si="17"/>
        <v>135.69999999999999</v>
      </c>
      <c r="E29" s="27">
        <f t="shared" si="17"/>
        <v>153.80000000000001</v>
      </c>
      <c r="F29" s="27">
        <f t="shared" si="17"/>
        <v>109.4</v>
      </c>
      <c r="G29" s="27">
        <f t="shared" si="17"/>
        <v>121.10000000000001</v>
      </c>
      <c r="H29" s="27">
        <f t="shared" si="17"/>
        <v>126</v>
      </c>
      <c r="I29" s="27">
        <f t="shared" si="17"/>
        <v>118.69999999999999</v>
      </c>
      <c r="J29" s="27">
        <f t="shared" si="17"/>
        <v>116.5</v>
      </c>
      <c r="K29" s="27">
        <f t="shared" si="17"/>
        <v>114.2</v>
      </c>
      <c r="L29" s="27">
        <f t="shared" si="17"/>
        <v>96.7</v>
      </c>
      <c r="M29" s="27">
        <f t="shared" si="17"/>
        <v>92.5</v>
      </c>
      <c r="N29" s="27">
        <f t="shared" si="17"/>
        <v>85.8</v>
      </c>
      <c r="O29" s="134">
        <f t="shared" si="17"/>
        <v>1379.9</v>
      </c>
      <c r="P29" s="27">
        <f t="shared" si="17"/>
        <v>110.03006166999975</v>
      </c>
      <c r="Q29" s="27">
        <f t="shared" si="17"/>
        <v>136.16783799000001</v>
      </c>
      <c r="R29" s="27">
        <f t="shared" si="17"/>
        <v>155.39799092999999</v>
      </c>
      <c r="S29" s="27">
        <f t="shared" si="17"/>
        <v>110.7813695</v>
      </c>
      <c r="T29" s="27">
        <f t="shared" si="17"/>
        <v>121.48339668</v>
      </c>
      <c r="U29" s="27">
        <f t="shared" si="17"/>
        <v>126.50420583</v>
      </c>
      <c r="V29" s="27">
        <f t="shared" si="17"/>
        <v>119.24934691</v>
      </c>
      <c r="W29" s="27">
        <f t="shared" si="17"/>
        <v>118.36796575486099</v>
      </c>
      <c r="X29" s="27">
        <f t="shared" si="17"/>
        <v>117.42384257821681</v>
      </c>
      <c r="Y29" s="27">
        <f t="shared" si="17"/>
        <v>116.1316322324254</v>
      </c>
      <c r="Z29" s="27">
        <f t="shared" si="17"/>
        <v>118.02254053747531</v>
      </c>
      <c r="AA29" s="27">
        <f t="shared" si="17"/>
        <v>122.0641987648588</v>
      </c>
      <c r="AB29" s="31">
        <f t="shared" si="17"/>
        <v>1471.6243893778371</v>
      </c>
      <c r="AC29" s="31">
        <f t="shared" si="2"/>
        <v>-91.724389377837042</v>
      </c>
      <c r="AD29" s="31">
        <f>+O29/AB29*100</f>
        <v>93.767133105437622</v>
      </c>
      <c r="AF29" s="132"/>
      <c r="AG29" s="132"/>
    </row>
    <row r="30" spans="2:33" ht="18" customHeight="1">
      <c r="B30" s="148" t="s">
        <v>61</v>
      </c>
      <c r="C30" s="27">
        <f t="shared" ref="C30:AB30" si="18">+C31+C33</f>
        <v>80.7</v>
      </c>
      <c r="D30" s="27">
        <f t="shared" si="18"/>
        <v>100.4</v>
      </c>
      <c r="E30" s="27">
        <f t="shared" si="18"/>
        <v>117.8</v>
      </c>
      <c r="F30" s="27">
        <f t="shared" si="18"/>
        <v>88.7</v>
      </c>
      <c r="G30" s="27">
        <f t="shared" si="18"/>
        <v>100.4</v>
      </c>
      <c r="H30" s="27">
        <f t="shared" si="18"/>
        <v>105.5</v>
      </c>
      <c r="I30" s="27">
        <f t="shared" si="18"/>
        <v>97.1</v>
      </c>
      <c r="J30" s="27">
        <f t="shared" si="18"/>
        <v>94.6</v>
      </c>
      <c r="K30" s="27">
        <f t="shared" si="18"/>
        <v>93.2</v>
      </c>
      <c r="L30" s="27">
        <f t="shared" si="18"/>
        <v>87</v>
      </c>
      <c r="M30" s="27">
        <f t="shared" si="18"/>
        <v>83.8</v>
      </c>
      <c r="N30" s="27">
        <f t="shared" si="18"/>
        <v>76.7</v>
      </c>
      <c r="O30" s="27">
        <f t="shared" si="18"/>
        <v>1125.9000000000001</v>
      </c>
      <c r="P30" s="27">
        <f t="shared" si="18"/>
        <v>80.721865480000005</v>
      </c>
      <c r="Q30" s="27">
        <f t="shared" si="18"/>
        <v>100.430618</v>
      </c>
      <c r="R30" s="27">
        <f t="shared" si="18"/>
        <v>117.75726711</v>
      </c>
      <c r="S30" s="27">
        <f t="shared" si="18"/>
        <v>88.710867350000001</v>
      </c>
      <c r="T30" s="27">
        <f t="shared" si="18"/>
        <v>100.347621</v>
      </c>
      <c r="U30" s="27">
        <f t="shared" si="18"/>
        <v>105.49653600000001</v>
      </c>
      <c r="V30" s="27">
        <f t="shared" si="18"/>
        <v>97.058632439999997</v>
      </c>
      <c r="W30" s="27">
        <f t="shared" si="18"/>
        <v>96.640277934926999</v>
      </c>
      <c r="X30" s="27">
        <f t="shared" si="18"/>
        <v>95.001440389272005</v>
      </c>
      <c r="Y30" s="27">
        <f t="shared" si="18"/>
        <v>94.488998773369005</v>
      </c>
      <c r="Z30" s="27">
        <f t="shared" si="18"/>
        <v>94.054581467060004</v>
      </c>
      <c r="AA30" s="27">
        <f t="shared" si="18"/>
        <v>99.606237197468005</v>
      </c>
      <c r="AB30" s="27">
        <f t="shared" si="18"/>
        <v>1170.3149431420961</v>
      </c>
      <c r="AC30" s="27">
        <f t="shared" si="2"/>
        <v>-44.414943142096035</v>
      </c>
      <c r="AD30" s="31">
        <f>+O30/AB30*100</f>
        <v>96.204872594136972</v>
      </c>
      <c r="AF30" s="132"/>
      <c r="AG30" s="132"/>
    </row>
    <row r="31" spans="2:33" ht="18" customHeight="1">
      <c r="B31" s="149" t="s">
        <v>118</v>
      </c>
      <c r="C31" s="34">
        <f>+C32</f>
        <v>80.7</v>
      </c>
      <c r="D31" s="34">
        <f t="shared" ref="D31:N31" si="19">+D32</f>
        <v>100.4</v>
      </c>
      <c r="E31" s="34">
        <f t="shared" si="19"/>
        <v>117.8</v>
      </c>
      <c r="F31" s="34">
        <f t="shared" si="19"/>
        <v>88.7</v>
      </c>
      <c r="G31" s="34">
        <f t="shared" si="19"/>
        <v>100.4</v>
      </c>
      <c r="H31" s="34">
        <f t="shared" si="19"/>
        <v>105.5</v>
      </c>
      <c r="I31" s="34">
        <f t="shared" si="19"/>
        <v>97.1</v>
      </c>
      <c r="J31" s="34">
        <f t="shared" si="19"/>
        <v>94.6</v>
      </c>
      <c r="K31" s="34">
        <f t="shared" si="19"/>
        <v>93.2</v>
      </c>
      <c r="L31" s="34">
        <f t="shared" si="19"/>
        <v>87</v>
      </c>
      <c r="M31" s="34">
        <f t="shared" si="19"/>
        <v>83.8</v>
      </c>
      <c r="N31" s="34">
        <f t="shared" si="19"/>
        <v>76.7</v>
      </c>
      <c r="O31" s="34">
        <f>+O32</f>
        <v>1125.9000000000001</v>
      </c>
      <c r="P31" s="34">
        <v>80.721865480000005</v>
      </c>
      <c r="Q31" s="34">
        <v>100.430618</v>
      </c>
      <c r="R31" s="34">
        <v>117.75726711</v>
      </c>
      <c r="S31" s="34">
        <v>88.710867350000001</v>
      </c>
      <c r="T31" s="34">
        <v>100.347621</v>
      </c>
      <c r="U31" s="34">
        <v>105.49653600000001</v>
      </c>
      <c r="V31" s="34">
        <v>97.058632439999997</v>
      </c>
      <c r="W31" s="34">
        <v>96.640277934926999</v>
      </c>
      <c r="X31" s="34">
        <v>95.001440389272005</v>
      </c>
      <c r="Y31" s="34">
        <v>94.488998773369005</v>
      </c>
      <c r="Z31" s="34">
        <v>94.054581467060004</v>
      </c>
      <c r="AA31" s="34">
        <v>99.606237197468005</v>
      </c>
      <c r="AB31" s="35">
        <f>SUM(P31:AA31)</f>
        <v>1170.3149431420961</v>
      </c>
      <c r="AC31" s="35">
        <f t="shared" si="2"/>
        <v>-44.414943142096035</v>
      </c>
      <c r="AD31" s="35">
        <f>+O31/AB31*100</f>
        <v>96.204872594136972</v>
      </c>
      <c r="AF31" s="132"/>
      <c r="AG31" s="132"/>
    </row>
    <row r="32" spans="2:33" ht="18" customHeight="1">
      <c r="B32" s="150" t="s">
        <v>119</v>
      </c>
      <c r="C32" s="34">
        <f>+'[1]TESORERIA '!P32</f>
        <v>80.7</v>
      </c>
      <c r="D32" s="34">
        <f>+'[1]TESORERIA '!Q32</f>
        <v>100.4</v>
      </c>
      <c r="E32" s="34">
        <f>+'[1]TESORERIA '!R32</f>
        <v>117.8</v>
      </c>
      <c r="F32" s="34">
        <f>+'[1]TESORERIA '!S32</f>
        <v>88.7</v>
      </c>
      <c r="G32" s="34">
        <f>+'[1]TESORERIA '!T32</f>
        <v>100.4</v>
      </c>
      <c r="H32" s="34">
        <f>+'[1]TESORERIA '!U32</f>
        <v>105.5</v>
      </c>
      <c r="I32" s="34">
        <f>+'[1]TESORERIA '!V32</f>
        <v>97.1</v>
      </c>
      <c r="J32" s="34">
        <f>+'[1]TESORERIA '!W32</f>
        <v>94.6</v>
      </c>
      <c r="K32" s="34">
        <f>+'[1]TESORERIA '!X32</f>
        <v>93.2</v>
      </c>
      <c r="L32" s="34">
        <f>+'[1]TESORERIA '!Y32</f>
        <v>87</v>
      </c>
      <c r="M32" s="34">
        <f>+'[1]TESORERIA '!Z32</f>
        <v>83.8</v>
      </c>
      <c r="N32" s="34">
        <f>+'[1]TESORERIA '!AA32</f>
        <v>76.7</v>
      </c>
      <c r="O32" s="137">
        <f>SUM(C32:N32)</f>
        <v>1125.9000000000001</v>
      </c>
      <c r="P32" s="34">
        <v>80.721865480000005</v>
      </c>
      <c r="Q32" s="34">
        <v>100.430618</v>
      </c>
      <c r="R32" s="34">
        <v>117.75726711</v>
      </c>
      <c r="S32" s="34">
        <v>88.710867350000001</v>
      </c>
      <c r="T32" s="34">
        <v>100.347621</v>
      </c>
      <c r="U32" s="34">
        <v>105.49653600000001</v>
      </c>
      <c r="V32" s="34">
        <v>97.058632439999997</v>
      </c>
      <c r="W32" s="34">
        <v>96.640277934926999</v>
      </c>
      <c r="X32" s="34">
        <v>95.001440389272005</v>
      </c>
      <c r="Y32" s="34">
        <v>94.488998773369005</v>
      </c>
      <c r="Z32" s="34">
        <v>94.054581467060004</v>
      </c>
      <c r="AA32" s="34">
        <v>99.606237197468005</v>
      </c>
      <c r="AB32" s="35">
        <f>SUM(P32:AA32)</f>
        <v>1170.3149431420961</v>
      </c>
      <c r="AC32" s="35">
        <f t="shared" si="2"/>
        <v>-44.414943142096035</v>
      </c>
      <c r="AD32" s="35">
        <f>+O32/AB32*100</f>
        <v>96.204872594136972</v>
      </c>
      <c r="AF32" s="132"/>
      <c r="AG32" s="132"/>
    </row>
    <row r="33" spans="2:33" ht="18" customHeight="1">
      <c r="B33" s="149" t="s">
        <v>120</v>
      </c>
      <c r="C33" s="34">
        <f>+'[1]TESORERIA '!P33</f>
        <v>0</v>
      </c>
      <c r="D33" s="34">
        <f>+'[1]TESORERIA '!Q33</f>
        <v>0</v>
      </c>
      <c r="E33" s="34">
        <f>+'[1]TESORERIA '!R33</f>
        <v>0</v>
      </c>
      <c r="F33" s="34">
        <f>+'[1]TESORERIA '!S33</f>
        <v>0</v>
      </c>
      <c r="G33" s="34">
        <f>+'[1]TESORERIA '!T33</f>
        <v>0</v>
      </c>
      <c r="H33" s="34">
        <f>+'[1]TESORERIA '!U33</f>
        <v>0</v>
      </c>
      <c r="I33" s="34">
        <f>+'[1]TESORERIA '!V33</f>
        <v>0</v>
      </c>
      <c r="J33" s="34">
        <f>+'[1]TESORERIA '!W33</f>
        <v>0</v>
      </c>
      <c r="K33" s="34">
        <f>+'[1]TESORERIA '!X33</f>
        <v>0</v>
      </c>
      <c r="L33" s="34">
        <f>+'[1]TESORERIA '!Y33</f>
        <v>0</v>
      </c>
      <c r="M33" s="34">
        <f>+'[1]TESORERIA '!Z33</f>
        <v>0</v>
      </c>
      <c r="N33" s="34">
        <f>+'[1]TESORERIA '!AA33</f>
        <v>0</v>
      </c>
      <c r="O33" s="137">
        <f>SUM(C33:N33)</f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5">
        <f>SUM(P33:AA33)</f>
        <v>0</v>
      </c>
      <c r="AC33" s="35">
        <f t="shared" si="2"/>
        <v>0</v>
      </c>
      <c r="AD33" s="141">
        <v>0</v>
      </c>
      <c r="AF33" s="132"/>
      <c r="AG33" s="132"/>
    </row>
    <row r="34" spans="2:33" ht="18" customHeight="1">
      <c r="B34" s="151" t="s">
        <v>62</v>
      </c>
      <c r="C34" s="27">
        <f t="shared" ref="C34:AB34" si="20">SUM(C35:C36)</f>
        <v>28.8</v>
      </c>
      <c r="D34" s="27">
        <f t="shared" si="20"/>
        <v>35.299999999999997</v>
      </c>
      <c r="E34" s="27">
        <f t="shared" si="20"/>
        <v>36</v>
      </c>
      <c r="F34" s="27">
        <f t="shared" si="20"/>
        <v>20.7</v>
      </c>
      <c r="G34" s="27">
        <f t="shared" si="20"/>
        <v>20.7</v>
      </c>
      <c r="H34" s="27">
        <f t="shared" si="20"/>
        <v>20.5</v>
      </c>
      <c r="I34" s="27">
        <f t="shared" si="20"/>
        <v>21.6</v>
      </c>
      <c r="J34" s="27">
        <f t="shared" si="20"/>
        <v>21.9</v>
      </c>
      <c r="K34" s="27">
        <f t="shared" si="20"/>
        <v>21</v>
      </c>
      <c r="L34" s="27">
        <f t="shared" si="20"/>
        <v>9.6999999999999993</v>
      </c>
      <c r="M34" s="27">
        <f t="shared" si="20"/>
        <v>8.6999999999999993</v>
      </c>
      <c r="N34" s="27">
        <f t="shared" si="20"/>
        <v>9.1</v>
      </c>
      <c r="O34" s="134">
        <f t="shared" si="20"/>
        <v>253.99999999999997</v>
      </c>
      <c r="P34" s="27">
        <f t="shared" si="20"/>
        <v>29.308196189999745</v>
      </c>
      <c r="Q34" s="27">
        <f t="shared" si="20"/>
        <v>35.73721999</v>
      </c>
      <c r="R34" s="27">
        <f t="shared" si="20"/>
        <v>37.640723819999998</v>
      </c>
      <c r="S34" s="27">
        <f t="shared" si="20"/>
        <v>22.070502149999999</v>
      </c>
      <c r="T34" s="27">
        <f t="shared" si="20"/>
        <v>21.135775679999998</v>
      </c>
      <c r="U34" s="27">
        <f t="shared" si="20"/>
        <v>21.007669829999998</v>
      </c>
      <c r="V34" s="27">
        <f t="shared" si="20"/>
        <v>22.190714470000007</v>
      </c>
      <c r="W34" s="27">
        <f t="shared" si="20"/>
        <v>21.727687819933998</v>
      </c>
      <c r="X34" s="27">
        <f t="shared" si="20"/>
        <v>22.422402188944801</v>
      </c>
      <c r="Y34" s="27">
        <f t="shared" si="20"/>
        <v>21.642633459056398</v>
      </c>
      <c r="Z34" s="27">
        <f t="shared" si="20"/>
        <v>23.967959070415301</v>
      </c>
      <c r="AA34" s="27">
        <f t="shared" si="20"/>
        <v>22.4579615673908</v>
      </c>
      <c r="AB34" s="31">
        <f t="shared" si="20"/>
        <v>301.30944623574106</v>
      </c>
      <c r="AC34" s="31">
        <f t="shared" si="2"/>
        <v>-47.309446235741092</v>
      </c>
      <c r="AD34" s="31">
        <f>+O34/AB34*100</f>
        <v>84.298717870688094</v>
      </c>
      <c r="AF34" s="132"/>
      <c r="AG34" s="132"/>
    </row>
    <row r="35" spans="2:33" ht="18" customHeight="1">
      <c r="B35" s="149" t="s">
        <v>121</v>
      </c>
      <c r="C35" s="34">
        <f>+'[1]TESORERIA '!P35</f>
        <v>28.8</v>
      </c>
      <c r="D35" s="34">
        <f>+'[1]TESORERIA '!Q35</f>
        <v>35.299999999999997</v>
      </c>
      <c r="E35" s="34">
        <f>+'[1]TESORERIA '!R35</f>
        <v>36</v>
      </c>
      <c r="F35" s="34">
        <f>+'[1]TESORERIA '!S35</f>
        <v>20.7</v>
      </c>
      <c r="G35" s="34">
        <f>+'[1]TESORERIA '!T35</f>
        <v>20.7</v>
      </c>
      <c r="H35" s="34">
        <f>+'[1]TESORERIA '!U35</f>
        <v>20.5</v>
      </c>
      <c r="I35" s="34">
        <f>+'[1]TESORERIA '!V35</f>
        <v>21.6</v>
      </c>
      <c r="J35" s="34">
        <f>+'[1]TESORERIA '!W35</f>
        <v>21.9</v>
      </c>
      <c r="K35" s="34">
        <f>+'[1]TESORERIA '!X35</f>
        <v>21</v>
      </c>
      <c r="L35" s="34">
        <f>+'[1]TESORERIA '!Y35</f>
        <v>9.6999999999999993</v>
      </c>
      <c r="M35" s="34">
        <f>+'[1]TESORERIA '!Z35</f>
        <v>8.6999999999999993</v>
      </c>
      <c r="N35" s="34">
        <f>+'[1]TESORERIA '!AA35</f>
        <v>9.1</v>
      </c>
      <c r="O35" s="137">
        <f>SUM(C35:N35)</f>
        <v>253.99999999999997</v>
      </c>
      <c r="P35" s="34">
        <v>29.308196189999745</v>
      </c>
      <c r="Q35" s="34">
        <v>35.73721999</v>
      </c>
      <c r="R35" s="34">
        <v>37.640723819999998</v>
      </c>
      <c r="S35" s="34">
        <v>22.070502149999999</v>
      </c>
      <c r="T35" s="34">
        <v>21.135775679999998</v>
      </c>
      <c r="U35" s="34">
        <v>21.007669829999998</v>
      </c>
      <c r="V35" s="34">
        <v>22.190714470000007</v>
      </c>
      <c r="W35" s="34">
        <v>21.727687819933998</v>
      </c>
      <c r="X35" s="34">
        <v>22.422402188944801</v>
      </c>
      <c r="Y35" s="34">
        <v>21.642633459056398</v>
      </c>
      <c r="Z35" s="34">
        <v>23.967959070415301</v>
      </c>
      <c r="AA35" s="34">
        <v>22.4579615673908</v>
      </c>
      <c r="AB35" s="35">
        <f>SUM(P35:AA35)</f>
        <v>301.30944623574106</v>
      </c>
      <c r="AC35" s="35">
        <f t="shared" si="2"/>
        <v>-47.309446235741092</v>
      </c>
      <c r="AD35" s="35">
        <f>+O35/AB35*100</f>
        <v>84.298717870688094</v>
      </c>
      <c r="AF35" s="132"/>
      <c r="AG35" s="132"/>
    </row>
    <row r="36" spans="2:33" ht="18" customHeight="1">
      <c r="B36" s="149" t="s">
        <v>36</v>
      </c>
      <c r="C36" s="34">
        <f>+'[1]TESORERIA '!P36</f>
        <v>0</v>
      </c>
      <c r="D36" s="34">
        <f>+'[1]TESORERIA '!Q36</f>
        <v>0</v>
      </c>
      <c r="E36" s="34">
        <f>+'[1]TESORERIA '!R36</f>
        <v>0</v>
      </c>
      <c r="F36" s="34">
        <f>+'[1]TESORERIA '!S36</f>
        <v>0</v>
      </c>
      <c r="G36" s="34">
        <f>+'[1]TESORERIA '!T36</f>
        <v>0</v>
      </c>
      <c r="H36" s="34">
        <f>+'[1]TESORERIA '!U36</f>
        <v>0</v>
      </c>
      <c r="I36" s="34">
        <f>+'[1]TESORERIA '!V36</f>
        <v>0</v>
      </c>
      <c r="J36" s="34">
        <f>+'[1]TESORERIA '!W36</f>
        <v>0</v>
      </c>
      <c r="K36" s="34">
        <f>+'[1]TESORERIA '!X36</f>
        <v>0</v>
      </c>
      <c r="L36" s="34">
        <f>+'[1]TESORERIA '!Y36</f>
        <v>0</v>
      </c>
      <c r="M36" s="34">
        <f>+'[1]TESORERIA '!Z36</f>
        <v>0</v>
      </c>
      <c r="N36" s="34">
        <f>+'[1]TESORERIA '!AA36</f>
        <v>0</v>
      </c>
      <c r="O36" s="137">
        <f>SUM(C36:N36)</f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5">
        <f>SUM(P36:AA36)</f>
        <v>0</v>
      </c>
      <c r="AC36" s="35">
        <f t="shared" si="2"/>
        <v>0</v>
      </c>
      <c r="AD36" s="141">
        <v>0</v>
      </c>
      <c r="AF36" s="132"/>
      <c r="AG36" s="132"/>
    </row>
    <row r="37" spans="2:33" ht="18" customHeight="1">
      <c r="B37" s="151" t="s">
        <v>64</v>
      </c>
      <c r="C37" s="27">
        <f t="shared" ref="C37:N37" si="21">+C38+C39</f>
        <v>109.8</v>
      </c>
      <c r="D37" s="27">
        <f t="shared" si="21"/>
        <v>64</v>
      </c>
      <c r="E37" s="27">
        <f t="shared" si="21"/>
        <v>88.7</v>
      </c>
      <c r="F37" s="27">
        <f t="shared" si="21"/>
        <v>114.9</v>
      </c>
      <c r="G37" s="27">
        <f t="shared" si="21"/>
        <v>135.6</v>
      </c>
      <c r="H37" s="27">
        <f>+H38+H39</f>
        <v>113.3</v>
      </c>
      <c r="I37" s="27">
        <f>+I38+I39</f>
        <v>117.2</v>
      </c>
      <c r="J37" s="27">
        <f t="shared" ref="J37:M37" si="22">+J38+J39</f>
        <v>110.6</v>
      </c>
      <c r="K37" s="27">
        <f t="shared" si="22"/>
        <v>130.4</v>
      </c>
      <c r="L37" s="27">
        <f t="shared" si="22"/>
        <v>142.9</v>
      </c>
      <c r="M37" s="27">
        <f t="shared" si="22"/>
        <v>121.9</v>
      </c>
      <c r="N37" s="27">
        <f t="shared" si="21"/>
        <v>119.6</v>
      </c>
      <c r="O37" s="134">
        <f>+O38+O39</f>
        <v>1368.9</v>
      </c>
      <c r="P37" s="27">
        <f>+P38+P39</f>
        <v>109.76176929</v>
      </c>
      <c r="Q37" s="27">
        <f t="shared" ref="Q37:AB37" si="23">+Q38+Q39</f>
        <v>63.99056487</v>
      </c>
      <c r="R37" s="27">
        <f t="shared" si="23"/>
        <v>88.737561929999998</v>
      </c>
      <c r="S37" s="27">
        <f t="shared" si="23"/>
        <v>114.91035733</v>
      </c>
      <c r="T37" s="27">
        <f t="shared" si="23"/>
        <v>135.58560811000001</v>
      </c>
      <c r="U37" s="27">
        <f t="shared" si="23"/>
        <v>113.28581516</v>
      </c>
      <c r="V37" s="27">
        <f t="shared" si="23"/>
        <v>117.22405665000001</v>
      </c>
      <c r="W37" s="27">
        <f t="shared" si="23"/>
        <v>103.37002148849101</v>
      </c>
      <c r="X37" s="27">
        <f t="shared" si="23"/>
        <v>108.10509713486101</v>
      </c>
      <c r="Y37" s="27">
        <f t="shared" si="23"/>
        <v>97.769876649121002</v>
      </c>
      <c r="Z37" s="27">
        <f t="shared" si="23"/>
        <v>108.57861262202722</v>
      </c>
      <c r="AA37" s="27">
        <f t="shared" si="23"/>
        <v>101.88058821112401</v>
      </c>
      <c r="AB37" s="31">
        <f t="shared" si="23"/>
        <v>1263.1999294456243</v>
      </c>
      <c r="AC37" s="31">
        <f t="shared" si="2"/>
        <v>105.70007055437577</v>
      </c>
      <c r="AD37" s="31">
        <f t="shared" ref="AD37:AD48" si="24">+O37/AB37*100</f>
        <v>108.36764379814082</v>
      </c>
      <c r="AF37" s="132"/>
      <c r="AG37" s="132"/>
    </row>
    <row r="38" spans="2:33" ht="16.5" customHeight="1">
      <c r="B38" s="149" t="s">
        <v>122</v>
      </c>
      <c r="C38" s="34">
        <f>+'[1]TESORERIA '!P38</f>
        <v>109.8</v>
      </c>
      <c r="D38" s="34">
        <f>+'[1]TESORERIA '!Q38</f>
        <v>64</v>
      </c>
      <c r="E38" s="34">
        <f>+'[1]TESORERIA '!R38</f>
        <v>88.7</v>
      </c>
      <c r="F38" s="34">
        <f>+'[1]TESORERIA '!S38</f>
        <v>114.9</v>
      </c>
      <c r="G38" s="34">
        <f>+'[1]TESORERIA '!T38</f>
        <v>135.6</v>
      </c>
      <c r="H38" s="34">
        <f>+'[1]TESORERIA '!U38</f>
        <v>113.3</v>
      </c>
      <c r="I38" s="34">
        <f>+'[1]TESORERIA '!V38</f>
        <v>117.2</v>
      </c>
      <c r="J38" s="34">
        <f>+'[1]TESORERIA '!W38</f>
        <v>110.6</v>
      </c>
      <c r="K38" s="34">
        <f>+'[1]TESORERIA '!X38</f>
        <v>130.4</v>
      </c>
      <c r="L38" s="34">
        <f>+'[1]TESORERIA '!Y38</f>
        <v>142.9</v>
      </c>
      <c r="M38" s="34">
        <f>+'[1]TESORERIA '!Z38</f>
        <v>121.9</v>
      </c>
      <c r="N38" s="34">
        <f>+'[1]TESORERIA '!AA38</f>
        <v>119.6</v>
      </c>
      <c r="O38" s="137">
        <f>SUM(C38:N38)</f>
        <v>1368.9</v>
      </c>
      <c r="P38" s="34">
        <v>109.76176929</v>
      </c>
      <c r="Q38" s="34">
        <v>63.99056487</v>
      </c>
      <c r="R38" s="34">
        <v>88.737401930000004</v>
      </c>
      <c r="S38" s="34">
        <v>114.91035733</v>
      </c>
      <c r="T38" s="34">
        <v>135.58560811000001</v>
      </c>
      <c r="U38" s="34">
        <v>113.28581516</v>
      </c>
      <c r="V38" s="34">
        <v>117.22405665000001</v>
      </c>
      <c r="W38" s="34">
        <v>103.37002148849101</v>
      </c>
      <c r="X38" s="34">
        <v>108.10509713486101</v>
      </c>
      <c r="Y38" s="34">
        <v>97.769876649121002</v>
      </c>
      <c r="Z38" s="34">
        <v>108.57861262202722</v>
      </c>
      <c r="AA38" s="34">
        <v>101.88058821112401</v>
      </c>
      <c r="AB38" s="35">
        <f>SUM(P38:AA38)</f>
        <v>1263.1997694456243</v>
      </c>
      <c r="AC38" s="35">
        <f t="shared" si="2"/>
        <v>105.70023055437582</v>
      </c>
      <c r="AD38" s="35">
        <f t="shared" si="24"/>
        <v>108.36765752425399</v>
      </c>
      <c r="AF38" s="132"/>
      <c r="AG38" s="132"/>
    </row>
    <row r="39" spans="2:33" ht="18" customHeight="1">
      <c r="B39" s="149" t="s">
        <v>36</v>
      </c>
      <c r="C39" s="34">
        <f>+'[1]TESORERIA '!P39</f>
        <v>0</v>
      </c>
      <c r="D39" s="34">
        <f>+'[1]TESORERIA '!Q39</f>
        <v>0</v>
      </c>
      <c r="E39" s="34">
        <f>+'[1]TESORERIA '!R39</f>
        <v>0</v>
      </c>
      <c r="F39" s="34">
        <f>+'[1]TESORERIA '!S39</f>
        <v>0</v>
      </c>
      <c r="G39" s="34">
        <f>+'[1]TESORERIA '!T39</f>
        <v>0</v>
      </c>
      <c r="H39" s="34">
        <f>+'[1]TESORERIA '!U39</f>
        <v>0</v>
      </c>
      <c r="I39" s="34">
        <f>+'[1]TESORERIA '!V39</f>
        <v>0</v>
      </c>
      <c r="J39" s="34">
        <f>+'[1]TESORERIA '!W39</f>
        <v>0</v>
      </c>
      <c r="K39" s="34">
        <f>+'[1]TESORERIA '!X39</f>
        <v>0</v>
      </c>
      <c r="L39" s="34">
        <f>+'[1]TESORERIA '!Y39</f>
        <v>0</v>
      </c>
      <c r="M39" s="34">
        <f>+'[1]TESORERIA '!Z39</f>
        <v>0</v>
      </c>
      <c r="N39" s="34">
        <f>+'[1]TESORERIA '!AA39</f>
        <v>0</v>
      </c>
      <c r="O39" s="137">
        <f>SUM(C39:N39)</f>
        <v>0</v>
      </c>
      <c r="P39" s="34">
        <v>0</v>
      </c>
      <c r="Q39" s="34">
        <v>0</v>
      </c>
      <c r="R39" s="34">
        <v>1.6000000000000001E-4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5">
        <f>SUM(P39:AA39)</f>
        <v>1.6000000000000001E-4</v>
      </c>
      <c r="AC39" s="35">
        <f t="shared" si="2"/>
        <v>-1.6000000000000001E-4</v>
      </c>
      <c r="AD39" s="35">
        <f t="shared" si="24"/>
        <v>0</v>
      </c>
      <c r="AF39" s="132"/>
      <c r="AG39" s="132"/>
    </row>
    <row r="40" spans="2:33" ht="18" customHeight="1">
      <c r="B40" s="142" t="s">
        <v>123</v>
      </c>
      <c r="C40" s="27">
        <f t="shared" ref="C40:AB40" si="25">+C41+C48+C49</f>
        <v>116.7</v>
      </c>
      <c r="D40" s="27">
        <f t="shared" si="25"/>
        <v>95.6</v>
      </c>
      <c r="E40" s="27">
        <f t="shared" si="25"/>
        <v>1555</v>
      </c>
      <c r="F40" s="27">
        <f t="shared" si="25"/>
        <v>49</v>
      </c>
      <c r="G40" s="27">
        <f t="shared" si="25"/>
        <v>52.9</v>
      </c>
      <c r="H40" s="27">
        <f t="shared" si="25"/>
        <v>7968.2</v>
      </c>
      <c r="I40" s="27">
        <f t="shared" si="25"/>
        <v>1079.3</v>
      </c>
      <c r="J40" s="27">
        <f t="shared" si="25"/>
        <v>108.5</v>
      </c>
      <c r="K40" s="27">
        <f t="shared" si="25"/>
        <v>106.8</v>
      </c>
      <c r="L40" s="27">
        <f t="shared" si="25"/>
        <v>253.7</v>
      </c>
      <c r="M40" s="27">
        <f t="shared" si="25"/>
        <v>141.4</v>
      </c>
      <c r="N40" s="27">
        <f t="shared" si="25"/>
        <v>1584</v>
      </c>
      <c r="O40" s="134">
        <f t="shared" si="25"/>
        <v>13111.1</v>
      </c>
      <c r="P40" s="27">
        <f t="shared" si="25"/>
        <v>116.64694635000001</v>
      </c>
      <c r="Q40" s="27">
        <f t="shared" si="25"/>
        <v>95.584413490000003</v>
      </c>
      <c r="R40" s="27">
        <f t="shared" si="25"/>
        <v>1555.04700811</v>
      </c>
      <c r="S40" s="27">
        <f t="shared" si="25"/>
        <v>48.949955790000004</v>
      </c>
      <c r="T40" s="27">
        <f t="shared" si="25"/>
        <v>52.895553169999999</v>
      </c>
      <c r="U40" s="27">
        <f t="shared" si="25"/>
        <v>7968.2576467900008</v>
      </c>
      <c r="V40" s="27">
        <f t="shared" si="25"/>
        <v>1079.2607312599998</v>
      </c>
      <c r="W40" s="27">
        <f t="shared" si="25"/>
        <v>5.2728401579682393E-2</v>
      </c>
      <c r="X40" s="27">
        <f t="shared" si="25"/>
        <v>0</v>
      </c>
      <c r="Y40" s="27">
        <f t="shared" si="25"/>
        <v>3.6289067099999997E-3</v>
      </c>
      <c r="Z40" s="27">
        <f t="shared" si="25"/>
        <v>3000.0018147825149</v>
      </c>
      <c r="AA40" s="27">
        <f t="shared" si="25"/>
        <v>2000.0074997931556</v>
      </c>
      <c r="AB40" s="31">
        <f t="shared" si="25"/>
        <v>15916.707926843961</v>
      </c>
      <c r="AC40" s="31">
        <f t="shared" si="2"/>
        <v>-2805.6079268439607</v>
      </c>
      <c r="AD40" s="31">
        <v>0</v>
      </c>
      <c r="AF40" s="132"/>
      <c r="AG40" s="132"/>
    </row>
    <row r="41" spans="2:33" ht="18" customHeight="1">
      <c r="B41" s="152" t="s">
        <v>124</v>
      </c>
      <c r="C41" s="27">
        <f>+C42+C45+C47</f>
        <v>116.7</v>
      </c>
      <c r="D41" s="27">
        <f t="shared" ref="D41:AB41" si="26">+D42+D45+D47</f>
        <v>95.6</v>
      </c>
      <c r="E41" s="27">
        <f t="shared" si="26"/>
        <v>1555</v>
      </c>
      <c r="F41" s="27">
        <f t="shared" si="26"/>
        <v>48.9</v>
      </c>
      <c r="G41" s="27">
        <f t="shared" si="26"/>
        <v>52.9</v>
      </c>
      <c r="H41" s="27">
        <f t="shared" si="26"/>
        <v>7968.2</v>
      </c>
      <c r="I41" s="27">
        <f t="shared" si="26"/>
        <v>1079.3</v>
      </c>
      <c r="J41" s="27">
        <f t="shared" si="26"/>
        <v>108.5</v>
      </c>
      <c r="K41" s="27">
        <f t="shared" si="26"/>
        <v>106.8</v>
      </c>
      <c r="L41" s="27">
        <f t="shared" si="26"/>
        <v>253.7</v>
      </c>
      <c r="M41" s="27">
        <f t="shared" si="26"/>
        <v>141.30000000000001</v>
      </c>
      <c r="N41" s="27">
        <f t="shared" si="26"/>
        <v>1584</v>
      </c>
      <c r="O41" s="27">
        <f t="shared" si="26"/>
        <v>13110.9</v>
      </c>
      <c r="P41" s="27">
        <f t="shared" si="26"/>
        <v>116.63351715</v>
      </c>
      <c r="Q41" s="27">
        <f t="shared" si="26"/>
        <v>95.571984290000003</v>
      </c>
      <c r="R41" s="27">
        <f t="shared" si="26"/>
        <v>1555.04357891</v>
      </c>
      <c r="S41" s="27">
        <f t="shared" si="26"/>
        <v>48.943526590000005</v>
      </c>
      <c r="T41" s="27">
        <f t="shared" si="26"/>
        <v>52.884123969999997</v>
      </c>
      <c r="U41" s="27">
        <f t="shared" si="26"/>
        <v>7968.2437175900004</v>
      </c>
      <c r="V41" s="27">
        <f t="shared" si="26"/>
        <v>1079.2488020599999</v>
      </c>
      <c r="W41" s="27">
        <f t="shared" si="26"/>
        <v>0</v>
      </c>
      <c r="X41" s="27">
        <f t="shared" si="26"/>
        <v>0</v>
      </c>
      <c r="Y41" s="27">
        <f t="shared" si="26"/>
        <v>0</v>
      </c>
      <c r="Z41" s="27">
        <f t="shared" si="26"/>
        <v>0</v>
      </c>
      <c r="AA41" s="27">
        <f t="shared" si="26"/>
        <v>0</v>
      </c>
      <c r="AB41" s="27">
        <f t="shared" si="26"/>
        <v>10916.56925056</v>
      </c>
      <c r="AC41" s="27">
        <f t="shared" si="2"/>
        <v>2194.3307494399996</v>
      </c>
      <c r="AD41" s="31">
        <f t="shared" si="24"/>
        <v>120.10091906234584</v>
      </c>
      <c r="AF41" s="132"/>
      <c r="AG41" s="132"/>
    </row>
    <row r="42" spans="2:33" ht="18" customHeight="1">
      <c r="B42" s="153" t="s">
        <v>125</v>
      </c>
      <c r="C42" s="27">
        <f t="shared" ref="C42:AB42" si="27">SUM(C43:C44)</f>
        <v>0</v>
      </c>
      <c r="D42" s="27">
        <f t="shared" si="27"/>
        <v>0</v>
      </c>
      <c r="E42" s="27">
        <f t="shared" si="27"/>
        <v>1504.3</v>
      </c>
      <c r="F42" s="27">
        <f t="shared" si="27"/>
        <v>0</v>
      </c>
      <c r="G42" s="27">
        <f t="shared" si="27"/>
        <v>0</v>
      </c>
      <c r="H42" s="27">
        <f t="shared" si="27"/>
        <v>7929.3</v>
      </c>
      <c r="I42" s="27">
        <f t="shared" si="27"/>
        <v>1000</v>
      </c>
      <c r="J42" s="27">
        <f t="shared" ref="J42:M42" si="28">SUM(J43:J44)</f>
        <v>0</v>
      </c>
      <c r="K42" s="27">
        <f t="shared" si="28"/>
        <v>0</v>
      </c>
      <c r="L42" s="27">
        <f t="shared" si="28"/>
        <v>0</v>
      </c>
      <c r="M42" s="27">
        <f t="shared" si="28"/>
        <v>0</v>
      </c>
      <c r="N42" s="27">
        <f t="shared" si="27"/>
        <v>0</v>
      </c>
      <c r="O42" s="131">
        <f t="shared" si="27"/>
        <v>10433.6</v>
      </c>
      <c r="P42" s="27">
        <f t="shared" si="27"/>
        <v>0</v>
      </c>
      <c r="Q42" s="27">
        <f t="shared" si="27"/>
        <v>0</v>
      </c>
      <c r="R42" s="27">
        <f t="shared" si="27"/>
        <v>1504.31</v>
      </c>
      <c r="S42" s="27">
        <f t="shared" si="27"/>
        <v>0</v>
      </c>
      <c r="T42" s="27">
        <f t="shared" si="27"/>
        <v>0</v>
      </c>
      <c r="U42" s="27">
        <f t="shared" si="27"/>
        <v>7929.2982843</v>
      </c>
      <c r="V42" s="27">
        <f t="shared" si="27"/>
        <v>1000</v>
      </c>
      <c r="W42" s="27">
        <f t="shared" ref="W42:Z42" si="29">SUM(W43:W44)</f>
        <v>0</v>
      </c>
      <c r="X42" s="27">
        <f t="shared" si="29"/>
        <v>0</v>
      </c>
      <c r="Y42" s="27">
        <f t="shared" si="29"/>
        <v>0</v>
      </c>
      <c r="Z42" s="27">
        <f t="shared" si="29"/>
        <v>0</v>
      </c>
      <c r="AA42" s="27">
        <f t="shared" si="27"/>
        <v>0</v>
      </c>
      <c r="AB42" s="31">
        <f t="shared" si="27"/>
        <v>10433.6082843</v>
      </c>
      <c r="AC42" s="31">
        <f t="shared" si="2"/>
        <v>-8.2843000000139E-3</v>
      </c>
      <c r="AD42" s="31">
        <f t="shared" si="24"/>
        <v>99.999920599856011</v>
      </c>
      <c r="AF42" s="132"/>
      <c r="AG42" s="132"/>
    </row>
    <row r="43" spans="2:33" ht="18" customHeight="1">
      <c r="B43" s="154" t="s">
        <v>126</v>
      </c>
      <c r="C43" s="34">
        <f>+'[1]TESORERIA '!P43</f>
        <v>0</v>
      </c>
      <c r="D43" s="34">
        <f>+'[1]TESORERIA '!Q43</f>
        <v>0</v>
      </c>
      <c r="E43" s="34">
        <f>+'[1]TESORERIA '!R43</f>
        <v>0</v>
      </c>
      <c r="F43" s="34">
        <f>+'[1]TESORERIA '!S43</f>
        <v>0</v>
      </c>
      <c r="G43" s="34">
        <f>+'[1]TESORERIA '!T43</f>
        <v>0</v>
      </c>
      <c r="H43" s="34">
        <f>+'[1]TESORERIA '!U43</f>
        <v>7929.3</v>
      </c>
      <c r="I43" s="34">
        <f>+'[1]TESORERIA '!V43</f>
        <v>0</v>
      </c>
      <c r="J43" s="34">
        <f>+'[1]TESORERIA '!W43</f>
        <v>0</v>
      </c>
      <c r="K43" s="34">
        <f>+'[1]TESORERIA '!X43</f>
        <v>0</v>
      </c>
      <c r="L43" s="34">
        <f>+'[1]TESORERIA '!Y43</f>
        <v>0</v>
      </c>
      <c r="M43" s="34">
        <f>+'[1]TESORERIA '!Z43</f>
        <v>0</v>
      </c>
      <c r="N43" s="34">
        <f>+'[1]TESORERIA '!AA43</f>
        <v>0</v>
      </c>
      <c r="O43" s="137">
        <f>SUM(C43:N43)</f>
        <v>7929.3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7929.2982843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5">
        <f>SUM(P43:AA43)</f>
        <v>7929.2982843</v>
      </c>
      <c r="AC43" s="35">
        <f t="shared" si="2"/>
        <v>1.7157000002043787E-3</v>
      </c>
      <c r="AD43" s="35">
        <f t="shared" si="24"/>
        <v>100.00002163747584</v>
      </c>
      <c r="AF43" s="132"/>
      <c r="AG43" s="132"/>
    </row>
    <row r="44" spans="2:33" ht="18" customHeight="1">
      <c r="B44" s="154" t="s">
        <v>127</v>
      </c>
      <c r="C44" s="34">
        <f>+'[1]TESORERIA '!P44</f>
        <v>0</v>
      </c>
      <c r="D44" s="34">
        <f>+'[1]TESORERIA '!Q44</f>
        <v>0</v>
      </c>
      <c r="E44" s="34">
        <f>+'[1]TESORERIA '!R44</f>
        <v>1504.3</v>
      </c>
      <c r="F44" s="34">
        <f>+'[1]TESORERIA '!S44</f>
        <v>0</v>
      </c>
      <c r="G44" s="34">
        <f>+'[1]TESORERIA '!T44</f>
        <v>0</v>
      </c>
      <c r="H44" s="34">
        <f>+'[1]TESORERIA '!U44</f>
        <v>0</v>
      </c>
      <c r="I44" s="34">
        <f>+'[1]TESORERIA '!V44</f>
        <v>1000</v>
      </c>
      <c r="J44" s="34">
        <f>+'[1]TESORERIA '!W44</f>
        <v>0</v>
      </c>
      <c r="K44" s="34">
        <f>+'[1]TESORERIA '!X44</f>
        <v>0</v>
      </c>
      <c r="L44" s="34">
        <f>+'[1]TESORERIA '!Y44</f>
        <v>0</v>
      </c>
      <c r="M44" s="34">
        <f>+'[1]TESORERIA '!Z44</f>
        <v>0</v>
      </c>
      <c r="N44" s="34">
        <f>+'[1]TESORERIA '!AA44</f>
        <v>0</v>
      </c>
      <c r="O44" s="137">
        <f>SUM(C44:N44)</f>
        <v>2504.3000000000002</v>
      </c>
      <c r="P44" s="34">
        <v>0</v>
      </c>
      <c r="Q44" s="34">
        <v>0</v>
      </c>
      <c r="R44" s="34">
        <v>1504.31</v>
      </c>
      <c r="S44" s="34">
        <v>0</v>
      </c>
      <c r="T44" s="34">
        <v>0</v>
      </c>
      <c r="U44" s="34">
        <v>0</v>
      </c>
      <c r="V44" s="34">
        <v>1000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5">
        <f>SUM(P44:AA44)</f>
        <v>2504.31</v>
      </c>
      <c r="AC44" s="35">
        <f t="shared" si="2"/>
        <v>-9.9999999997635314E-3</v>
      </c>
      <c r="AD44" s="35">
        <f t="shared" si="24"/>
        <v>99.999600688413182</v>
      </c>
      <c r="AF44" s="132"/>
      <c r="AG44" s="132"/>
    </row>
    <row r="45" spans="2:33" ht="18" customHeight="1">
      <c r="B45" s="155" t="s">
        <v>128</v>
      </c>
      <c r="C45" s="27">
        <f t="shared" ref="C45:AB45" si="30">SUM(C46:C46)</f>
        <v>108.9</v>
      </c>
      <c r="D45" s="27">
        <f t="shared" si="30"/>
        <v>95.6</v>
      </c>
      <c r="E45" s="27">
        <f t="shared" si="30"/>
        <v>50.7</v>
      </c>
      <c r="F45" s="27">
        <f t="shared" si="30"/>
        <v>48.9</v>
      </c>
      <c r="G45" s="27">
        <f t="shared" si="30"/>
        <v>52.9</v>
      </c>
      <c r="H45" s="27">
        <f t="shared" si="30"/>
        <v>38.9</v>
      </c>
      <c r="I45" s="27">
        <f t="shared" si="30"/>
        <v>79.3</v>
      </c>
      <c r="J45" s="27">
        <f t="shared" si="30"/>
        <v>108.5</v>
      </c>
      <c r="K45" s="27">
        <f t="shared" si="30"/>
        <v>106.8</v>
      </c>
      <c r="L45" s="27">
        <f t="shared" si="30"/>
        <v>253.7</v>
      </c>
      <c r="M45" s="27">
        <f t="shared" si="30"/>
        <v>141.30000000000001</v>
      </c>
      <c r="N45" s="27">
        <f t="shared" si="30"/>
        <v>1584</v>
      </c>
      <c r="O45" s="131">
        <f t="shared" si="30"/>
        <v>2669.5</v>
      </c>
      <c r="P45" s="27">
        <f>+P46</f>
        <v>108.87022203000001</v>
      </c>
      <c r="Q45" s="27">
        <f t="shared" ref="Q45:AA45" si="31">+Q46</f>
        <v>95.571984290000003</v>
      </c>
      <c r="R45" s="27">
        <f t="shared" si="31"/>
        <v>50.733578909999999</v>
      </c>
      <c r="S45" s="27">
        <f t="shared" si="31"/>
        <v>48.943526590000005</v>
      </c>
      <c r="T45" s="27">
        <f t="shared" si="31"/>
        <v>52.884123969999997</v>
      </c>
      <c r="U45" s="27">
        <f t="shared" si="31"/>
        <v>38.945433289999997</v>
      </c>
      <c r="V45" s="27">
        <f t="shared" si="31"/>
        <v>79.248802060000003</v>
      </c>
      <c r="W45" s="27">
        <f t="shared" si="31"/>
        <v>0</v>
      </c>
      <c r="X45" s="27">
        <f t="shared" si="31"/>
        <v>0</v>
      </c>
      <c r="Y45" s="27">
        <f t="shared" si="31"/>
        <v>0</v>
      </c>
      <c r="Z45" s="27">
        <f t="shared" si="31"/>
        <v>0</v>
      </c>
      <c r="AA45" s="27">
        <f t="shared" si="31"/>
        <v>0</v>
      </c>
      <c r="AB45" s="27">
        <f t="shared" si="30"/>
        <v>475.19767114000001</v>
      </c>
      <c r="AC45" s="27">
        <f t="shared" si="2"/>
        <v>2194.3023288599998</v>
      </c>
      <c r="AD45" s="31">
        <f t="shared" si="24"/>
        <v>561.76622111717529</v>
      </c>
      <c r="AF45" s="132"/>
      <c r="AG45" s="132"/>
    </row>
    <row r="46" spans="2:33" ht="18" customHeight="1">
      <c r="B46" s="154" t="s">
        <v>129</v>
      </c>
      <c r="C46" s="34">
        <f>+'[1]TESORERIA '!P46</f>
        <v>108.9</v>
      </c>
      <c r="D46" s="34">
        <f>+'[1]TESORERIA '!Q46</f>
        <v>95.6</v>
      </c>
      <c r="E46" s="34">
        <f>+'[1]TESORERIA '!R46</f>
        <v>50.7</v>
      </c>
      <c r="F46" s="34">
        <f>+'[1]TESORERIA '!S46</f>
        <v>48.9</v>
      </c>
      <c r="G46" s="34">
        <f>+'[1]TESORERIA '!T46</f>
        <v>52.9</v>
      </c>
      <c r="H46" s="34">
        <f>+'[1]TESORERIA '!U46</f>
        <v>38.9</v>
      </c>
      <c r="I46" s="34">
        <f>+'[1]TESORERIA '!V46</f>
        <v>79.3</v>
      </c>
      <c r="J46" s="34">
        <f>+'[1]TESORERIA '!W46</f>
        <v>108.5</v>
      </c>
      <c r="K46" s="34">
        <f>+'[1]TESORERIA '!X46</f>
        <v>106.8</v>
      </c>
      <c r="L46" s="34">
        <f>+'[1]TESORERIA '!Y46</f>
        <v>253.7</v>
      </c>
      <c r="M46" s="34">
        <f>+'[1]TESORERIA '!Z46</f>
        <v>141.30000000000001</v>
      </c>
      <c r="N46" s="34">
        <f>+'[1]TESORERIA '!AA46</f>
        <v>1584</v>
      </c>
      <c r="O46" s="137">
        <f>SUM(C46:N46)</f>
        <v>2669.5</v>
      </c>
      <c r="P46" s="156">
        <v>108.87022203000001</v>
      </c>
      <c r="Q46" s="156">
        <v>95.571984290000003</v>
      </c>
      <c r="R46" s="156">
        <v>50.733578909999999</v>
      </c>
      <c r="S46" s="156">
        <v>48.943526590000005</v>
      </c>
      <c r="T46" s="156">
        <v>52.884123969999997</v>
      </c>
      <c r="U46" s="156">
        <v>38.945433289999997</v>
      </c>
      <c r="V46" s="156">
        <v>79.248802060000003</v>
      </c>
      <c r="W46" s="156">
        <v>0</v>
      </c>
      <c r="X46" s="156">
        <v>0</v>
      </c>
      <c r="Y46" s="156">
        <v>0</v>
      </c>
      <c r="Z46" s="156">
        <v>0</v>
      </c>
      <c r="AA46" s="156">
        <v>0</v>
      </c>
      <c r="AB46" s="35">
        <f t="shared" ref="AB46:AB54" si="32">SUM(P46:AA46)</f>
        <v>475.19767114000001</v>
      </c>
      <c r="AC46" s="35">
        <f t="shared" si="2"/>
        <v>2194.3023288599998</v>
      </c>
      <c r="AD46" s="35">
        <f t="shared" si="24"/>
        <v>561.76622111717529</v>
      </c>
      <c r="AF46" s="132"/>
      <c r="AG46" s="132"/>
    </row>
    <row r="47" spans="2:33" ht="18" customHeight="1">
      <c r="B47" s="155" t="s">
        <v>130</v>
      </c>
      <c r="C47" s="157">
        <f>+'[1]TESORERIA '!P47</f>
        <v>7.8</v>
      </c>
      <c r="D47" s="157">
        <f>+'[1]TESORERIA '!Q47</f>
        <v>0</v>
      </c>
      <c r="E47" s="157">
        <f>+'[1]TESORERIA '!R47</f>
        <v>0</v>
      </c>
      <c r="F47" s="157">
        <f>+'[1]TESORERIA '!S47</f>
        <v>0</v>
      </c>
      <c r="G47" s="157">
        <f>+'[1]TESORERIA '!T47</f>
        <v>0</v>
      </c>
      <c r="H47" s="157">
        <f>+'[1]TESORERIA '!U47</f>
        <v>0</v>
      </c>
      <c r="I47" s="157">
        <f>+'[1]TESORERIA '!V47</f>
        <v>0</v>
      </c>
      <c r="J47" s="157">
        <f>+'[1]TESORERIA '!W47</f>
        <v>0</v>
      </c>
      <c r="K47" s="157">
        <f>+'[1]TESORERIA '!X47</f>
        <v>0</v>
      </c>
      <c r="L47" s="157">
        <f>+'[1]TESORERIA '!Y47</f>
        <v>0</v>
      </c>
      <c r="M47" s="157">
        <f>+'[1]TESORERIA '!Z47</f>
        <v>0</v>
      </c>
      <c r="N47" s="157">
        <f>+'[1]TESORERIA '!AA47</f>
        <v>0</v>
      </c>
      <c r="O47" s="134">
        <f>SUM(C47:N47)</f>
        <v>7.8</v>
      </c>
      <c r="P47" s="157">
        <v>7.7632951200000004</v>
      </c>
      <c r="Q47" s="157">
        <v>0</v>
      </c>
      <c r="R47" s="157">
        <v>0</v>
      </c>
      <c r="S47" s="157">
        <v>0</v>
      </c>
      <c r="T47" s="157">
        <v>0</v>
      </c>
      <c r="U47" s="157">
        <v>0</v>
      </c>
      <c r="V47" s="157">
        <v>0</v>
      </c>
      <c r="W47" s="157">
        <v>0</v>
      </c>
      <c r="X47" s="157">
        <v>0</v>
      </c>
      <c r="Y47" s="157">
        <v>0</v>
      </c>
      <c r="Z47" s="157">
        <v>0</v>
      </c>
      <c r="AA47" s="157">
        <v>0</v>
      </c>
      <c r="AB47" s="31">
        <f t="shared" si="32"/>
        <v>7.7632951200000004</v>
      </c>
      <c r="AC47" s="31">
        <f t="shared" si="2"/>
        <v>3.6704879999999385E-2</v>
      </c>
      <c r="AD47" s="31">
        <f t="shared" si="24"/>
        <v>100.47280026628691</v>
      </c>
      <c r="AF47" s="132"/>
      <c r="AG47" s="132"/>
    </row>
    <row r="48" spans="2:33" ht="18" customHeight="1">
      <c r="B48" s="155" t="s">
        <v>72</v>
      </c>
      <c r="C48" s="157">
        <f>+'[1]TESORERIA '!P48</f>
        <v>0</v>
      </c>
      <c r="D48" s="157">
        <f>+'[1]TESORERIA '!Q48</f>
        <v>0</v>
      </c>
      <c r="E48" s="157">
        <f>+'[1]TESORERIA '!R48</f>
        <v>0</v>
      </c>
      <c r="F48" s="157">
        <f>+'[1]TESORERIA '!S48</f>
        <v>0.1</v>
      </c>
      <c r="G48" s="157">
        <f>+'[1]TESORERIA '!T48</f>
        <v>0</v>
      </c>
      <c r="H48" s="157">
        <f>+'[1]TESORERIA '!U48</f>
        <v>0</v>
      </c>
      <c r="I48" s="157">
        <f>+'[1]TESORERIA '!V48</f>
        <v>0</v>
      </c>
      <c r="J48" s="157">
        <f>+'[1]TESORERIA '!W48</f>
        <v>0</v>
      </c>
      <c r="K48" s="157">
        <f>+'[1]TESORERIA '!X48</f>
        <v>0</v>
      </c>
      <c r="L48" s="157">
        <f>+'[1]TESORERIA '!Y48</f>
        <v>0</v>
      </c>
      <c r="M48" s="157">
        <f>+'[1]TESORERIA '!Z48</f>
        <v>0.1</v>
      </c>
      <c r="N48" s="157">
        <f>+'[1]TESORERIA '!AA48</f>
        <v>0</v>
      </c>
      <c r="O48" s="134">
        <f>SUM(C48:N48)</f>
        <v>0.2</v>
      </c>
      <c r="P48" s="158">
        <v>1.3429200000000001E-2</v>
      </c>
      <c r="Q48" s="158">
        <v>1.2429200000000001E-2</v>
      </c>
      <c r="R48" s="158">
        <v>3.4291999999999999E-3</v>
      </c>
      <c r="S48" s="158">
        <v>6.4291999999999995E-3</v>
      </c>
      <c r="T48" s="158">
        <v>1.14292E-2</v>
      </c>
      <c r="U48" s="158">
        <v>1.3929200000000001E-2</v>
      </c>
      <c r="V48" s="158">
        <v>1.1929200000000001E-2</v>
      </c>
      <c r="W48" s="158">
        <v>5.2728401579682393E-2</v>
      </c>
      <c r="X48" s="158">
        <v>0</v>
      </c>
      <c r="Y48" s="158">
        <v>3.6289067099999997E-3</v>
      </c>
      <c r="Z48" s="158">
        <v>1.8147825149999997E-3</v>
      </c>
      <c r="AA48" s="158">
        <v>7.4997931557119991E-3</v>
      </c>
      <c r="AB48" s="31">
        <f t="shared" si="32"/>
        <v>0.13867628396039441</v>
      </c>
      <c r="AC48" s="31">
        <f t="shared" si="2"/>
        <v>6.1323716039605597E-2</v>
      </c>
      <c r="AD48" s="31">
        <f t="shared" si="24"/>
        <v>144.22076672974558</v>
      </c>
      <c r="AF48" s="132"/>
      <c r="AG48" s="132"/>
    </row>
    <row r="49" spans="2:33" ht="18" customHeight="1">
      <c r="B49" s="155" t="s">
        <v>73</v>
      </c>
      <c r="C49" s="157">
        <f>+'[1]TESORERIA '!P49</f>
        <v>0</v>
      </c>
      <c r="D49" s="157">
        <f>+'[1]TESORERIA '!Q49</f>
        <v>0</v>
      </c>
      <c r="E49" s="157">
        <f>+'[1]TESORERIA '!R49</f>
        <v>0</v>
      </c>
      <c r="F49" s="157">
        <f>+'[1]TESORERIA '!S49</f>
        <v>0</v>
      </c>
      <c r="G49" s="157">
        <f>+'[1]TESORERIA '!T49</f>
        <v>0</v>
      </c>
      <c r="H49" s="157">
        <f>+'[1]TESORERIA '!U49</f>
        <v>0</v>
      </c>
      <c r="I49" s="157">
        <f>+'[1]TESORERIA '!V49</f>
        <v>0</v>
      </c>
      <c r="J49" s="157">
        <f>+'[1]TESORERIA '!W49</f>
        <v>0</v>
      </c>
      <c r="K49" s="157">
        <f>+'[1]TESORERIA '!X49</f>
        <v>0</v>
      </c>
      <c r="L49" s="157">
        <f>+'[1]TESORERIA '!Y49</f>
        <v>0</v>
      </c>
      <c r="M49" s="157">
        <f>+'[1]TESORERIA '!Z49</f>
        <v>0</v>
      </c>
      <c r="N49" s="157">
        <f>+'[1]TESORERIA '!AA49</f>
        <v>0</v>
      </c>
      <c r="O49" s="134">
        <f>SUM(C49:N49)</f>
        <v>0</v>
      </c>
      <c r="P49" s="131">
        <v>0</v>
      </c>
      <c r="Q49" s="131">
        <v>0</v>
      </c>
      <c r="R49" s="131">
        <v>0</v>
      </c>
      <c r="S49" s="131">
        <v>0</v>
      </c>
      <c r="T49" s="131">
        <v>0</v>
      </c>
      <c r="U49" s="131">
        <v>0</v>
      </c>
      <c r="V49" s="131">
        <v>0</v>
      </c>
      <c r="W49" s="131">
        <v>0</v>
      </c>
      <c r="X49" s="131">
        <v>0</v>
      </c>
      <c r="Y49" s="131">
        <v>0</v>
      </c>
      <c r="Z49" s="131">
        <v>3000</v>
      </c>
      <c r="AA49" s="131">
        <v>2000</v>
      </c>
      <c r="AB49" s="134">
        <f t="shared" si="32"/>
        <v>5000</v>
      </c>
      <c r="AC49" s="134">
        <f t="shared" si="2"/>
        <v>-5000</v>
      </c>
      <c r="AD49" s="159">
        <v>0</v>
      </c>
      <c r="AF49" s="132"/>
      <c r="AG49" s="132"/>
    </row>
    <row r="50" spans="2:33" ht="18" customHeight="1">
      <c r="B50" s="142" t="s">
        <v>131</v>
      </c>
      <c r="C50" s="27">
        <f t="shared" ref="C50:N50" si="33">+C51+C54</f>
        <v>0</v>
      </c>
      <c r="D50" s="27">
        <f t="shared" si="33"/>
        <v>0</v>
      </c>
      <c r="E50" s="27">
        <f t="shared" si="33"/>
        <v>2737</v>
      </c>
      <c r="F50" s="27">
        <f t="shared" si="33"/>
        <v>544.29999999999995</v>
      </c>
      <c r="G50" s="27">
        <f t="shared" si="33"/>
        <v>815.4</v>
      </c>
      <c r="H50" s="27">
        <f>+H51+H54</f>
        <v>848.9</v>
      </c>
      <c r="I50" s="27">
        <f>+I51+I54</f>
        <v>0</v>
      </c>
      <c r="J50" s="27">
        <f t="shared" ref="J50:M50" si="34">+J51+J54</f>
        <v>0</v>
      </c>
      <c r="K50" s="27">
        <f t="shared" si="34"/>
        <v>0</v>
      </c>
      <c r="L50" s="27">
        <f t="shared" si="34"/>
        <v>879.19999999999993</v>
      </c>
      <c r="M50" s="27">
        <f t="shared" si="34"/>
        <v>1699.9</v>
      </c>
      <c r="N50" s="27">
        <f t="shared" si="33"/>
        <v>1142.4000000000001</v>
      </c>
      <c r="O50" s="131">
        <f>+O51+O54</f>
        <v>8667.1</v>
      </c>
      <c r="P50" s="27">
        <f>+P51+P54</f>
        <v>0</v>
      </c>
      <c r="Q50" s="27">
        <f t="shared" ref="Q50:V50" si="35">+Q51+Q54</f>
        <v>0</v>
      </c>
      <c r="R50" s="27">
        <f t="shared" si="35"/>
        <v>2737.0340000000001</v>
      </c>
      <c r="S50" s="27">
        <f t="shared" si="35"/>
        <v>544.31100000000004</v>
      </c>
      <c r="T50" s="27">
        <f t="shared" si="35"/>
        <v>815.36850000000004</v>
      </c>
      <c r="U50" s="27">
        <f t="shared" si="35"/>
        <v>848.87149999999997</v>
      </c>
      <c r="V50" s="27">
        <f t="shared" si="35"/>
        <v>1676.184</v>
      </c>
      <c r="W50" s="27">
        <f>+W51+W54</f>
        <v>0</v>
      </c>
      <c r="X50" s="27">
        <f>+X51+X54</f>
        <v>815.36850000000004</v>
      </c>
      <c r="Y50" s="27">
        <f>+Y51+Y54</f>
        <v>815.36850000000004</v>
      </c>
      <c r="Z50" s="27">
        <f>+Z51+Z54</f>
        <v>815.36850000000004</v>
      </c>
      <c r="AA50" s="27">
        <f>+AA51+AA54</f>
        <v>815.36850000000004</v>
      </c>
      <c r="AB50" s="31">
        <f t="shared" si="32"/>
        <v>9883.2430000000022</v>
      </c>
      <c r="AC50" s="31">
        <f t="shared" si="2"/>
        <v>-1216.1430000000018</v>
      </c>
      <c r="AD50" s="31">
        <f>+O50/AB50*100</f>
        <v>87.694899336179404</v>
      </c>
      <c r="AF50" s="132"/>
      <c r="AG50" s="132"/>
    </row>
    <row r="51" spans="2:33" ht="18" customHeight="1">
      <c r="B51" s="160" t="s">
        <v>132</v>
      </c>
      <c r="C51" s="161">
        <f>+C52+C53</f>
        <v>0</v>
      </c>
      <c r="D51" s="161">
        <f t="shared" ref="D51:O51" si="36">+D52+D53</f>
        <v>0</v>
      </c>
      <c r="E51" s="161">
        <f t="shared" si="36"/>
        <v>0</v>
      </c>
      <c r="F51" s="161">
        <f t="shared" si="36"/>
        <v>0</v>
      </c>
      <c r="G51" s="161">
        <f t="shared" si="36"/>
        <v>0</v>
      </c>
      <c r="H51" s="161">
        <f t="shared" si="36"/>
        <v>25.3</v>
      </c>
      <c r="I51" s="161">
        <f t="shared" si="36"/>
        <v>0</v>
      </c>
      <c r="J51" s="161">
        <f t="shared" si="36"/>
        <v>0</v>
      </c>
      <c r="K51" s="161">
        <f t="shared" si="36"/>
        <v>0</v>
      </c>
      <c r="L51" s="161">
        <f t="shared" si="36"/>
        <v>26.3</v>
      </c>
      <c r="M51" s="161">
        <f t="shared" si="36"/>
        <v>0</v>
      </c>
      <c r="N51" s="161">
        <f t="shared" si="36"/>
        <v>1142.4000000000001</v>
      </c>
      <c r="O51" s="162">
        <f t="shared" si="36"/>
        <v>1194</v>
      </c>
      <c r="P51" s="161">
        <v>0</v>
      </c>
      <c r="Q51" s="161">
        <v>0</v>
      </c>
      <c r="R51" s="161">
        <v>0</v>
      </c>
      <c r="S51" s="161">
        <v>0</v>
      </c>
      <c r="T51" s="161">
        <v>0</v>
      </c>
      <c r="U51" s="161">
        <f>+U52</f>
        <v>25.265000000000001</v>
      </c>
      <c r="V51" s="161">
        <v>0</v>
      </c>
      <c r="W51" s="161">
        <v>0</v>
      </c>
      <c r="X51" s="161">
        <v>0</v>
      </c>
      <c r="Y51" s="161">
        <v>0</v>
      </c>
      <c r="Z51" s="161">
        <v>0</v>
      </c>
      <c r="AA51" s="161">
        <v>0</v>
      </c>
      <c r="AB51" s="161">
        <f t="shared" si="32"/>
        <v>25.265000000000001</v>
      </c>
      <c r="AC51" s="161">
        <f t="shared" si="2"/>
        <v>1168.7349999999999</v>
      </c>
      <c r="AD51" s="161">
        <f t="shared" ref="AD51:AD52" si="37">+O51/AB51*100</f>
        <v>4725.9054027310503</v>
      </c>
      <c r="AF51" s="132"/>
      <c r="AG51" s="132"/>
    </row>
    <row r="52" spans="2:33" ht="18" customHeight="1">
      <c r="B52" s="163" t="s">
        <v>133</v>
      </c>
      <c r="C52" s="34">
        <f>+'[1]TESORERIA '!P54</f>
        <v>0</v>
      </c>
      <c r="D52" s="34">
        <f>+'[1]TESORERIA '!Q54</f>
        <v>0</v>
      </c>
      <c r="E52" s="34">
        <f>+'[1]TESORERIA '!R54</f>
        <v>0</v>
      </c>
      <c r="F52" s="34">
        <f>+'[1]TESORERIA '!S54</f>
        <v>0</v>
      </c>
      <c r="G52" s="34">
        <f>+'[1]TESORERIA '!T54</f>
        <v>0</v>
      </c>
      <c r="H52" s="34">
        <f>+'[1]TESORERIA '!U54</f>
        <v>25.3</v>
      </c>
      <c r="I52" s="34">
        <f>+'[1]TESORERIA '!V54</f>
        <v>0</v>
      </c>
      <c r="J52" s="34">
        <f>+'[1]TESORERIA '!W54</f>
        <v>0</v>
      </c>
      <c r="K52" s="34">
        <f>+'[1]TESORERIA '!X54</f>
        <v>0</v>
      </c>
      <c r="L52" s="34">
        <f>+'[1]TESORERIA '!Y54</f>
        <v>26.3</v>
      </c>
      <c r="M52" s="34">
        <f>+'[1]TESORERIA '!Z54</f>
        <v>0</v>
      </c>
      <c r="N52" s="34">
        <f>+'[1]TESORERIA '!AA54</f>
        <v>0</v>
      </c>
      <c r="O52" s="137">
        <f>SUM(C52:N52)</f>
        <v>51.6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25.265000000000001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5">
        <f t="shared" si="32"/>
        <v>25.265000000000001</v>
      </c>
      <c r="AC52" s="35">
        <f t="shared" si="2"/>
        <v>26.335000000000001</v>
      </c>
      <c r="AD52" s="35">
        <f t="shared" si="37"/>
        <v>204.2351078567188</v>
      </c>
      <c r="AF52" s="132"/>
      <c r="AG52" s="132"/>
    </row>
    <row r="53" spans="2:33" ht="18" customHeight="1">
      <c r="B53" s="163" t="s">
        <v>134</v>
      </c>
      <c r="C53" s="34">
        <f>+'[1]TESORERIA '!P55</f>
        <v>0</v>
      </c>
      <c r="D53" s="34">
        <f>+'[1]TESORERIA '!Q55</f>
        <v>0</v>
      </c>
      <c r="E53" s="34">
        <f>+'[1]TESORERIA '!R55</f>
        <v>0</v>
      </c>
      <c r="F53" s="34">
        <f>+'[1]TESORERIA '!S55</f>
        <v>0</v>
      </c>
      <c r="G53" s="34">
        <f>+'[1]TESORERIA '!T55</f>
        <v>0</v>
      </c>
      <c r="H53" s="34">
        <f>+'[1]TESORERIA '!U55</f>
        <v>0</v>
      </c>
      <c r="I53" s="34">
        <f>+'[1]TESORERIA '!V55</f>
        <v>0</v>
      </c>
      <c r="J53" s="34">
        <f>+'[1]TESORERIA '!W55</f>
        <v>0</v>
      </c>
      <c r="K53" s="34">
        <f>+'[1]TESORERIA '!X55</f>
        <v>0</v>
      </c>
      <c r="L53" s="34">
        <f>+'[1]TESORERIA '!Y55</f>
        <v>0</v>
      </c>
      <c r="M53" s="34">
        <f>+'[1]TESORERIA '!Z55</f>
        <v>0</v>
      </c>
      <c r="N53" s="34">
        <f>+'[1]TESORERIA '!AA55</f>
        <v>1142.4000000000001</v>
      </c>
      <c r="O53" s="137">
        <f>SUM(C53:N53)</f>
        <v>1142.4000000000001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5">
        <f t="shared" si="32"/>
        <v>0</v>
      </c>
      <c r="AC53" s="35">
        <f t="shared" si="2"/>
        <v>1142.4000000000001</v>
      </c>
      <c r="AD53" s="146">
        <v>0</v>
      </c>
      <c r="AF53" s="132"/>
      <c r="AG53" s="132"/>
    </row>
    <row r="54" spans="2:33" ht="18" customHeight="1">
      <c r="B54" s="164" t="s">
        <v>135</v>
      </c>
      <c r="C54" s="34">
        <f>+'[1]TESORERIA '!P56</f>
        <v>0</v>
      </c>
      <c r="D54" s="34">
        <f>+'[1]TESORERIA '!Q56</f>
        <v>0</v>
      </c>
      <c r="E54" s="34">
        <f>+'[1]TESORERIA '!R56</f>
        <v>2737</v>
      </c>
      <c r="F54" s="34">
        <f>+'[1]TESORERIA '!S56</f>
        <v>544.29999999999995</v>
      </c>
      <c r="G54" s="34">
        <f>+'[1]TESORERIA '!T56</f>
        <v>815.4</v>
      </c>
      <c r="H54" s="34">
        <f>+'[1]TESORERIA '!U56</f>
        <v>823.6</v>
      </c>
      <c r="I54" s="34">
        <f>+'[1]TESORERIA '!V56</f>
        <v>0</v>
      </c>
      <c r="J54" s="34">
        <f>+'[1]TESORERIA '!W56</f>
        <v>0</v>
      </c>
      <c r="K54" s="34">
        <f>+'[1]TESORERIA '!X56</f>
        <v>0</v>
      </c>
      <c r="L54" s="34">
        <f>+'[1]TESORERIA '!Y56</f>
        <v>852.9</v>
      </c>
      <c r="M54" s="34">
        <f>+'[1]TESORERIA '!Z56</f>
        <v>1699.9</v>
      </c>
      <c r="N54" s="34">
        <f>+'[1]TESORERIA '!AA56</f>
        <v>0</v>
      </c>
      <c r="O54" s="137">
        <f>SUM(C54:N54)</f>
        <v>7473.1</v>
      </c>
      <c r="P54" s="34">
        <v>0</v>
      </c>
      <c r="Q54" s="34">
        <v>0</v>
      </c>
      <c r="R54" s="34">
        <v>2737.0340000000001</v>
      </c>
      <c r="S54" s="34">
        <v>544.31100000000004</v>
      </c>
      <c r="T54" s="34">
        <v>815.36850000000004</v>
      </c>
      <c r="U54" s="34">
        <v>823.60649999999998</v>
      </c>
      <c r="V54" s="34">
        <v>1676.184</v>
      </c>
      <c r="W54" s="34">
        <v>0</v>
      </c>
      <c r="X54" s="34">
        <v>815.36850000000004</v>
      </c>
      <c r="Y54" s="34">
        <v>815.36850000000004</v>
      </c>
      <c r="Z54" s="34">
        <v>815.36850000000004</v>
      </c>
      <c r="AA54" s="34">
        <v>815.36850000000004</v>
      </c>
      <c r="AB54" s="35">
        <f t="shared" si="32"/>
        <v>9857.978000000001</v>
      </c>
      <c r="AC54" s="35">
        <f t="shared" si="2"/>
        <v>-2384.8780000000006</v>
      </c>
      <c r="AD54" s="35">
        <f>+O54/AB54*100</f>
        <v>75.80763519658899</v>
      </c>
      <c r="AF54" s="132"/>
      <c r="AG54" s="132"/>
    </row>
    <row r="55" spans="2:33" ht="27.75" customHeight="1" thickBot="1">
      <c r="B55" s="165" t="s">
        <v>136</v>
      </c>
      <c r="C55" s="57">
        <f t="shared" ref="C55:AA55" si="38">+C50+C8</f>
        <v>888.2</v>
      </c>
      <c r="D55" s="57">
        <f t="shared" si="38"/>
        <v>690.30000000000007</v>
      </c>
      <c r="E55" s="57">
        <f t="shared" si="38"/>
        <v>5112.3</v>
      </c>
      <c r="F55" s="57">
        <f t="shared" si="38"/>
        <v>1250.8999999999999</v>
      </c>
      <c r="G55" s="57">
        <f t="shared" si="38"/>
        <v>1699.2</v>
      </c>
      <c r="H55" s="57">
        <f t="shared" si="38"/>
        <v>15291.9</v>
      </c>
      <c r="I55" s="57">
        <f t="shared" si="38"/>
        <v>2795.8999999999996</v>
      </c>
      <c r="J55" s="57">
        <f t="shared" si="38"/>
        <v>827</v>
      </c>
      <c r="K55" s="57">
        <f t="shared" si="38"/>
        <v>6286.9000000000005</v>
      </c>
      <c r="L55" s="57">
        <f t="shared" si="38"/>
        <v>2011.3000000000002</v>
      </c>
      <c r="M55" s="57">
        <f t="shared" si="38"/>
        <v>4792.8</v>
      </c>
      <c r="N55" s="57">
        <f t="shared" si="38"/>
        <v>8521.6</v>
      </c>
      <c r="O55" s="166">
        <f t="shared" si="38"/>
        <v>50168.299999999996</v>
      </c>
      <c r="P55" s="166">
        <f t="shared" si="38"/>
        <v>888.65122960999975</v>
      </c>
      <c r="Q55" s="166">
        <f t="shared" si="38"/>
        <v>690.75181235000002</v>
      </c>
      <c r="R55" s="166">
        <f t="shared" si="38"/>
        <v>5113.9679342599993</v>
      </c>
      <c r="S55" s="166">
        <f t="shared" si="38"/>
        <v>1175.85413227</v>
      </c>
      <c r="T55" s="166">
        <f t="shared" si="38"/>
        <v>1699.53237089</v>
      </c>
      <c r="U55" s="166">
        <f t="shared" si="38"/>
        <v>15292.38279406</v>
      </c>
      <c r="V55" s="166">
        <f t="shared" si="38"/>
        <v>4340.9906781500003</v>
      </c>
      <c r="W55" s="166">
        <f t="shared" si="38"/>
        <v>712.94024653293013</v>
      </c>
      <c r="X55" s="166">
        <f t="shared" si="38"/>
        <v>7144.9821585715399</v>
      </c>
      <c r="Y55" s="166">
        <f t="shared" si="38"/>
        <v>2642.8122991745722</v>
      </c>
      <c r="Z55" s="166">
        <f t="shared" si="38"/>
        <v>7603.3579538876238</v>
      </c>
      <c r="AA55" s="166">
        <f t="shared" si="38"/>
        <v>5256.0518759533352</v>
      </c>
      <c r="AB55" s="166">
        <f>+AB50+AB8</f>
        <v>52562.275485710001</v>
      </c>
      <c r="AC55" s="166">
        <f t="shared" si="2"/>
        <v>-2393.9754857100052</v>
      </c>
      <c r="AD55" s="166">
        <f>+O55/AB55*100</f>
        <v>95.445449300685524</v>
      </c>
      <c r="AF55" s="132"/>
      <c r="AG55" s="132"/>
    </row>
    <row r="56" spans="2:33" ht="18" customHeight="1" thickTop="1">
      <c r="B56" s="59" t="s">
        <v>76</v>
      </c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8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</row>
    <row r="57" spans="2:33" ht="15" customHeight="1">
      <c r="B57" s="63" t="s">
        <v>77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169"/>
      <c r="AD57" s="170"/>
    </row>
    <row r="58" spans="2:33" ht="12" customHeight="1">
      <c r="B58" s="68" t="s">
        <v>137</v>
      </c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170"/>
      <c r="AD58" s="170"/>
    </row>
    <row r="59" spans="2:33">
      <c r="B59" s="68" t="s">
        <v>138</v>
      </c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0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</row>
    <row r="60" spans="2:33">
      <c r="B60" s="68" t="s">
        <v>139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170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72"/>
      <c r="AD60" s="72"/>
    </row>
    <row r="61" spans="2:33">
      <c r="B61" s="73" t="s">
        <v>140</v>
      </c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0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72"/>
      <c r="AD61" s="72"/>
    </row>
    <row r="62" spans="2:33" ht="14.25">
      <c r="B62" s="70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5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</row>
    <row r="63" spans="2:33">
      <c r="B63" s="70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7"/>
      <c r="P63" s="173"/>
      <c r="Q63" s="173"/>
      <c r="R63" s="178"/>
      <c r="S63" s="178"/>
      <c r="T63" s="178"/>
      <c r="U63" s="178"/>
      <c r="V63" s="178"/>
      <c r="W63" s="178"/>
      <c r="X63" s="178"/>
      <c r="Y63" s="178"/>
      <c r="Z63" s="178"/>
      <c r="AA63" s="173"/>
      <c r="AB63" s="179"/>
      <c r="AC63" s="179"/>
      <c r="AD63" s="70"/>
    </row>
    <row r="64" spans="2:33">
      <c r="B64" s="84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177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70"/>
      <c r="AC64" s="70"/>
      <c r="AD64" s="70"/>
    </row>
    <row r="65" spans="2:30">
      <c r="B65" s="84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177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</row>
    <row r="66" spans="2:30">
      <c r="B66" s="84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177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70"/>
      <c r="AC66" s="70"/>
      <c r="AD66" s="70"/>
    </row>
    <row r="67" spans="2:30">
      <c r="B67" s="84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177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70"/>
      <c r="AC67" s="70"/>
      <c r="AD67" s="70"/>
    </row>
    <row r="68" spans="2:30">
      <c r="B68" s="84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18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</row>
    <row r="69" spans="2:30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177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</row>
    <row r="70" spans="2:30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177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70"/>
      <c r="AC70" s="70"/>
      <c r="AD70" s="70"/>
    </row>
    <row r="71" spans="2:30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177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70"/>
      <c r="AC71" s="70"/>
      <c r="AD71" s="70"/>
    </row>
    <row r="72" spans="2:30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177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</row>
    <row r="73" spans="2:30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177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</row>
    <row r="74" spans="2:30">
      <c r="B74" s="84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177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0"/>
      <c r="AC74" s="70"/>
      <c r="AD74" s="70"/>
    </row>
    <row r="75" spans="2:30">
      <c r="B75" s="84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177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70"/>
      <c r="AC75" s="70"/>
      <c r="AD75" s="70"/>
    </row>
    <row r="76" spans="2:30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177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70"/>
      <c r="AB76" s="70"/>
      <c r="AC76" s="70"/>
      <c r="AD76" s="70"/>
    </row>
    <row r="77" spans="2:30">
      <c r="B77" s="84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177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</row>
    <row r="78" spans="2:30">
      <c r="B78" s="84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177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70"/>
      <c r="AC78" s="70"/>
      <c r="AD78" s="70"/>
    </row>
    <row r="79" spans="2:30">
      <c r="B79" s="84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177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70"/>
      <c r="AC79" s="70"/>
      <c r="AD79" s="70"/>
    </row>
    <row r="80" spans="2:30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177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70"/>
      <c r="AC80" s="70"/>
      <c r="AD80" s="70"/>
    </row>
    <row r="81" spans="2:30">
      <c r="B81" s="84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177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70"/>
      <c r="AC81" s="70"/>
      <c r="AD81" s="70"/>
    </row>
    <row r="82" spans="2:30">
      <c r="B82" s="84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177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70"/>
      <c r="AC82" s="70"/>
      <c r="AD82" s="70"/>
    </row>
    <row r="83" spans="2:30">
      <c r="B83" s="84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177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70"/>
      <c r="AC83" s="70"/>
      <c r="AD83" s="70"/>
    </row>
    <row r="84" spans="2:30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177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70"/>
      <c r="AC84" s="70"/>
      <c r="AD84" s="70"/>
    </row>
    <row r="85" spans="2:30">
      <c r="B85" s="84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177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70"/>
      <c r="AC85" s="70"/>
      <c r="AD85" s="70"/>
    </row>
    <row r="86" spans="2:30">
      <c r="B86" s="84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177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70"/>
      <c r="AC86" s="70"/>
      <c r="AD86" s="70"/>
    </row>
    <row r="87" spans="2:30">
      <c r="B87" s="84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177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70"/>
      <c r="AC87" s="70"/>
      <c r="AD87" s="70"/>
    </row>
    <row r="88" spans="2:30">
      <c r="B88" s="84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177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70"/>
      <c r="AC88" s="70"/>
      <c r="AD88" s="70"/>
    </row>
    <row r="89" spans="2:30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177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70"/>
      <c r="AC89" s="70"/>
      <c r="AD89" s="70"/>
    </row>
    <row r="90" spans="2:30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177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70"/>
      <c r="AC90" s="70"/>
      <c r="AD90" s="70"/>
    </row>
    <row r="91" spans="2:30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177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70"/>
      <c r="AC91" s="70"/>
      <c r="AD91" s="70"/>
    </row>
    <row r="92" spans="2:30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177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</row>
    <row r="93" spans="2:30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177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70"/>
      <c r="AC93" s="70"/>
      <c r="AD93" s="70"/>
    </row>
    <row r="94" spans="2:30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177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70"/>
      <c r="AC94" s="70"/>
      <c r="AD94" s="70"/>
    </row>
    <row r="95" spans="2:30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177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70"/>
      <c r="AC95" s="70"/>
      <c r="AD95" s="70"/>
    </row>
    <row r="96" spans="2:30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177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70"/>
      <c r="AC96" s="70"/>
      <c r="AD96" s="70"/>
    </row>
    <row r="97" spans="2:30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177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70"/>
      <c r="AC97" s="70"/>
      <c r="AD97" s="70"/>
    </row>
    <row r="98" spans="2:30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177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70"/>
      <c r="AC98" s="70"/>
      <c r="AD98" s="70"/>
    </row>
    <row r="99" spans="2:30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177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</row>
    <row r="100" spans="2:30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177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70"/>
      <c r="AC100" s="70"/>
      <c r="AD100" s="70"/>
    </row>
    <row r="101" spans="2:30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177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70"/>
      <c r="AC101" s="70"/>
      <c r="AD101" s="70"/>
    </row>
    <row r="102" spans="2:30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177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</row>
    <row r="103" spans="2:30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177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</row>
    <row r="104" spans="2:30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177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</row>
    <row r="105" spans="2:30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177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</row>
    <row r="106" spans="2:30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177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</row>
    <row r="107" spans="2:30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177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</row>
    <row r="108" spans="2:30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177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</row>
    <row r="109" spans="2:30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177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</row>
    <row r="110" spans="2:30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177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</row>
    <row r="111" spans="2:30"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177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</row>
    <row r="112" spans="2:30"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177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</row>
    <row r="113" spans="2:30"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177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</row>
    <row r="114" spans="2:30"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177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</row>
    <row r="115" spans="2:30"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177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</row>
    <row r="116" spans="2:30"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177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</row>
    <row r="117" spans="2:30"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177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</row>
    <row r="118" spans="2:30"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177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</row>
    <row r="119" spans="2:30"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177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</row>
    <row r="120" spans="2:30"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177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</row>
    <row r="121" spans="2:30"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177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</row>
    <row r="122" spans="2:30"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177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</row>
    <row r="123" spans="2:30"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177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</row>
    <row r="124" spans="2:30"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177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</row>
    <row r="125" spans="2:30"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177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</row>
    <row r="126" spans="2:30"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177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</row>
    <row r="127" spans="2:30"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177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</row>
    <row r="128" spans="2:30"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177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</row>
    <row r="129" spans="2:30"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177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</row>
    <row r="130" spans="2:30"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177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</row>
    <row r="131" spans="2:30"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177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</row>
    <row r="132" spans="2:30"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177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</row>
    <row r="133" spans="2:30"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177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</row>
    <row r="134" spans="2:30"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177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</row>
    <row r="135" spans="2:30"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177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</row>
    <row r="136" spans="2:30"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177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</row>
    <row r="137" spans="2:30"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177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</row>
    <row r="138" spans="2:30"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177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</row>
    <row r="139" spans="2:30"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177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</row>
    <row r="140" spans="2:30"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177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</row>
    <row r="141" spans="2:30"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177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</row>
    <row r="142" spans="2:30"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177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</row>
    <row r="143" spans="2:30"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177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</row>
    <row r="144" spans="2:30"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177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</row>
    <row r="145" spans="2:30"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177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</row>
    <row r="146" spans="2:30"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177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</row>
    <row r="147" spans="2:30"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177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</row>
    <row r="148" spans="2:30"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177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</row>
    <row r="149" spans="2:30"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177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</row>
    <row r="150" spans="2:30"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177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</row>
    <row r="151" spans="2:30"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177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</row>
    <row r="152" spans="2:30"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177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</row>
    <row r="153" spans="2:30"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177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</row>
    <row r="154" spans="2:30"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177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</row>
    <row r="155" spans="2:30"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177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</row>
    <row r="156" spans="2:30"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177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</row>
    <row r="157" spans="2:30"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177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</row>
    <row r="158" spans="2:30"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177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</row>
    <row r="159" spans="2:30"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177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</row>
    <row r="160" spans="2:30"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177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</row>
    <row r="161" spans="2:30"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177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</row>
    <row r="162" spans="2:30"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177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</row>
    <row r="163" spans="2:30"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177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</row>
    <row r="164" spans="2:30"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177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</row>
    <row r="165" spans="2:30"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177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</row>
    <row r="166" spans="2:30"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177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</row>
    <row r="167" spans="2:30"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177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</row>
    <row r="168" spans="2:30"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177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</row>
    <row r="169" spans="2:30"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177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</row>
    <row r="170" spans="2:30"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177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</row>
    <row r="171" spans="2:30"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177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</row>
    <row r="172" spans="2:30"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177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</row>
    <row r="173" spans="2:30"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177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</row>
    <row r="174" spans="2:30"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177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</row>
    <row r="175" spans="2:30"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177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</row>
    <row r="176" spans="2:30"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177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</row>
    <row r="177" spans="2:30"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177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</row>
    <row r="178" spans="2:30"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177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</row>
    <row r="179" spans="2:30"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177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</row>
    <row r="180" spans="2:30"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177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</row>
    <row r="181" spans="2:30"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177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</row>
    <row r="182" spans="2:30"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177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</row>
    <row r="183" spans="2:30"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177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</row>
    <row r="184" spans="2:30"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177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</row>
    <row r="185" spans="2:30"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177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</row>
    <row r="186" spans="2:30"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177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</row>
    <row r="187" spans="2:30"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177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</row>
    <row r="188" spans="2:30"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177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</row>
    <row r="189" spans="2:30"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177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</row>
    <row r="190" spans="2:30"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177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</row>
    <row r="191" spans="2:30"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177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</row>
    <row r="192" spans="2:30"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177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</row>
    <row r="193" spans="2:30"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177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</row>
    <row r="194" spans="2:30"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177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</row>
    <row r="195" spans="2:30"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177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</row>
    <row r="196" spans="2:30"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177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</row>
    <row r="197" spans="2:30"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177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</row>
    <row r="198" spans="2:30"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177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</row>
    <row r="199" spans="2:30"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177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</row>
    <row r="200" spans="2:30"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177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</row>
    <row r="201" spans="2:30"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177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</row>
    <row r="202" spans="2:30"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177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</row>
    <row r="203" spans="2:30"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177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</row>
    <row r="204" spans="2:30"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177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</row>
    <row r="205" spans="2:30"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177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</row>
    <row r="206" spans="2:30"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177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</row>
    <row r="207" spans="2:30"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177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</row>
    <row r="208" spans="2:30"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177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</row>
    <row r="209" spans="2:30"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177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</row>
    <row r="210" spans="2:30"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177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</row>
    <row r="211" spans="2:30"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177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</row>
    <row r="212" spans="2:30"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177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</row>
    <row r="213" spans="2:30"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177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</row>
    <row r="214" spans="2:30"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177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</row>
    <row r="215" spans="2:30"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177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</row>
    <row r="216" spans="2:30"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177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</row>
    <row r="217" spans="2:30"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177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</row>
    <row r="218" spans="2:30"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177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</row>
    <row r="219" spans="2:30"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177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</row>
    <row r="220" spans="2:30"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177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</row>
    <row r="221" spans="2:30"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177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</row>
    <row r="222" spans="2:30"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177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</row>
    <row r="223" spans="2:30"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177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</row>
    <row r="224" spans="2:30"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177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</row>
    <row r="225" spans="2:30"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177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</row>
    <row r="226" spans="2:30"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177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</row>
    <row r="227" spans="2:30"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177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</row>
    <row r="228" spans="2:30"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177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</row>
    <row r="229" spans="2:30"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177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</row>
    <row r="230" spans="2:30"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177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</row>
    <row r="231" spans="2:30"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177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</row>
    <row r="232" spans="2:30"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177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</row>
    <row r="233" spans="2:30"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177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</row>
    <row r="234" spans="2:30"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177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</row>
    <row r="235" spans="2:30"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177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</row>
    <row r="236" spans="2:30"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177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</row>
    <row r="237" spans="2:30"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177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</row>
    <row r="238" spans="2:30"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177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</row>
    <row r="239" spans="2:30"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177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</row>
    <row r="240" spans="2:30"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177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</row>
    <row r="241" spans="2:30"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177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</row>
    <row r="242" spans="2:30"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177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</row>
    <row r="243" spans="2:30"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177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</row>
    <row r="244" spans="2:30"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177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</row>
    <row r="245" spans="2:30"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177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</row>
    <row r="246" spans="2:30"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177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</row>
    <row r="247" spans="2:30"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177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</row>
    <row r="248" spans="2:30"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177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</row>
    <row r="249" spans="2:30"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177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</row>
    <row r="250" spans="2:30"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177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</row>
    <row r="251" spans="2:30"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177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</row>
    <row r="252" spans="2:30"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177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</row>
    <row r="253" spans="2:30"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177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</row>
    <row r="254" spans="2:30"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177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</row>
    <row r="255" spans="2:30"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177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</row>
    <row r="256" spans="2:30"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177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</row>
    <row r="257" spans="2:30"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177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</row>
    <row r="258" spans="2:30"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177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</row>
    <row r="259" spans="2:30"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177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</row>
    <row r="260" spans="2:30"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177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</row>
    <row r="261" spans="2:30"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177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</row>
    <row r="262" spans="2:30"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177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</row>
    <row r="263" spans="2:30"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177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</row>
    <row r="264" spans="2:30"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177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</row>
    <row r="265" spans="2:30"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177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</row>
    <row r="266" spans="2:30"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177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</row>
    <row r="267" spans="2:30"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177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</row>
    <row r="268" spans="2:30"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177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</row>
  </sheetData>
  <mergeCells count="11">
    <mergeCell ref="AD6:AD7"/>
    <mergeCell ref="B1:AD1"/>
    <mergeCell ref="B3:AD3"/>
    <mergeCell ref="B4:AD4"/>
    <mergeCell ref="B5:AD5"/>
    <mergeCell ref="B6:B7"/>
    <mergeCell ref="C6:N6"/>
    <mergeCell ref="O6:O7"/>
    <mergeCell ref="P6:AA6"/>
    <mergeCell ref="AB6:AB7"/>
    <mergeCell ref="AC6:AC7"/>
  </mergeCells>
  <printOptions horizontalCentered="1"/>
  <pageMargins left="0" right="0" top="0" bottom="0" header="0" footer="0"/>
  <pageSetup scale="6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EFA38-33B1-4C49-AE2B-656D3515D27D}">
  <dimension ref="A1:AF263"/>
  <sheetViews>
    <sheetView showGridLines="0" tabSelected="1" topLeftCell="A40" zoomScaleNormal="100" workbookViewId="0">
      <selection activeCell="M67" sqref="M67"/>
    </sheetView>
  </sheetViews>
  <sheetFormatPr baseColWidth="10" defaultColWidth="11.42578125" defaultRowHeight="12.75"/>
  <cols>
    <col min="1" max="1" width="3.42578125" style="2" customWidth="1"/>
    <col min="2" max="2" width="92.5703125" style="2" customWidth="1"/>
    <col min="3" max="10" width="11.140625" style="2" customWidth="1"/>
    <col min="11" max="11" width="13.42578125" style="2" bestFit="1" customWidth="1"/>
    <col min="12" max="13" width="11.140625" style="2" customWidth="1"/>
    <col min="14" max="14" width="13.42578125" style="2" bestFit="1" customWidth="1"/>
    <col min="15" max="15" width="11.7109375" style="2" customWidth="1"/>
    <col min="16" max="16" width="10.5703125" style="122" customWidth="1"/>
    <col min="17" max="17" width="11.28515625" style="122" bestFit="1" customWidth="1"/>
    <col min="18" max="23" width="11.28515625" style="122" customWidth="1"/>
    <col min="24" max="26" width="14.5703125" style="122" customWidth="1"/>
    <col min="27" max="27" width="13.42578125" style="122" bestFit="1" customWidth="1"/>
    <col min="28" max="28" width="17.5703125" style="2" customWidth="1"/>
    <col min="29" max="29" width="12" style="2" bestFit="1" customWidth="1"/>
    <col min="30" max="30" width="12.42578125" style="2" bestFit="1" customWidth="1"/>
    <col min="31" max="31" width="13.85546875" style="2" bestFit="1" customWidth="1"/>
    <col min="32" max="16384" width="11.42578125" style="2"/>
  </cols>
  <sheetData>
    <row r="1" spans="2:32" ht="15.75">
      <c r="B1" s="4" t="s">
        <v>99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2:32" ht="14.2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5"/>
      <c r="AC2" s="5"/>
      <c r="AD2" s="5"/>
    </row>
    <row r="3" spans="2:32" s="115" customFormat="1" ht="15">
      <c r="B3" s="8" t="s">
        <v>141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2:32" s="115" customFormat="1" ht="17.25" customHeight="1">
      <c r="B4" s="9" t="s">
        <v>142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2:32" s="115" customFormat="1" ht="14.25" customHeight="1">
      <c r="B5" s="9" t="s">
        <v>143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2:32" s="115" customFormat="1" ht="22.5" customHeight="1">
      <c r="B6" s="83" t="s">
        <v>4</v>
      </c>
      <c r="C6" s="11">
        <v>2022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83">
        <v>2022</v>
      </c>
      <c r="P6" s="11">
        <v>2023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83">
        <v>2023</v>
      </c>
      <c r="AC6" s="11" t="s">
        <v>144</v>
      </c>
      <c r="AD6" s="182"/>
    </row>
    <row r="7" spans="2:32" ht="24" customHeight="1">
      <c r="B7" s="127"/>
      <c r="C7" s="128" t="s">
        <v>9</v>
      </c>
      <c r="D7" s="128" t="s">
        <v>10</v>
      </c>
      <c r="E7" s="128" t="s">
        <v>11</v>
      </c>
      <c r="F7" s="128" t="s">
        <v>12</v>
      </c>
      <c r="G7" s="128" t="s">
        <v>13</v>
      </c>
      <c r="H7" s="128" t="s">
        <v>14</v>
      </c>
      <c r="I7" s="128" t="s">
        <v>15</v>
      </c>
      <c r="J7" s="128" t="s">
        <v>16</v>
      </c>
      <c r="K7" s="128" t="s">
        <v>17</v>
      </c>
      <c r="L7" s="128" t="s">
        <v>18</v>
      </c>
      <c r="M7" s="128" t="s">
        <v>19</v>
      </c>
      <c r="N7" s="128" t="s">
        <v>20</v>
      </c>
      <c r="O7" s="127"/>
      <c r="P7" s="128" t="s">
        <v>9</v>
      </c>
      <c r="Q7" s="128" t="s">
        <v>10</v>
      </c>
      <c r="R7" s="128" t="s">
        <v>11</v>
      </c>
      <c r="S7" s="128" t="s">
        <v>12</v>
      </c>
      <c r="T7" s="128" t="s">
        <v>13</v>
      </c>
      <c r="U7" s="128" t="s">
        <v>14</v>
      </c>
      <c r="V7" s="128" t="s">
        <v>15</v>
      </c>
      <c r="W7" s="128" t="s">
        <v>16</v>
      </c>
      <c r="X7" s="128" t="s">
        <v>17</v>
      </c>
      <c r="Y7" s="128" t="s">
        <v>18</v>
      </c>
      <c r="Z7" s="128" t="s">
        <v>19</v>
      </c>
      <c r="AA7" s="128" t="s">
        <v>20</v>
      </c>
      <c r="AB7" s="127"/>
      <c r="AC7" s="183" t="s">
        <v>145</v>
      </c>
      <c r="AD7" s="184" t="s">
        <v>102</v>
      </c>
    </row>
    <row r="8" spans="2:32" ht="18" customHeight="1">
      <c r="B8" s="22" t="s">
        <v>21</v>
      </c>
      <c r="C8" s="185">
        <f t="shared" ref="C8:AB8" si="0">+C9+C14+C26</f>
        <v>1634.2999999999997</v>
      </c>
      <c r="D8" s="185">
        <f t="shared" si="0"/>
        <v>1914.6</v>
      </c>
      <c r="E8" s="185">
        <f t="shared" si="0"/>
        <v>1551.3000000000002</v>
      </c>
      <c r="F8" s="185">
        <f t="shared" si="0"/>
        <v>1339.8999999999999</v>
      </c>
      <c r="G8" s="185">
        <f t="shared" si="0"/>
        <v>1856.8</v>
      </c>
      <c r="H8" s="185">
        <f>+H9+H14+H26</f>
        <v>1694.3</v>
      </c>
      <c r="I8" s="185">
        <f>+I9+I14+I26</f>
        <v>1722.8</v>
      </c>
      <c r="J8" s="185">
        <f t="shared" ref="J8:M8" si="1">+J9+J14+J26</f>
        <v>1835.3</v>
      </c>
      <c r="K8" s="185">
        <f t="shared" si="1"/>
        <v>1387.4</v>
      </c>
      <c r="L8" s="185">
        <f t="shared" si="1"/>
        <v>1527.6</v>
      </c>
      <c r="M8" s="185">
        <f t="shared" si="1"/>
        <v>1349.6000000000001</v>
      </c>
      <c r="N8" s="185">
        <f t="shared" si="0"/>
        <v>2440.1999999999994</v>
      </c>
      <c r="O8" s="185">
        <f>SUM(C8:N8)</f>
        <v>20254.099999999995</v>
      </c>
      <c r="P8" s="185">
        <f t="shared" si="0"/>
        <v>1907.7</v>
      </c>
      <c r="Q8" s="185">
        <f t="shared" si="0"/>
        <v>3118.1000000000004</v>
      </c>
      <c r="R8" s="185">
        <f t="shared" si="0"/>
        <v>2738.9999999999995</v>
      </c>
      <c r="S8" s="185">
        <f t="shared" si="0"/>
        <v>2158.5</v>
      </c>
      <c r="T8" s="185">
        <f>+T9+T14+T26</f>
        <v>2411.1</v>
      </c>
      <c r="U8" s="185">
        <f>+U9+U14+U26</f>
        <v>3092.7</v>
      </c>
      <c r="V8" s="185">
        <f>+V9+V14+V26</f>
        <v>2941.7000000000003</v>
      </c>
      <c r="W8" s="185">
        <f t="shared" ref="W8:Z8" si="2">+W9+W14+W26</f>
        <v>2508.1999999999998</v>
      </c>
      <c r="X8" s="185">
        <f t="shared" si="2"/>
        <v>2006.4</v>
      </c>
      <c r="Y8" s="185">
        <f t="shared" si="2"/>
        <v>2137.1000000000004</v>
      </c>
      <c r="Z8" s="185">
        <f t="shared" si="2"/>
        <v>2347.7000000000003</v>
      </c>
      <c r="AA8" s="185">
        <f t="shared" si="0"/>
        <v>1563.1999999999998</v>
      </c>
      <c r="AB8" s="185">
        <f t="shared" si="0"/>
        <v>28931.4</v>
      </c>
      <c r="AC8" s="186">
        <f t="shared" ref="AC8:AC27" si="3">+AB8-O8</f>
        <v>8677.3000000000065</v>
      </c>
      <c r="AD8" s="186">
        <f t="shared" ref="AD8:AD13" si="4">+AC8/O8*100</f>
        <v>42.842189976350511</v>
      </c>
      <c r="AF8" s="114"/>
    </row>
    <row r="9" spans="2:32" ht="18" customHeight="1">
      <c r="B9" s="133" t="s">
        <v>22</v>
      </c>
      <c r="C9" s="131">
        <f>+C10</f>
        <v>8.6</v>
      </c>
      <c r="D9" s="131">
        <f t="shared" ref="D9:AB10" si="5">+D10</f>
        <v>8.1999999999999993</v>
      </c>
      <c r="E9" s="131">
        <f t="shared" si="5"/>
        <v>9.4</v>
      </c>
      <c r="F9" s="131">
        <f t="shared" si="5"/>
        <v>7.8</v>
      </c>
      <c r="G9" s="131">
        <f t="shared" si="5"/>
        <v>8.3000000000000007</v>
      </c>
      <c r="H9" s="131">
        <f t="shared" si="5"/>
        <v>15.1</v>
      </c>
      <c r="I9" s="131">
        <f t="shared" si="5"/>
        <v>11.3</v>
      </c>
      <c r="J9" s="131">
        <f t="shared" si="5"/>
        <v>9.8000000000000007</v>
      </c>
      <c r="K9" s="131">
        <f t="shared" si="5"/>
        <v>9.5</v>
      </c>
      <c r="L9" s="131">
        <f t="shared" si="5"/>
        <v>11.3</v>
      </c>
      <c r="M9" s="131">
        <f t="shared" si="5"/>
        <v>21.3</v>
      </c>
      <c r="N9" s="131">
        <f t="shared" si="5"/>
        <v>13.2</v>
      </c>
      <c r="O9" s="131">
        <f t="shared" si="5"/>
        <v>133.79999999999998</v>
      </c>
      <c r="P9" s="131">
        <f t="shared" si="5"/>
        <v>12.8</v>
      </c>
      <c r="Q9" s="131">
        <f t="shared" si="5"/>
        <v>11.3</v>
      </c>
      <c r="R9" s="131">
        <f t="shared" si="5"/>
        <v>19.100000000000001</v>
      </c>
      <c r="S9" s="131">
        <f t="shared" si="5"/>
        <v>9.9</v>
      </c>
      <c r="T9" s="131">
        <f t="shared" si="5"/>
        <v>11.7</v>
      </c>
      <c r="U9" s="131">
        <f t="shared" si="5"/>
        <v>13.7</v>
      </c>
      <c r="V9" s="131">
        <f t="shared" si="5"/>
        <v>12.8</v>
      </c>
      <c r="W9" s="131">
        <f t="shared" si="5"/>
        <v>11</v>
      </c>
      <c r="X9" s="131">
        <f t="shared" si="5"/>
        <v>3.6</v>
      </c>
      <c r="Y9" s="131">
        <f t="shared" si="5"/>
        <v>14.8</v>
      </c>
      <c r="Z9" s="131">
        <f t="shared" si="5"/>
        <v>21.7</v>
      </c>
      <c r="AA9" s="131">
        <f t="shared" si="5"/>
        <v>17.8</v>
      </c>
      <c r="AB9" s="131">
        <f t="shared" si="5"/>
        <v>160.19999999999999</v>
      </c>
      <c r="AC9" s="27">
        <f t="shared" si="3"/>
        <v>26.400000000000006</v>
      </c>
      <c r="AD9" s="27">
        <f t="shared" si="4"/>
        <v>19.730941704035882</v>
      </c>
      <c r="AF9" s="114"/>
    </row>
    <row r="10" spans="2:32" ht="18" customHeight="1">
      <c r="B10" s="133" t="s">
        <v>85</v>
      </c>
      <c r="C10" s="131">
        <f>+C11</f>
        <v>8.6</v>
      </c>
      <c r="D10" s="131">
        <f t="shared" si="5"/>
        <v>8.1999999999999993</v>
      </c>
      <c r="E10" s="131">
        <f t="shared" si="5"/>
        <v>9.4</v>
      </c>
      <c r="F10" s="131">
        <f t="shared" si="5"/>
        <v>7.8</v>
      </c>
      <c r="G10" s="131">
        <f t="shared" si="5"/>
        <v>8.3000000000000007</v>
      </c>
      <c r="H10" s="131">
        <f t="shared" si="5"/>
        <v>15.1</v>
      </c>
      <c r="I10" s="131">
        <f t="shared" si="5"/>
        <v>11.3</v>
      </c>
      <c r="J10" s="131">
        <f t="shared" si="5"/>
        <v>9.8000000000000007</v>
      </c>
      <c r="K10" s="131">
        <f t="shared" si="5"/>
        <v>9.5</v>
      </c>
      <c r="L10" s="131">
        <f t="shared" si="5"/>
        <v>11.3</v>
      </c>
      <c r="M10" s="131">
        <f t="shared" si="5"/>
        <v>21.3</v>
      </c>
      <c r="N10" s="131">
        <f t="shared" si="5"/>
        <v>13.2</v>
      </c>
      <c r="O10" s="131">
        <f t="shared" si="5"/>
        <v>133.79999999999998</v>
      </c>
      <c r="P10" s="131">
        <f t="shared" si="5"/>
        <v>12.8</v>
      </c>
      <c r="Q10" s="131">
        <f t="shared" si="5"/>
        <v>11.3</v>
      </c>
      <c r="R10" s="131">
        <f t="shared" si="5"/>
        <v>19.100000000000001</v>
      </c>
      <c r="S10" s="131">
        <f t="shared" si="5"/>
        <v>9.9</v>
      </c>
      <c r="T10" s="131">
        <f t="shared" si="5"/>
        <v>11.7</v>
      </c>
      <c r="U10" s="131">
        <f t="shared" si="5"/>
        <v>13.7</v>
      </c>
      <c r="V10" s="131">
        <f t="shared" si="5"/>
        <v>12.8</v>
      </c>
      <c r="W10" s="131">
        <f t="shared" si="5"/>
        <v>11</v>
      </c>
      <c r="X10" s="131">
        <f t="shared" si="5"/>
        <v>3.6</v>
      </c>
      <c r="Y10" s="131">
        <f t="shared" si="5"/>
        <v>14.8</v>
      </c>
      <c r="Z10" s="131">
        <f t="shared" si="5"/>
        <v>21.7</v>
      </c>
      <c r="AA10" s="131">
        <f t="shared" si="5"/>
        <v>17.8</v>
      </c>
      <c r="AB10" s="131">
        <f t="shared" si="5"/>
        <v>160.19999999999999</v>
      </c>
      <c r="AC10" s="27">
        <f t="shared" si="3"/>
        <v>26.400000000000006</v>
      </c>
      <c r="AD10" s="27">
        <f t="shared" si="4"/>
        <v>19.730941704035882</v>
      </c>
      <c r="AF10" s="114"/>
    </row>
    <row r="11" spans="2:32" ht="18" customHeight="1">
      <c r="B11" s="135" t="s">
        <v>105</v>
      </c>
      <c r="C11" s="131">
        <f t="shared" ref="C11:AA12" si="6">+C12</f>
        <v>8.6</v>
      </c>
      <c r="D11" s="27">
        <f t="shared" si="6"/>
        <v>8.1999999999999993</v>
      </c>
      <c r="E11" s="27">
        <f t="shared" si="6"/>
        <v>9.4</v>
      </c>
      <c r="F11" s="27">
        <f t="shared" si="6"/>
        <v>7.8</v>
      </c>
      <c r="G11" s="27">
        <f t="shared" si="6"/>
        <v>8.3000000000000007</v>
      </c>
      <c r="H11" s="27">
        <f t="shared" si="6"/>
        <v>15.1</v>
      </c>
      <c r="I11" s="27">
        <f t="shared" si="6"/>
        <v>11.3</v>
      </c>
      <c r="J11" s="27">
        <f t="shared" si="6"/>
        <v>9.8000000000000007</v>
      </c>
      <c r="K11" s="27">
        <f t="shared" si="6"/>
        <v>9.5</v>
      </c>
      <c r="L11" s="27">
        <f t="shared" si="6"/>
        <v>11.3</v>
      </c>
      <c r="M11" s="27">
        <f t="shared" si="6"/>
        <v>21.3</v>
      </c>
      <c r="N11" s="27">
        <f t="shared" si="6"/>
        <v>13.2</v>
      </c>
      <c r="O11" s="27">
        <f>+O12</f>
        <v>133.79999999999998</v>
      </c>
      <c r="P11" s="131">
        <f t="shared" si="6"/>
        <v>12.8</v>
      </c>
      <c r="Q11" s="27">
        <f t="shared" si="6"/>
        <v>11.3</v>
      </c>
      <c r="R11" s="27">
        <f t="shared" si="6"/>
        <v>19.100000000000001</v>
      </c>
      <c r="S11" s="27">
        <f t="shared" si="6"/>
        <v>9.9</v>
      </c>
      <c r="T11" s="27">
        <f t="shared" si="6"/>
        <v>11.7</v>
      </c>
      <c r="U11" s="27">
        <f t="shared" si="6"/>
        <v>13.7</v>
      </c>
      <c r="V11" s="27">
        <f t="shared" si="6"/>
        <v>12.8</v>
      </c>
      <c r="W11" s="27">
        <f t="shared" si="6"/>
        <v>11</v>
      </c>
      <c r="X11" s="27">
        <f t="shared" si="6"/>
        <v>3.6</v>
      </c>
      <c r="Y11" s="27">
        <f t="shared" si="6"/>
        <v>14.8</v>
      </c>
      <c r="Z11" s="27">
        <f t="shared" si="6"/>
        <v>21.7</v>
      </c>
      <c r="AA11" s="27">
        <f t="shared" si="6"/>
        <v>17.8</v>
      </c>
      <c r="AB11" s="27">
        <f>+AB12</f>
        <v>160.19999999999999</v>
      </c>
      <c r="AC11" s="27">
        <f t="shared" si="3"/>
        <v>26.400000000000006</v>
      </c>
      <c r="AD11" s="27">
        <f t="shared" si="4"/>
        <v>19.730941704035882</v>
      </c>
      <c r="AF11" s="114"/>
    </row>
    <row r="12" spans="2:32" ht="18" customHeight="1">
      <c r="B12" s="135" t="s">
        <v>106</v>
      </c>
      <c r="C12" s="131">
        <f t="shared" si="6"/>
        <v>8.6</v>
      </c>
      <c r="D12" s="131">
        <f t="shared" si="6"/>
        <v>8.1999999999999993</v>
      </c>
      <c r="E12" s="131">
        <f t="shared" si="6"/>
        <v>9.4</v>
      </c>
      <c r="F12" s="131">
        <f t="shared" si="6"/>
        <v>7.8</v>
      </c>
      <c r="G12" s="131">
        <f t="shared" si="6"/>
        <v>8.3000000000000007</v>
      </c>
      <c r="H12" s="131">
        <f t="shared" si="6"/>
        <v>15.1</v>
      </c>
      <c r="I12" s="131">
        <f t="shared" si="6"/>
        <v>11.3</v>
      </c>
      <c r="J12" s="131">
        <f t="shared" si="6"/>
        <v>9.8000000000000007</v>
      </c>
      <c r="K12" s="131">
        <f t="shared" si="6"/>
        <v>9.5</v>
      </c>
      <c r="L12" s="131">
        <f t="shared" si="6"/>
        <v>11.3</v>
      </c>
      <c r="M12" s="131">
        <f t="shared" si="6"/>
        <v>21.3</v>
      </c>
      <c r="N12" s="131">
        <f t="shared" si="6"/>
        <v>13.2</v>
      </c>
      <c r="O12" s="131">
        <f>+O13</f>
        <v>133.79999999999998</v>
      </c>
      <c r="P12" s="131">
        <f t="shared" si="6"/>
        <v>12.8</v>
      </c>
      <c r="Q12" s="131">
        <f t="shared" si="6"/>
        <v>11.3</v>
      </c>
      <c r="R12" s="131">
        <f t="shared" si="6"/>
        <v>19.100000000000001</v>
      </c>
      <c r="S12" s="131">
        <f t="shared" si="6"/>
        <v>9.9</v>
      </c>
      <c r="T12" s="131">
        <f t="shared" si="6"/>
        <v>11.7</v>
      </c>
      <c r="U12" s="131">
        <f t="shared" si="6"/>
        <v>13.7</v>
      </c>
      <c r="V12" s="131">
        <f t="shared" si="6"/>
        <v>12.8</v>
      </c>
      <c r="W12" s="131">
        <f t="shared" si="6"/>
        <v>11</v>
      </c>
      <c r="X12" s="131">
        <f t="shared" si="6"/>
        <v>3.6</v>
      </c>
      <c r="Y12" s="131">
        <f t="shared" si="6"/>
        <v>14.8</v>
      </c>
      <c r="Z12" s="131">
        <f t="shared" si="6"/>
        <v>21.7</v>
      </c>
      <c r="AA12" s="131">
        <f t="shared" si="6"/>
        <v>17.8</v>
      </c>
      <c r="AB12" s="131">
        <f>+AB13</f>
        <v>160.19999999999999</v>
      </c>
      <c r="AC12" s="27">
        <f t="shared" si="3"/>
        <v>26.400000000000006</v>
      </c>
      <c r="AD12" s="27">
        <f t="shared" si="4"/>
        <v>19.730941704035882</v>
      </c>
      <c r="AF12" s="114"/>
    </row>
    <row r="13" spans="2:32" ht="18" customHeight="1">
      <c r="B13" s="187" t="s">
        <v>146</v>
      </c>
      <c r="C13" s="35">
        <f>+[1]PP!C41</f>
        <v>8.6</v>
      </c>
      <c r="D13" s="35">
        <f>+[1]PP!D41</f>
        <v>8.1999999999999993</v>
      </c>
      <c r="E13" s="35">
        <f>+[1]PP!E41</f>
        <v>9.4</v>
      </c>
      <c r="F13" s="35">
        <f>+[1]PP!F41</f>
        <v>7.8</v>
      </c>
      <c r="G13" s="35">
        <f>+[1]PP!G41</f>
        <v>8.3000000000000007</v>
      </c>
      <c r="H13" s="35">
        <f>+[1]PP!H41</f>
        <v>15.1</v>
      </c>
      <c r="I13" s="35">
        <f>+[1]PP!I41</f>
        <v>11.3</v>
      </c>
      <c r="J13" s="35">
        <f>+[1]PP!J41</f>
        <v>9.8000000000000007</v>
      </c>
      <c r="K13" s="35">
        <f>+[1]PP!K41</f>
        <v>9.5</v>
      </c>
      <c r="L13" s="35">
        <f>+[1]PP!L41</f>
        <v>11.3</v>
      </c>
      <c r="M13" s="35">
        <f>+[1]PP!M41</f>
        <v>21.3</v>
      </c>
      <c r="N13" s="35">
        <f>+[1]PP!N41</f>
        <v>13.2</v>
      </c>
      <c r="O13" s="35">
        <f>SUM(C13:N13)</f>
        <v>133.79999999999998</v>
      </c>
      <c r="P13" s="35">
        <f>+[1]PP!P41</f>
        <v>12.8</v>
      </c>
      <c r="Q13" s="35">
        <f>+[1]PP!Q41</f>
        <v>11.3</v>
      </c>
      <c r="R13" s="35">
        <f>+[1]PP!R41</f>
        <v>19.100000000000001</v>
      </c>
      <c r="S13" s="35">
        <f>+[1]PP!S41</f>
        <v>9.9</v>
      </c>
      <c r="T13" s="35">
        <f>+[1]PP!T41</f>
        <v>11.7</v>
      </c>
      <c r="U13" s="35">
        <f>+[1]PP!U41</f>
        <v>13.7</v>
      </c>
      <c r="V13" s="35">
        <f>+[1]PP!V41</f>
        <v>12.8</v>
      </c>
      <c r="W13" s="35">
        <f>+[1]PP!W41</f>
        <v>11</v>
      </c>
      <c r="X13" s="35">
        <f>+[1]PP!X41</f>
        <v>3.6</v>
      </c>
      <c r="Y13" s="35">
        <f>+[1]PP!Y41</f>
        <v>14.8</v>
      </c>
      <c r="Z13" s="35">
        <f>+[1]PP!Z41</f>
        <v>21.7</v>
      </c>
      <c r="AA13" s="35">
        <f>+[1]PP!AA41</f>
        <v>17.8</v>
      </c>
      <c r="AB13" s="35">
        <f>SUM(P13:AA13)</f>
        <v>160.19999999999999</v>
      </c>
      <c r="AC13" s="34">
        <f t="shared" si="3"/>
        <v>26.400000000000006</v>
      </c>
      <c r="AD13" s="34">
        <f t="shared" si="4"/>
        <v>19.730941704035882</v>
      </c>
      <c r="AF13" s="114"/>
    </row>
    <row r="14" spans="2:32" ht="18" customHeight="1">
      <c r="B14" s="143" t="s">
        <v>117</v>
      </c>
      <c r="C14" s="131">
        <f t="shared" ref="C14:AB14" si="7">+C15+C22</f>
        <v>1540.1</v>
      </c>
      <c r="D14" s="131">
        <f t="shared" si="7"/>
        <v>1823.1999999999998</v>
      </c>
      <c r="E14" s="131">
        <f t="shared" si="7"/>
        <v>1452</v>
      </c>
      <c r="F14" s="131">
        <f t="shared" si="7"/>
        <v>1255.8</v>
      </c>
      <c r="G14" s="131">
        <f t="shared" si="7"/>
        <v>1766.3</v>
      </c>
      <c r="H14" s="131">
        <f t="shared" si="7"/>
        <v>1606.2</v>
      </c>
      <c r="I14" s="131">
        <f t="shared" si="7"/>
        <v>1628.2</v>
      </c>
      <c r="J14" s="131">
        <f t="shared" si="7"/>
        <v>1741.1</v>
      </c>
      <c r="K14" s="131">
        <f t="shared" si="7"/>
        <v>1303</v>
      </c>
      <c r="L14" s="131">
        <f t="shared" si="7"/>
        <v>1417</v>
      </c>
      <c r="M14" s="131">
        <f t="shared" si="7"/>
        <v>1244.6000000000001</v>
      </c>
      <c r="N14" s="131">
        <f t="shared" si="7"/>
        <v>2336.8999999999996</v>
      </c>
      <c r="O14" s="131">
        <f>+O15+O22</f>
        <v>19114.400000000005</v>
      </c>
      <c r="P14" s="131">
        <f t="shared" si="7"/>
        <v>1802.3000000000002</v>
      </c>
      <c r="Q14" s="131">
        <f t="shared" si="7"/>
        <v>3032.4</v>
      </c>
      <c r="R14" s="131">
        <f t="shared" si="7"/>
        <v>2647.7</v>
      </c>
      <c r="S14" s="131">
        <f t="shared" si="7"/>
        <v>2077.5</v>
      </c>
      <c r="T14" s="131">
        <f>+T15+T22</f>
        <v>2321.4</v>
      </c>
      <c r="U14" s="131">
        <f t="shared" si="7"/>
        <v>2998.5</v>
      </c>
      <c r="V14" s="131">
        <f t="shared" si="7"/>
        <v>2842.8</v>
      </c>
      <c r="W14" s="131">
        <f t="shared" si="7"/>
        <v>2422.1</v>
      </c>
      <c r="X14" s="131">
        <f t="shared" si="7"/>
        <v>1926.8000000000002</v>
      </c>
      <c r="Y14" s="131">
        <f t="shared" si="7"/>
        <v>2039.4</v>
      </c>
      <c r="Z14" s="131">
        <f t="shared" si="7"/>
        <v>2255.2000000000003</v>
      </c>
      <c r="AA14" s="131">
        <f t="shared" si="7"/>
        <v>1470.4999999999998</v>
      </c>
      <c r="AB14" s="131">
        <f t="shared" si="7"/>
        <v>27836.600000000002</v>
      </c>
      <c r="AC14" s="27">
        <f t="shared" si="3"/>
        <v>8722.1999999999971</v>
      </c>
      <c r="AD14" s="27">
        <f>+AC14/O14*100</f>
        <v>45.631565730548665</v>
      </c>
      <c r="AF14" s="114"/>
    </row>
    <row r="15" spans="2:32" ht="18" customHeight="1">
      <c r="B15" s="135" t="s">
        <v>60</v>
      </c>
      <c r="C15" s="131">
        <f t="shared" ref="C15:AB15" si="8">+C16+C20</f>
        <v>1537</v>
      </c>
      <c r="D15" s="27">
        <f t="shared" si="8"/>
        <v>1777.6999999999998</v>
      </c>
      <c r="E15" s="27">
        <f t="shared" si="8"/>
        <v>1423</v>
      </c>
      <c r="F15" s="27">
        <f t="shared" si="8"/>
        <v>1217.5999999999999</v>
      </c>
      <c r="G15" s="27">
        <f t="shared" si="8"/>
        <v>1729</v>
      </c>
      <c r="H15" s="27">
        <f t="shared" si="8"/>
        <v>1537.4</v>
      </c>
      <c r="I15" s="27">
        <f t="shared" si="8"/>
        <v>1516.9</v>
      </c>
      <c r="J15" s="27">
        <f t="shared" si="8"/>
        <v>1709.5</v>
      </c>
      <c r="K15" s="27">
        <f t="shared" si="8"/>
        <v>1220.4000000000001</v>
      </c>
      <c r="L15" s="27">
        <f t="shared" si="8"/>
        <v>1292.5</v>
      </c>
      <c r="M15" s="27">
        <f t="shared" si="8"/>
        <v>1159.3000000000002</v>
      </c>
      <c r="N15" s="27">
        <f t="shared" si="8"/>
        <v>2082.1999999999998</v>
      </c>
      <c r="O15" s="31">
        <f t="shared" si="8"/>
        <v>18202.500000000004</v>
      </c>
      <c r="P15" s="131">
        <f t="shared" si="8"/>
        <v>1767.9</v>
      </c>
      <c r="Q15" s="27">
        <f t="shared" si="8"/>
        <v>2959</v>
      </c>
      <c r="R15" s="27">
        <f t="shared" si="8"/>
        <v>2459.6</v>
      </c>
      <c r="S15" s="27">
        <f t="shared" si="8"/>
        <v>1990.6</v>
      </c>
      <c r="T15" s="27">
        <f t="shared" si="8"/>
        <v>2218.8000000000002</v>
      </c>
      <c r="U15" s="27">
        <f t="shared" si="8"/>
        <v>2855</v>
      </c>
      <c r="V15" s="27">
        <f t="shared" si="8"/>
        <v>2761.9</v>
      </c>
      <c r="W15" s="27">
        <f t="shared" si="8"/>
        <v>2336</v>
      </c>
      <c r="X15" s="27">
        <f t="shared" si="8"/>
        <v>1832.9</v>
      </c>
      <c r="Y15" s="27">
        <f t="shared" si="8"/>
        <v>1865.5</v>
      </c>
      <c r="Z15" s="27">
        <f t="shared" si="8"/>
        <v>2098.2000000000003</v>
      </c>
      <c r="AA15" s="27">
        <f t="shared" si="8"/>
        <v>1303.1999999999998</v>
      </c>
      <c r="AB15" s="27">
        <f t="shared" si="8"/>
        <v>26448.600000000002</v>
      </c>
      <c r="AC15" s="27">
        <f t="shared" si="3"/>
        <v>8246.0999999999985</v>
      </c>
      <c r="AD15" s="27">
        <f>+AC15/O15*100</f>
        <v>45.302018953440445</v>
      </c>
      <c r="AF15" s="114"/>
    </row>
    <row r="16" spans="2:32" ht="18" customHeight="1">
      <c r="B16" s="139" t="s">
        <v>61</v>
      </c>
      <c r="C16" s="27">
        <f t="shared" ref="C16:AB16" si="9">+C17+C19</f>
        <v>1.8</v>
      </c>
      <c r="D16" s="27">
        <f t="shared" si="9"/>
        <v>394.4</v>
      </c>
      <c r="E16" s="27">
        <f t="shared" si="9"/>
        <v>92.8</v>
      </c>
      <c r="F16" s="27">
        <f t="shared" si="9"/>
        <v>2.5</v>
      </c>
      <c r="G16" s="27">
        <f t="shared" si="9"/>
        <v>16.399999999999999</v>
      </c>
      <c r="H16" s="27">
        <f t="shared" si="9"/>
        <v>180</v>
      </c>
      <c r="I16" s="27">
        <f t="shared" si="9"/>
        <v>107.19999999999999</v>
      </c>
      <c r="J16" s="27">
        <f t="shared" si="9"/>
        <v>91.8</v>
      </c>
      <c r="K16" s="27">
        <f t="shared" si="9"/>
        <v>201.29999999999998</v>
      </c>
      <c r="L16" s="27">
        <f t="shared" si="9"/>
        <v>166.9</v>
      </c>
      <c r="M16" s="27">
        <f t="shared" si="9"/>
        <v>74.399999999999991</v>
      </c>
      <c r="N16" s="27">
        <f t="shared" si="9"/>
        <v>11.7</v>
      </c>
      <c r="O16" s="27">
        <f t="shared" si="9"/>
        <v>1341.2</v>
      </c>
      <c r="P16" s="27">
        <f t="shared" si="9"/>
        <v>39.699999999999996</v>
      </c>
      <c r="Q16" s="27">
        <f t="shared" si="9"/>
        <v>47.4</v>
      </c>
      <c r="R16" s="27">
        <f t="shared" si="9"/>
        <v>248.1</v>
      </c>
      <c r="S16" s="27">
        <f t="shared" si="9"/>
        <v>197.3</v>
      </c>
      <c r="T16" s="27">
        <f t="shared" si="9"/>
        <v>76</v>
      </c>
      <c r="U16" s="27">
        <f t="shared" si="9"/>
        <v>36.200000000000003</v>
      </c>
      <c r="V16" s="27">
        <f t="shared" si="9"/>
        <v>14</v>
      </c>
      <c r="W16" s="27">
        <f t="shared" si="9"/>
        <v>199.70000000000002</v>
      </c>
      <c r="X16" s="27">
        <f t="shared" si="9"/>
        <v>194.20000000000002</v>
      </c>
      <c r="Y16" s="27">
        <f t="shared" si="9"/>
        <v>227.5</v>
      </c>
      <c r="Z16" s="27">
        <f t="shared" si="9"/>
        <v>11.8</v>
      </c>
      <c r="AA16" s="27">
        <f t="shared" si="9"/>
        <v>7.6</v>
      </c>
      <c r="AB16" s="27">
        <f t="shared" si="9"/>
        <v>1299.4999999999998</v>
      </c>
      <c r="AC16" s="27">
        <f t="shared" si="3"/>
        <v>-41.700000000000273</v>
      </c>
      <c r="AD16" s="27">
        <f>+AC16/O16*100</f>
        <v>-3.1091559797196746</v>
      </c>
      <c r="AF16" s="114"/>
    </row>
    <row r="17" spans="1:32" s="48" customFormat="1" ht="18" customHeight="1">
      <c r="B17" s="188" t="s">
        <v>118</v>
      </c>
      <c r="C17" s="158">
        <f>+C18</f>
        <v>0</v>
      </c>
      <c r="D17" s="158">
        <f t="shared" ref="D17:AB17" si="10">+D18</f>
        <v>0</v>
      </c>
      <c r="E17" s="158">
        <f t="shared" si="10"/>
        <v>0</v>
      </c>
      <c r="F17" s="158">
        <f t="shared" si="10"/>
        <v>0</v>
      </c>
      <c r="G17" s="158">
        <f t="shared" si="10"/>
        <v>0</v>
      </c>
      <c r="H17" s="158">
        <f t="shared" si="10"/>
        <v>0</v>
      </c>
      <c r="I17" s="158">
        <f t="shared" si="10"/>
        <v>2.1</v>
      </c>
      <c r="J17" s="158">
        <f t="shared" si="10"/>
        <v>5.6</v>
      </c>
      <c r="K17" s="158">
        <f t="shared" si="10"/>
        <v>192.2</v>
      </c>
      <c r="L17" s="158">
        <f t="shared" si="10"/>
        <v>0.1</v>
      </c>
      <c r="M17" s="158">
        <f t="shared" si="10"/>
        <v>1.1000000000000001</v>
      </c>
      <c r="N17" s="158">
        <f t="shared" si="10"/>
        <v>10.6</v>
      </c>
      <c r="O17" s="158">
        <f t="shared" si="10"/>
        <v>211.69999999999996</v>
      </c>
      <c r="P17" s="158">
        <f t="shared" si="10"/>
        <v>35.4</v>
      </c>
      <c r="Q17" s="158">
        <f t="shared" si="10"/>
        <v>33.9</v>
      </c>
      <c r="R17" s="158">
        <f t="shared" si="10"/>
        <v>3.4</v>
      </c>
      <c r="S17" s="158">
        <f t="shared" si="10"/>
        <v>3.9</v>
      </c>
      <c r="T17" s="158">
        <f t="shared" si="10"/>
        <v>2.2000000000000002</v>
      </c>
      <c r="U17" s="158">
        <f t="shared" si="10"/>
        <v>4.9000000000000004</v>
      </c>
      <c r="V17" s="158">
        <f t="shared" si="10"/>
        <v>6.6</v>
      </c>
      <c r="W17" s="158">
        <f t="shared" si="10"/>
        <v>2.8</v>
      </c>
      <c r="X17" s="158">
        <f t="shared" si="10"/>
        <v>18.899999999999999</v>
      </c>
      <c r="Y17" s="158">
        <f t="shared" si="10"/>
        <v>0.4</v>
      </c>
      <c r="Z17" s="158">
        <f t="shared" si="10"/>
        <v>0</v>
      </c>
      <c r="AA17" s="158">
        <f t="shared" si="10"/>
        <v>0.8</v>
      </c>
      <c r="AB17" s="158">
        <f t="shared" si="10"/>
        <v>113.2</v>
      </c>
      <c r="AC17" s="158">
        <f t="shared" si="3"/>
        <v>-98.499999999999957</v>
      </c>
      <c r="AD17" s="189">
        <v>0</v>
      </c>
      <c r="AF17" s="114"/>
    </row>
    <row r="18" spans="1:32" ht="18" customHeight="1">
      <c r="B18" s="190" t="s">
        <v>147</v>
      </c>
      <c r="C18" s="34">
        <f>+[1]PP!C68</f>
        <v>0</v>
      </c>
      <c r="D18" s="34">
        <f>+[1]PP!D68</f>
        <v>0</v>
      </c>
      <c r="E18" s="34">
        <f>+[1]PP!E68</f>
        <v>0</v>
      </c>
      <c r="F18" s="34">
        <f>+[1]PP!F68</f>
        <v>0</v>
      </c>
      <c r="G18" s="34">
        <f>+[1]PP!G68</f>
        <v>0</v>
      </c>
      <c r="H18" s="34">
        <f>+[1]PP!H68</f>
        <v>0</v>
      </c>
      <c r="I18" s="34">
        <f>+[1]PP!I68</f>
        <v>2.1</v>
      </c>
      <c r="J18" s="34">
        <f>+[1]PP!J68</f>
        <v>5.6</v>
      </c>
      <c r="K18" s="34">
        <f>+[1]PP!K68</f>
        <v>192.2</v>
      </c>
      <c r="L18" s="34">
        <f>+[1]PP!L68</f>
        <v>0.1</v>
      </c>
      <c r="M18" s="34">
        <f>+[1]PP!M68</f>
        <v>1.1000000000000001</v>
      </c>
      <c r="N18" s="34">
        <f>+[1]PP!N68</f>
        <v>10.6</v>
      </c>
      <c r="O18" s="34">
        <f>SUM(C18:N18)</f>
        <v>211.69999999999996</v>
      </c>
      <c r="P18" s="34">
        <f>+[1]PP!P68</f>
        <v>35.4</v>
      </c>
      <c r="Q18" s="34">
        <f>+[1]PP!Q68</f>
        <v>33.9</v>
      </c>
      <c r="R18" s="34">
        <f>+[1]PP!R68</f>
        <v>3.4</v>
      </c>
      <c r="S18" s="34">
        <f>+[1]PP!S68</f>
        <v>3.9</v>
      </c>
      <c r="T18" s="34">
        <f>+[1]PP!T68</f>
        <v>2.2000000000000002</v>
      </c>
      <c r="U18" s="34">
        <f>+[1]PP!U68</f>
        <v>4.9000000000000004</v>
      </c>
      <c r="V18" s="34">
        <f>+[1]PP!V68</f>
        <v>6.6</v>
      </c>
      <c r="W18" s="34">
        <f>+[1]PP!W68</f>
        <v>2.8</v>
      </c>
      <c r="X18" s="34">
        <f>+[1]PP!X68</f>
        <v>18.899999999999999</v>
      </c>
      <c r="Y18" s="34">
        <f>+[1]PP!Y68</f>
        <v>0.4</v>
      </c>
      <c r="Z18" s="34">
        <f>+[1]PP!Z68</f>
        <v>0</v>
      </c>
      <c r="AA18" s="34">
        <f>+[1]PP!AA68</f>
        <v>0.8</v>
      </c>
      <c r="AB18" s="34">
        <f>SUM(P18:AA18)</f>
        <v>113.2</v>
      </c>
      <c r="AC18" s="34">
        <f t="shared" si="3"/>
        <v>-98.499999999999957</v>
      </c>
      <c r="AD18" s="191">
        <f t="shared" ref="AD18:AD28" si="11">+AC18/O18*100</f>
        <v>-46.528105810108634</v>
      </c>
      <c r="AF18" s="114"/>
    </row>
    <row r="19" spans="1:32" ht="18" customHeight="1">
      <c r="B19" s="192" t="s">
        <v>148</v>
      </c>
      <c r="C19" s="34">
        <f>+[1]PP!C69</f>
        <v>1.8</v>
      </c>
      <c r="D19" s="34">
        <f>+[1]PP!D69</f>
        <v>394.4</v>
      </c>
      <c r="E19" s="34">
        <f>+[1]PP!E69</f>
        <v>92.8</v>
      </c>
      <c r="F19" s="34">
        <f>+[1]PP!F69</f>
        <v>2.5</v>
      </c>
      <c r="G19" s="34">
        <f>+[1]PP!G69</f>
        <v>16.399999999999999</v>
      </c>
      <c r="H19" s="34">
        <f>+[1]PP!H69</f>
        <v>180</v>
      </c>
      <c r="I19" s="34">
        <f>+[1]PP!I69</f>
        <v>105.1</v>
      </c>
      <c r="J19" s="34">
        <f>+[1]PP!J69</f>
        <v>86.2</v>
      </c>
      <c r="K19" s="34">
        <f>+[1]PP!K69</f>
        <v>9.1</v>
      </c>
      <c r="L19" s="34">
        <f>+[1]PP!L69</f>
        <v>166.8</v>
      </c>
      <c r="M19" s="34">
        <f>+[1]PP!M69</f>
        <v>73.3</v>
      </c>
      <c r="N19" s="34">
        <f>+[1]PP!N69</f>
        <v>1.1000000000000001</v>
      </c>
      <c r="O19" s="35">
        <f>SUM(C19:N19)</f>
        <v>1129.5</v>
      </c>
      <c r="P19" s="34">
        <f>+[1]PP!P69</f>
        <v>4.3</v>
      </c>
      <c r="Q19" s="34">
        <f>+[1]PP!Q69</f>
        <v>13.5</v>
      </c>
      <c r="R19" s="34">
        <f>+[1]PP!R69</f>
        <v>244.7</v>
      </c>
      <c r="S19" s="34">
        <f>+[1]PP!S69</f>
        <v>193.4</v>
      </c>
      <c r="T19" s="34">
        <f>+[1]PP!T69</f>
        <v>73.8</v>
      </c>
      <c r="U19" s="34">
        <f>+[1]PP!U69</f>
        <v>31.3</v>
      </c>
      <c r="V19" s="34">
        <f>+[1]PP!V69</f>
        <v>7.4</v>
      </c>
      <c r="W19" s="34">
        <f>+[1]PP!W69</f>
        <v>196.9</v>
      </c>
      <c r="X19" s="34">
        <f>+[1]PP!X69</f>
        <v>175.3</v>
      </c>
      <c r="Y19" s="34">
        <f>+[1]PP!Y69</f>
        <v>227.1</v>
      </c>
      <c r="Z19" s="34">
        <f>+[1]PP!Z69</f>
        <v>11.8</v>
      </c>
      <c r="AA19" s="34">
        <f>+[1]PP!AA69</f>
        <v>6.8</v>
      </c>
      <c r="AB19" s="34">
        <f>SUM(P19:AA19)</f>
        <v>1186.2999999999997</v>
      </c>
      <c r="AC19" s="34">
        <f t="shared" si="3"/>
        <v>56.799999999999727</v>
      </c>
      <c r="AD19" s="191">
        <f t="shared" si="11"/>
        <v>5.0287737937140085</v>
      </c>
      <c r="AF19" s="114"/>
    </row>
    <row r="20" spans="1:32" ht="18" customHeight="1">
      <c r="B20" s="139" t="s">
        <v>62</v>
      </c>
      <c r="C20" s="27">
        <f t="shared" ref="C20:AB20" si="12">SUM(C21:C21)</f>
        <v>1535.2</v>
      </c>
      <c r="D20" s="27">
        <f t="shared" si="12"/>
        <v>1383.3</v>
      </c>
      <c r="E20" s="27">
        <f t="shared" si="12"/>
        <v>1330.2</v>
      </c>
      <c r="F20" s="27">
        <f t="shared" si="12"/>
        <v>1215.0999999999999</v>
      </c>
      <c r="G20" s="27">
        <f t="shared" si="12"/>
        <v>1712.6</v>
      </c>
      <c r="H20" s="27">
        <f t="shared" si="12"/>
        <v>1357.4</v>
      </c>
      <c r="I20" s="27">
        <f t="shared" si="12"/>
        <v>1409.7</v>
      </c>
      <c r="J20" s="27">
        <f t="shared" si="12"/>
        <v>1617.7</v>
      </c>
      <c r="K20" s="27">
        <f t="shared" si="12"/>
        <v>1019.1</v>
      </c>
      <c r="L20" s="27">
        <f t="shared" si="12"/>
        <v>1125.5999999999999</v>
      </c>
      <c r="M20" s="27">
        <f t="shared" si="12"/>
        <v>1084.9000000000001</v>
      </c>
      <c r="N20" s="27">
        <f t="shared" si="12"/>
        <v>2070.5</v>
      </c>
      <c r="O20" s="27">
        <f t="shared" si="12"/>
        <v>16861.300000000003</v>
      </c>
      <c r="P20" s="27">
        <f t="shared" si="12"/>
        <v>1728.2</v>
      </c>
      <c r="Q20" s="27">
        <f t="shared" si="12"/>
        <v>2911.6</v>
      </c>
      <c r="R20" s="27">
        <f t="shared" si="12"/>
        <v>2211.5</v>
      </c>
      <c r="S20" s="27">
        <f t="shared" si="12"/>
        <v>1793.3</v>
      </c>
      <c r="T20" s="27">
        <f t="shared" si="12"/>
        <v>2142.8000000000002</v>
      </c>
      <c r="U20" s="27">
        <f t="shared" si="12"/>
        <v>2818.8</v>
      </c>
      <c r="V20" s="27">
        <f t="shared" si="12"/>
        <v>2747.9</v>
      </c>
      <c r="W20" s="27">
        <f t="shared" si="12"/>
        <v>2136.3000000000002</v>
      </c>
      <c r="X20" s="27">
        <f t="shared" si="12"/>
        <v>1638.7</v>
      </c>
      <c r="Y20" s="27">
        <f t="shared" si="12"/>
        <v>1638</v>
      </c>
      <c r="Z20" s="27">
        <f t="shared" si="12"/>
        <v>2086.4</v>
      </c>
      <c r="AA20" s="27">
        <f t="shared" si="12"/>
        <v>1295.5999999999999</v>
      </c>
      <c r="AB20" s="27">
        <f t="shared" si="12"/>
        <v>25149.100000000002</v>
      </c>
      <c r="AC20" s="27">
        <f t="shared" si="3"/>
        <v>8287.7999999999993</v>
      </c>
      <c r="AD20" s="27">
        <f t="shared" si="11"/>
        <v>49.152793675457993</v>
      </c>
      <c r="AF20" s="114"/>
    </row>
    <row r="21" spans="1:32" ht="18" customHeight="1">
      <c r="B21" s="192" t="s">
        <v>149</v>
      </c>
      <c r="C21" s="34">
        <f>+[1]PP!C73</f>
        <v>1535.2</v>
      </c>
      <c r="D21" s="34">
        <f>+[1]PP!D73</f>
        <v>1383.3</v>
      </c>
      <c r="E21" s="34">
        <f>+[1]PP!E73</f>
        <v>1330.2</v>
      </c>
      <c r="F21" s="34">
        <f>+[1]PP!F73</f>
        <v>1215.0999999999999</v>
      </c>
      <c r="G21" s="34">
        <f>+[1]PP!G73</f>
        <v>1712.6</v>
      </c>
      <c r="H21" s="34">
        <f>+[1]PP!H73</f>
        <v>1357.4</v>
      </c>
      <c r="I21" s="34">
        <f>+[1]PP!I73</f>
        <v>1409.7</v>
      </c>
      <c r="J21" s="34">
        <f>+[1]PP!J73</f>
        <v>1617.7</v>
      </c>
      <c r="K21" s="34">
        <f>+[1]PP!K73</f>
        <v>1019.1</v>
      </c>
      <c r="L21" s="34">
        <f>+[1]PP!L73</f>
        <v>1125.5999999999999</v>
      </c>
      <c r="M21" s="34">
        <f>+[1]PP!M73</f>
        <v>1084.9000000000001</v>
      </c>
      <c r="N21" s="34">
        <f>+[1]PP!N73</f>
        <v>2070.5</v>
      </c>
      <c r="O21" s="35">
        <f>SUM(C21:N21)</f>
        <v>16861.300000000003</v>
      </c>
      <c r="P21" s="34">
        <f>+[1]PP!P73</f>
        <v>1728.2</v>
      </c>
      <c r="Q21" s="34">
        <f>+[1]PP!Q73</f>
        <v>2911.6</v>
      </c>
      <c r="R21" s="34">
        <f>+[1]PP!R73</f>
        <v>2211.5</v>
      </c>
      <c r="S21" s="34">
        <f>+[1]PP!S73</f>
        <v>1793.3</v>
      </c>
      <c r="T21" s="34">
        <f>+[1]PP!T73</f>
        <v>2142.8000000000002</v>
      </c>
      <c r="U21" s="34">
        <f>+[1]PP!U73</f>
        <v>2818.8</v>
      </c>
      <c r="V21" s="34">
        <f>+[1]PP!V73</f>
        <v>2747.9</v>
      </c>
      <c r="W21" s="34">
        <f>+[1]PP!W73</f>
        <v>2136.3000000000002</v>
      </c>
      <c r="X21" s="34">
        <f>+[1]PP!X73</f>
        <v>1638.7</v>
      </c>
      <c r="Y21" s="34">
        <f>+[1]PP!Y73</f>
        <v>1638</v>
      </c>
      <c r="Z21" s="34">
        <f>+[1]PP!Z73</f>
        <v>2086.4</v>
      </c>
      <c r="AA21" s="34">
        <f>+[1]PP!AA73</f>
        <v>1295.5999999999999</v>
      </c>
      <c r="AB21" s="34">
        <f>SUM(P21:AA21)</f>
        <v>25149.100000000002</v>
      </c>
      <c r="AC21" s="34">
        <f t="shared" si="3"/>
        <v>8287.7999999999993</v>
      </c>
      <c r="AD21" s="34">
        <f t="shared" si="11"/>
        <v>49.152793675457993</v>
      </c>
      <c r="AF21" s="114"/>
    </row>
    <row r="22" spans="1:32" ht="18" customHeight="1">
      <c r="B22" s="139" t="s">
        <v>66</v>
      </c>
      <c r="C22" s="27">
        <f t="shared" ref="C22:AB22" si="13">SUM(C23:C25)</f>
        <v>3.1</v>
      </c>
      <c r="D22" s="27">
        <f t="shared" si="13"/>
        <v>45.5</v>
      </c>
      <c r="E22" s="27">
        <f t="shared" si="13"/>
        <v>29</v>
      </c>
      <c r="F22" s="27">
        <f t="shared" si="13"/>
        <v>38.200000000000003</v>
      </c>
      <c r="G22" s="27">
        <f t="shared" si="13"/>
        <v>37.299999999999997</v>
      </c>
      <c r="H22" s="27">
        <f t="shared" si="13"/>
        <v>68.8</v>
      </c>
      <c r="I22" s="27">
        <f t="shared" si="13"/>
        <v>111.30000000000001</v>
      </c>
      <c r="J22" s="27">
        <f t="shared" si="13"/>
        <v>31.6</v>
      </c>
      <c r="K22" s="27">
        <f t="shared" si="13"/>
        <v>82.6</v>
      </c>
      <c r="L22" s="27">
        <f t="shared" si="13"/>
        <v>124.5</v>
      </c>
      <c r="M22" s="27">
        <f t="shared" si="13"/>
        <v>85.3</v>
      </c>
      <c r="N22" s="27">
        <f t="shared" si="13"/>
        <v>254.70000000000002</v>
      </c>
      <c r="O22" s="27">
        <f t="shared" si="13"/>
        <v>911.90000000000009</v>
      </c>
      <c r="P22" s="27">
        <f t="shared" si="13"/>
        <v>34.400000000000006</v>
      </c>
      <c r="Q22" s="27">
        <f t="shared" si="13"/>
        <v>73.400000000000006</v>
      </c>
      <c r="R22" s="27">
        <f t="shared" si="13"/>
        <v>188.1</v>
      </c>
      <c r="S22" s="27">
        <f t="shared" si="13"/>
        <v>86.9</v>
      </c>
      <c r="T22" s="27">
        <f>SUM(T23:T25)</f>
        <v>102.6</v>
      </c>
      <c r="U22" s="27">
        <f t="shared" si="13"/>
        <v>143.5</v>
      </c>
      <c r="V22" s="27">
        <f t="shared" si="13"/>
        <v>80.900000000000006</v>
      </c>
      <c r="W22" s="27">
        <f t="shared" si="13"/>
        <v>86.1</v>
      </c>
      <c r="X22" s="27">
        <f t="shared" si="13"/>
        <v>93.9</v>
      </c>
      <c r="Y22" s="27">
        <f t="shared" si="13"/>
        <v>173.9</v>
      </c>
      <c r="Z22" s="27">
        <f t="shared" si="13"/>
        <v>157</v>
      </c>
      <c r="AA22" s="27">
        <f t="shared" si="13"/>
        <v>167.3</v>
      </c>
      <c r="AB22" s="27">
        <f t="shared" si="13"/>
        <v>1388.0000000000002</v>
      </c>
      <c r="AC22" s="27">
        <f t="shared" si="3"/>
        <v>476.10000000000014</v>
      </c>
      <c r="AD22" s="27">
        <f t="shared" si="11"/>
        <v>52.209672113170313</v>
      </c>
      <c r="AE22" s="193"/>
      <c r="AF22" s="114"/>
    </row>
    <row r="23" spans="1:32" ht="18" customHeight="1">
      <c r="A23" s="2">
        <v>0</v>
      </c>
      <c r="B23" s="192" t="s">
        <v>150</v>
      </c>
      <c r="C23" s="34">
        <v>3</v>
      </c>
      <c r="D23" s="34">
        <v>3.4</v>
      </c>
      <c r="E23" s="34">
        <v>4.7</v>
      </c>
      <c r="F23" s="34">
        <f>+[1]PP!F80</f>
        <v>3.6</v>
      </c>
      <c r="G23" s="34">
        <f>+[1]PP!G80</f>
        <v>3.9</v>
      </c>
      <c r="H23" s="34">
        <f>+[1]PP!H80</f>
        <v>5</v>
      </c>
      <c r="I23" s="34">
        <f>+[1]PP!I80</f>
        <v>3.9</v>
      </c>
      <c r="J23" s="34">
        <f>+[1]PP!J80</f>
        <v>4.0999999999999996</v>
      </c>
      <c r="K23" s="34">
        <f>+[1]PP!K80</f>
        <v>5.3</v>
      </c>
      <c r="L23" s="34">
        <f>+[1]PP!L80</f>
        <v>4.2</v>
      </c>
      <c r="M23" s="34">
        <f>+[1]PP!M80</f>
        <v>4.3</v>
      </c>
      <c r="N23" s="34">
        <f>+[1]PP!N80</f>
        <v>6.1</v>
      </c>
      <c r="O23" s="35">
        <f>SUM(C23:N23)</f>
        <v>51.5</v>
      </c>
      <c r="P23" s="34">
        <f>+[1]PP!P80</f>
        <v>4.4000000000000004</v>
      </c>
      <c r="Q23" s="34">
        <f>+[1]PP!Q80</f>
        <v>4.4000000000000004</v>
      </c>
      <c r="R23" s="34">
        <f>+[1]PP!R80</f>
        <v>5.7</v>
      </c>
      <c r="S23" s="34">
        <f>+[1]PP!S80</f>
        <v>4.5999999999999996</v>
      </c>
      <c r="T23" s="34">
        <f>+[1]PP!T80</f>
        <v>5.7</v>
      </c>
      <c r="U23" s="34">
        <f>+[1]PP!U80</f>
        <v>4.3</v>
      </c>
      <c r="V23" s="34">
        <f>+[1]PP!V80</f>
        <v>3.8</v>
      </c>
      <c r="W23" s="34">
        <f>+[1]PP!W80</f>
        <v>4.5</v>
      </c>
      <c r="X23" s="34">
        <f>+[1]PP!X80</f>
        <v>3.7</v>
      </c>
      <c r="Y23" s="34">
        <f>+[1]PP!Y80</f>
        <v>3.6</v>
      </c>
      <c r="Z23" s="34">
        <f>+[1]PP!Z80</f>
        <v>3.3</v>
      </c>
      <c r="AA23" s="34">
        <f>+[1]PP!AA80</f>
        <v>4.2</v>
      </c>
      <c r="AB23" s="34">
        <f>SUM(P23:AA23)</f>
        <v>52.2</v>
      </c>
      <c r="AC23" s="34">
        <f t="shared" si="3"/>
        <v>0.70000000000000284</v>
      </c>
      <c r="AD23" s="34">
        <f t="shared" si="11"/>
        <v>1.3592233009708794</v>
      </c>
      <c r="AE23" s="193"/>
      <c r="AF23" s="114"/>
    </row>
    <row r="24" spans="1:32" ht="18" customHeight="1">
      <c r="B24" s="192" t="s">
        <v>151</v>
      </c>
      <c r="C24" s="34">
        <v>0.1</v>
      </c>
      <c r="D24" s="34">
        <v>5.4</v>
      </c>
      <c r="E24" s="34">
        <v>6.4</v>
      </c>
      <c r="F24" s="34">
        <v>14.5</v>
      </c>
      <c r="G24" s="34">
        <v>31</v>
      </c>
      <c r="H24" s="34">
        <v>52.2</v>
      </c>
      <c r="I24" s="34">
        <v>74.8</v>
      </c>
      <c r="J24" s="34">
        <v>19.399999999999999</v>
      </c>
      <c r="K24" s="34">
        <v>59.2</v>
      </c>
      <c r="L24" s="34">
        <v>99.3</v>
      </c>
      <c r="M24" s="34">
        <v>42.6</v>
      </c>
      <c r="N24" s="34">
        <v>231.3</v>
      </c>
      <c r="O24" s="35">
        <f>SUM(C24:N24)</f>
        <v>636.20000000000005</v>
      </c>
      <c r="P24" s="34">
        <v>23.3</v>
      </c>
      <c r="Q24" s="34">
        <v>39.200000000000003</v>
      </c>
      <c r="R24" s="34">
        <v>164.1</v>
      </c>
      <c r="S24" s="34">
        <v>41.4</v>
      </c>
      <c r="T24" s="34">
        <v>59</v>
      </c>
      <c r="U24" s="34">
        <v>105.8</v>
      </c>
      <c r="V24" s="34">
        <v>43.6</v>
      </c>
      <c r="W24" s="34">
        <v>43.6</v>
      </c>
      <c r="X24" s="34">
        <v>68.7</v>
      </c>
      <c r="Y24" s="34">
        <v>123.2</v>
      </c>
      <c r="Z24" s="34">
        <v>128.1</v>
      </c>
      <c r="AA24" s="34">
        <v>116</v>
      </c>
      <c r="AB24" s="34">
        <f>SUM(P24:AA24)</f>
        <v>956.00000000000011</v>
      </c>
      <c r="AC24" s="34">
        <f t="shared" si="3"/>
        <v>319.80000000000007</v>
      </c>
      <c r="AD24" s="34">
        <f t="shared" si="11"/>
        <v>50.267211568689099</v>
      </c>
      <c r="AE24" s="193"/>
      <c r="AF24" s="114"/>
    </row>
    <row r="25" spans="1:32" ht="18" customHeight="1">
      <c r="B25" s="192" t="s">
        <v>152</v>
      </c>
      <c r="C25" s="34">
        <v>0</v>
      </c>
      <c r="D25" s="34">
        <v>36.700000000000003</v>
      </c>
      <c r="E25" s="34">
        <v>17.899999999999999</v>
      </c>
      <c r="F25" s="34">
        <v>20.100000000000001</v>
      </c>
      <c r="G25" s="34">
        <v>2.4</v>
      </c>
      <c r="H25" s="34">
        <v>11.6</v>
      </c>
      <c r="I25" s="34">
        <v>32.6</v>
      </c>
      <c r="J25" s="34">
        <v>8.1</v>
      </c>
      <c r="K25" s="34">
        <v>18.100000000000001</v>
      </c>
      <c r="L25" s="34">
        <v>21</v>
      </c>
      <c r="M25" s="34">
        <v>38.4</v>
      </c>
      <c r="N25" s="34">
        <v>17.3</v>
      </c>
      <c r="O25" s="35">
        <f>SUM(C25:N25)</f>
        <v>224.20000000000002</v>
      </c>
      <c r="P25" s="34">
        <v>6.7</v>
      </c>
      <c r="Q25" s="34">
        <v>29.8</v>
      </c>
      <c r="R25" s="34">
        <v>18.3</v>
      </c>
      <c r="S25" s="34">
        <v>40.9</v>
      </c>
      <c r="T25" s="34">
        <v>37.9</v>
      </c>
      <c r="U25" s="34">
        <v>33.4</v>
      </c>
      <c r="V25" s="34">
        <v>33.5</v>
      </c>
      <c r="W25" s="34">
        <v>38</v>
      </c>
      <c r="X25" s="34">
        <v>21.5</v>
      </c>
      <c r="Y25" s="34">
        <v>47.1</v>
      </c>
      <c r="Z25" s="34">
        <v>25.6</v>
      </c>
      <c r="AA25" s="34">
        <v>47.1</v>
      </c>
      <c r="AB25" s="34">
        <f>SUM(P25:AA25)</f>
        <v>379.80000000000007</v>
      </c>
      <c r="AC25" s="34">
        <f t="shared" si="3"/>
        <v>155.60000000000005</v>
      </c>
      <c r="AD25" s="34">
        <f t="shared" si="11"/>
        <v>69.402319357716351</v>
      </c>
      <c r="AE25" s="193"/>
      <c r="AF25" s="114"/>
    </row>
    <row r="26" spans="1:32" ht="18" customHeight="1">
      <c r="B26" s="143" t="s">
        <v>123</v>
      </c>
      <c r="C26" s="27">
        <f t="shared" ref="C26:AB26" si="14">+C27+C29</f>
        <v>85.6</v>
      </c>
      <c r="D26" s="27">
        <f t="shared" si="14"/>
        <v>83.2</v>
      </c>
      <c r="E26" s="27">
        <f t="shared" si="14"/>
        <v>89.9</v>
      </c>
      <c r="F26" s="27">
        <f t="shared" si="14"/>
        <v>76.3</v>
      </c>
      <c r="G26" s="27">
        <f t="shared" si="14"/>
        <v>82.2</v>
      </c>
      <c r="H26" s="27">
        <f t="shared" si="14"/>
        <v>73</v>
      </c>
      <c r="I26" s="27">
        <f t="shared" si="14"/>
        <v>83.3</v>
      </c>
      <c r="J26" s="27">
        <f t="shared" si="14"/>
        <v>84.4</v>
      </c>
      <c r="K26" s="27">
        <f t="shared" si="14"/>
        <v>74.900000000000006</v>
      </c>
      <c r="L26" s="27">
        <f t="shared" si="14"/>
        <v>99.3</v>
      </c>
      <c r="M26" s="27">
        <f t="shared" si="14"/>
        <v>83.7</v>
      </c>
      <c r="N26" s="27">
        <f t="shared" si="14"/>
        <v>90.1</v>
      </c>
      <c r="O26" s="27">
        <f t="shared" si="14"/>
        <v>1005.8</v>
      </c>
      <c r="P26" s="27">
        <f t="shared" si="14"/>
        <v>92.6</v>
      </c>
      <c r="Q26" s="27">
        <f t="shared" si="14"/>
        <v>74.400000000000006</v>
      </c>
      <c r="R26" s="27">
        <f t="shared" si="14"/>
        <v>72.2</v>
      </c>
      <c r="S26" s="27">
        <f t="shared" si="14"/>
        <v>71.099999999999994</v>
      </c>
      <c r="T26" s="27">
        <f t="shared" si="14"/>
        <v>78</v>
      </c>
      <c r="U26" s="27">
        <f t="shared" si="14"/>
        <v>80.5</v>
      </c>
      <c r="V26" s="27">
        <f t="shared" si="14"/>
        <v>86.1</v>
      </c>
      <c r="W26" s="27">
        <f t="shared" si="14"/>
        <v>75.099999999999994</v>
      </c>
      <c r="X26" s="27">
        <f t="shared" si="14"/>
        <v>76</v>
      </c>
      <c r="Y26" s="27">
        <f t="shared" si="14"/>
        <v>82.9</v>
      </c>
      <c r="Z26" s="27">
        <f t="shared" si="14"/>
        <v>70.8</v>
      </c>
      <c r="AA26" s="27">
        <f t="shared" si="14"/>
        <v>74.900000000000006</v>
      </c>
      <c r="AB26" s="27">
        <f t="shared" si="14"/>
        <v>934.59999999999991</v>
      </c>
      <c r="AC26" s="27">
        <f t="shared" si="3"/>
        <v>-71.200000000000045</v>
      </c>
      <c r="AD26" s="27">
        <f t="shared" si="11"/>
        <v>-7.0789421356134472</v>
      </c>
      <c r="AE26" s="193"/>
      <c r="AF26" s="114"/>
    </row>
    <row r="27" spans="1:32" ht="18" customHeight="1">
      <c r="B27" s="135" t="s">
        <v>72</v>
      </c>
      <c r="C27" s="158">
        <f t="shared" ref="C27:N27" si="15">+C28</f>
        <v>85.6</v>
      </c>
      <c r="D27" s="158">
        <f t="shared" si="15"/>
        <v>83.2</v>
      </c>
      <c r="E27" s="158">
        <f t="shared" si="15"/>
        <v>89.9</v>
      </c>
      <c r="F27" s="158">
        <f t="shared" si="15"/>
        <v>76.3</v>
      </c>
      <c r="G27" s="158">
        <f t="shared" si="15"/>
        <v>82.2</v>
      </c>
      <c r="H27" s="158">
        <f t="shared" si="15"/>
        <v>72.900000000000006</v>
      </c>
      <c r="I27" s="158">
        <f t="shared" si="15"/>
        <v>83.3</v>
      </c>
      <c r="J27" s="158">
        <f t="shared" si="15"/>
        <v>84.4</v>
      </c>
      <c r="K27" s="158">
        <f t="shared" si="15"/>
        <v>74.900000000000006</v>
      </c>
      <c r="L27" s="158">
        <f t="shared" si="15"/>
        <v>99.3</v>
      </c>
      <c r="M27" s="158">
        <f t="shared" si="15"/>
        <v>83.7</v>
      </c>
      <c r="N27" s="158">
        <f t="shared" si="15"/>
        <v>90.1</v>
      </c>
      <c r="O27" s="31">
        <f>SUM(C27:N27)</f>
        <v>1005.8</v>
      </c>
      <c r="P27" s="158">
        <v>92.6</v>
      </c>
      <c r="Q27" s="158">
        <f t="shared" ref="Q27:AA27" si="16">+Q28</f>
        <v>74.400000000000006</v>
      </c>
      <c r="R27" s="158">
        <f t="shared" si="16"/>
        <v>72.2</v>
      </c>
      <c r="S27" s="158">
        <f t="shared" si="16"/>
        <v>71.099999999999994</v>
      </c>
      <c r="T27" s="158">
        <f t="shared" si="16"/>
        <v>78</v>
      </c>
      <c r="U27" s="158">
        <f t="shared" si="16"/>
        <v>80.5</v>
      </c>
      <c r="V27" s="158">
        <f t="shared" si="16"/>
        <v>86.1</v>
      </c>
      <c r="W27" s="158">
        <f t="shared" si="16"/>
        <v>75.099999999999994</v>
      </c>
      <c r="X27" s="158">
        <f t="shared" si="16"/>
        <v>76</v>
      </c>
      <c r="Y27" s="158">
        <f t="shared" si="16"/>
        <v>82.9</v>
      </c>
      <c r="Z27" s="158">
        <f t="shared" si="16"/>
        <v>70.8</v>
      </c>
      <c r="AA27" s="158">
        <f t="shared" si="16"/>
        <v>74.900000000000006</v>
      </c>
      <c r="AB27" s="158">
        <f>SUM(P27:AA27)</f>
        <v>934.59999999999991</v>
      </c>
      <c r="AC27" s="27">
        <f t="shared" si="3"/>
        <v>-71.200000000000045</v>
      </c>
      <c r="AD27" s="158">
        <f t="shared" si="11"/>
        <v>-7.0789421356134472</v>
      </c>
      <c r="AE27" s="193"/>
      <c r="AF27" s="114"/>
    </row>
    <row r="28" spans="1:32" ht="18" customHeight="1">
      <c r="B28" s="194" t="s">
        <v>153</v>
      </c>
      <c r="C28" s="195">
        <f>+[1]PP!C91</f>
        <v>85.6</v>
      </c>
      <c r="D28" s="195">
        <f>+[1]PP!D91</f>
        <v>83.2</v>
      </c>
      <c r="E28" s="195">
        <f>+[1]PP!E91</f>
        <v>89.9</v>
      </c>
      <c r="F28" s="195">
        <f>+[1]PP!F91</f>
        <v>76.3</v>
      </c>
      <c r="G28" s="195">
        <f>+[1]PP!G91</f>
        <v>82.2</v>
      </c>
      <c r="H28" s="195">
        <f>+[1]PP!H91</f>
        <v>72.900000000000006</v>
      </c>
      <c r="I28" s="195">
        <f>+[1]PP!I91</f>
        <v>83.3</v>
      </c>
      <c r="J28" s="195">
        <f>+[1]PP!J91</f>
        <v>84.4</v>
      </c>
      <c r="K28" s="195">
        <f>+[1]PP!K91</f>
        <v>74.900000000000006</v>
      </c>
      <c r="L28" s="195">
        <f>+[1]PP!L91</f>
        <v>99.3</v>
      </c>
      <c r="M28" s="195">
        <f>+[1]PP!M91</f>
        <v>83.7</v>
      </c>
      <c r="N28" s="195">
        <f>+[1]PP!N91</f>
        <v>90.1</v>
      </c>
      <c r="O28" s="195">
        <f>+[1]PP!O91</f>
        <v>1005.8</v>
      </c>
      <c r="P28" s="195">
        <f>+[1]PP!P91</f>
        <v>92.6</v>
      </c>
      <c r="Q28" s="195">
        <f>+[1]PP!Q91</f>
        <v>74.400000000000006</v>
      </c>
      <c r="R28" s="195">
        <f>+[1]PP!R91</f>
        <v>72.2</v>
      </c>
      <c r="S28" s="195">
        <f>+[1]PP!S91</f>
        <v>71.099999999999994</v>
      </c>
      <c r="T28" s="195">
        <f>+[1]PP!T91</f>
        <v>78</v>
      </c>
      <c r="U28" s="195">
        <f>+[1]PP!U91</f>
        <v>80.5</v>
      </c>
      <c r="V28" s="195">
        <f>+[1]PP!V91</f>
        <v>86.1</v>
      </c>
      <c r="W28" s="195">
        <f>+[1]PP!W91</f>
        <v>75.099999999999994</v>
      </c>
      <c r="X28" s="195">
        <f>+[1]PP!X91</f>
        <v>76</v>
      </c>
      <c r="Y28" s="195">
        <f>+[1]PP!Y91</f>
        <v>82.9</v>
      </c>
      <c r="Z28" s="195">
        <f>+[1]PP!Z91</f>
        <v>70.8</v>
      </c>
      <c r="AA28" s="195">
        <f>+[1]PP!AA91</f>
        <v>74.900000000000006</v>
      </c>
      <c r="AB28" s="195">
        <f>+[1]PP!AB91</f>
        <v>934.59999999999991</v>
      </c>
      <c r="AC28" s="195">
        <f>+AB28-O28</f>
        <v>-71.200000000000045</v>
      </c>
      <c r="AD28" s="195">
        <f t="shared" si="11"/>
        <v>-7.0789421356134472</v>
      </c>
      <c r="AF28" s="114"/>
    </row>
    <row r="29" spans="1:32" ht="18" customHeight="1">
      <c r="B29" s="135" t="s">
        <v>73</v>
      </c>
      <c r="C29" s="131">
        <v>0</v>
      </c>
      <c r="D29" s="131">
        <v>0</v>
      </c>
      <c r="E29" s="131">
        <v>0</v>
      </c>
      <c r="F29" s="131">
        <v>0</v>
      </c>
      <c r="G29" s="131">
        <v>0</v>
      </c>
      <c r="H29" s="131">
        <v>0.1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0</v>
      </c>
      <c r="T29" s="131">
        <v>0</v>
      </c>
      <c r="U29" s="131">
        <v>0</v>
      </c>
      <c r="V29" s="131">
        <v>0</v>
      </c>
      <c r="W29" s="131">
        <v>0</v>
      </c>
      <c r="X29" s="131">
        <v>0</v>
      </c>
      <c r="Y29" s="131">
        <v>0</v>
      </c>
      <c r="Z29" s="131">
        <v>0</v>
      </c>
      <c r="AA29" s="131">
        <v>0</v>
      </c>
      <c r="AB29" s="131">
        <v>0</v>
      </c>
      <c r="AC29" s="196">
        <f>+AB29-O29</f>
        <v>0</v>
      </c>
      <c r="AD29" s="196">
        <v>0</v>
      </c>
      <c r="AF29" s="114"/>
    </row>
    <row r="30" spans="1:32" ht="21" customHeight="1">
      <c r="B30" s="197" t="s">
        <v>136</v>
      </c>
      <c r="C30" s="166">
        <f t="shared" ref="C30:AB30" si="17">+C8</f>
        <v>1634.2999999999997</v>
      </c>
      <c r="D30" s="166">
        <f t="shared" si="17"/>
        <v>1914.6</v>
      </c>
      <c r="E30" s="166">
        <f t="shared" si="17"/>
        <v>1551.3000000000002</v>
      </c>
      <c r="F30" s="166">
        <f t="shared" si="17"/>
        <v>1339.8999999999999</v>
      </c>
      <c r="G30" s="166">
        <f t="shared" si="17"/>
        <v>1856.8</v>
      </c>
      <c r="H30" s="166">
        <f>+H8</f>
        <v>1694.3</v>
      </c>
      <c r="I30" s="166">
        <f>+I8</f>
        <v>1722.8</v>
      </c>
      <c r="J30" s="166">
        <f t="shared" ref="J30:M30" si="18">+J8</f>
        <v>1835.3</v>
      </c>
      <c r="K30" s="166">
        <f t="shared" si="18"/>
        <v>1387.4</v>
      </c>
      <c r="L30" s="166">
        <f t="shared" si="18"/>
        <v>1527.6</v>
      </c>
      <c r="M30" s="166">
        <f t="shared" si="18"/>
        <v>1349.6000000000001</v>
      </c>
      <c r="N30" s="166">
        <f t="shared" si="17"/>
        <v>2440.1999999999994</v>
      </c>
      <c r="O30" s="166">
        <f>SUM(C30:N30)</f>
        <v>20254.099999999995</v>
      </c>
      <c r="P30" s="166">
        <f t="shared" si="17"/>
        <v>1907.7</v>
      </c>
      <c r="Q30" s="166">
        <f t="shared" si="17"/>
        <v>3118.1000000000004</v>
      </c>
      <c r="R30" s="166">
        <f t="shared" si="17"/>
        <v>2738.9999999999995</v>
      </c>
      <c r="S30" s="166">
        <f t="shared" si="17"/>
        <v>2158.5</v>
      </c>
      <c r="T30" s="166">
        <f>+T8</f>
        <v>2411.1</v>
      </c>
      <c r="U30" s="166">
        <f>+U8</f>
        <v>3092.7</v>
      </c>
      <c r="V30" s="166">
        <f>+V8</f>
        <v>2941.7000000000003</v>
      </c>
      <c r="W30" s="166">
        <f t="shared" ref="W30:Z30" si="19">+W8</f>
        <v>2508.1999999999998</v>
      </c>
      <c r="X30" s="166">
        <f t="shared" si="19"/>
        <v>2006.4</v>
      </c>
      <c r="Y30" s="166">
        <f t="shared" si="19"/>
        <v>2137.1000000000004</v>
      </c>
      <c r="Z30" s="166">
        <f t="shared" si="19"/>
        <v>2347.7000000000003</v>
      </c>
      <c r="AA30" s="166">
        <f t="shared" si="17"/>
        <v>1563.1999999999998</v>
      </c>
      <c r="AB30" s="166">
        <f t="shared" si="17"/>
        <v>28931.4</v>
      </c>
      <c r="AC30" s="166">
        <f>+AB30-O30</f>
        <v>8677.3000000000065</v>
      </c>
      <c r="AD30" s="198">
        <f>+AC30/O30*100</f>
        <v>42.842189976350511</v>
      </c>
      <c r="AF30" s="114"/>
    </row>
    <row r="31" spans="1:32" ht="21" customHeight="1">
      <c r="B31" s="199" t="s">
        <v>154</v>
      </c>
      <c r="C31" s="200">
        <v>0</v>
      </c>
      <c r="D31" s="201">
        <v>0</v>
      </c>
      <c r="E31" s="201">
        <v>0</v>
      </c>
      <c r="F31" s="201">
        <v>0</v>
      </c>
      <c r="G31" s="201">
        <v>0</v>
      </c>
      <c r="H31" s="201">
        <v>0</v>
      </c>
      <c r="I31" s="201">
        <v>0</v>
      </c>
      <c r="J31" s="201">
        <v>0</v>
      </c>
      <c r="K31" s="201">
        <v>0</v>
      </c>
      <c r="L31" s="201">
        <v>0</v>
      </c>
      <c r="M31" s="201">
        <v>0</v>
      </c>
      <c r="N31" s="201">
        <v>0</v>
      </c>
      <c r="O31" s="201">
        <v>0</v>
      </c>
      <c r="P31" s="201">
        <v>0</v>
      </c>
      <c r="Q31" s="201">
        <v>0</v>
      </c>
      <c r="R31" s="201">
        <v>0</v>
      </c>
      <c r="S31" s="201">
        <v>0</v>
      </c>
      <c r="T31" s="201">
        <v>0</v>
      </c>
      <c r="U31" s="201">
        <v>0</v>
      </c>
      <c r="V31" s="201">
        <v>0</v>
      </c>
      <c r="W31" s="201">
        <v>0</v>
      </c>
      <c r="X31" s="201">
        <v>0.1</v>
      </c>
      <c r="Y31" s="201">
        <v>0.4</v>
      </c>
      <c r="Z31" s="201">
        <v>0.1</v>
      </c>
      <c r="AA31" s="201">
        <v>0.3</v>
      </c>
      <c r="AB31" s="201">
        <f>SUM(P31:AA31)</f>
        <v>0.89999999999999991</v>
      </c>
      <c r="AC31" s="202">
        <f t="shared" ref="AC31" si="20">+AB31-O31</f>
        <v>0.89999999999999991</v>
      </c>
      <c r="AD31" s="203">
        <v>0</v>
      </c>
      <c r="AF31" s="114"/>
    </row>
    <row r="32" spans="1:32" ht="21" customHeight="1">
      <c r="B32" s="204"/>
      <c r="C32" s="166">
        <f t="shared" ref="C32:AA32" si="21">+C31+C30</f>
        <v>1634.2999999999997</v>
      </c>
      <c r="D32" s="166">
        <f t="shared" si="21"/>
        <v>1914.6</v>
      </c>
      <c r="E32" s="166">
        <f t="shared" si="21"/>
        <v>1551.3000000000002</v>
      </c>
      <c r="F32" s="166">
        <f t="shared" si="21"/>
        <v>1339.8999999999999</v>
      </c>
      <c r="G32" s="166">
        <f t="shared" si="21"/>
        <v>1856.8</v>
      </c>
      <c r="H32" s="166">
        <f t="shared" si="21"/>
        <v>1694.3</v>
      </c>
      <c r="I32" s="166">
        <f t="shared" si="21"/>
        <v>1722.8</v>
      </c>
      <c r="J32" s="166">
        <f t="shared" si="21"/>
        <v>1835.3</v>
      </c>
      <c r="K32" s="166">
        <f t="shared" si="21"/>
        <v>1387.4</v>
      </c>
      <c r="L32" s="166">
        <f t="shared" si="21"/>
        <v>1527.6</v>
      </c>
      <c r="M32" s="166">
        <f t="shared" si="21"/>
        <v>1349.6000000000001</v>
      </c>
      <c r="N32" s="166">
        <f t="shared" si="21"/>
        <v>2440.1999999999994</v>
      </c>
      <c r="O32" s="166">
        <f t="shared" si="21"/>
        <v>20254.099999999995</v>
      </c>
      <c r="P32" s="166">
        <f t="shared" si="21"/>
        <v>1907.7</v>
      </c>
      <c r="Q32" s="166">
        <f t="shared" si="21"/>
        <v>3118.1000000000004</v>
      </c>
      <c r="R32" s="166">
        <f t="shared" si="21"/>
        <v>2738.9999999999995</v>
      </c>
      <c r="S32" s="166">
        <f t="shared" si="21"/>
        <v>2158.5</v>
      </c>
      <c r="T32" s="166">
        <f t="shared" si="21"/>
        <v>2411.1</v>
      </c>
      <c r="U32" s="166">
        <f t="shared" si="21"/>
        <v>3092.7</v>
      </c>
      <c r="V32" s="166">
        <f t="shared" si="21"/>
        <v>2941.7000000000003</v>
      </c>
      <c r="W32" s="166">
        <f t="shared" si="21"/>
        <v>2508.1999999999998</v>
      </c>
      <c r="X32" s="166">
        <f t="shared" si="21"/>
        <v>2006.5</v>
      </c>
      <c r="Y32" s="166">
        <f t="shared" si="21"/>
        <v>2137.5000000000005</v>
      </c>
      <c r="Z32" s="166">
        <f t="shared" si="21"/>
        <v>2347.8000000000002</v>
      </c>
      <c r="AA32" s="166">
        <f t="shared" si="21"/>
        <v>1563.4999999999998</v>
      </c>
      <c r="AB32" s="205">
        <f>+AB31+AB30</f>
        <v>28932.300000000003</v>
      </c>
      <c r="AC32" s="166">
        <f>+AB32-O32</f>
        <v>8678.200000000008</v>
      </c>
      <c r="AD32" s="206">
        <v>0</v>
      </c>
      <c r="AF32" s="114"/>
    </row>
    <row r="33" spans="2:32" ht="18" customHeight="1">
      <c r="B33" s="59" t="s">
        <v>76</v>
      </c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</row>
    <row r="34" spans="2:32" ht="13.5" customHeight="1">
      <c r="B34" s="63" t="s">
        <v>77</v>
      </c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</row>
    <row r="35" spans="2:32" ht="14.25" customHeight="1">
      <c r="B35" s="68" t="s">
        <v>155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</row>
    <row r="36" spans="2:32">
      <c r="B36" s="7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70"/>
      <c r="AD36" s="70"/>
    </row>
    <row r="37" spans="2:32">
      <c r="B37" s="70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7"/>
      <c r="AC37" s="208"/>
      <c r="AD37" s="208"/>
    </row>
    <row r="38" spans="2:32" ht="15">
      <c r="B38" s="8" t="s">
        <v>141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2:32" ht="14.25">
      <c r="B39" s="9" t="s">
        <v>156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2:32" ht="14.25">
      <c r="B40" s="9" t="s">
        <v>143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2:32" ht="18" customHeight="1">
      <c r="B41" s="83" t="s">
        <v>4</v>
      </c>
      <c r="C41" s="11">
        <v>2023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83">
        <v>2023</v>
      </c>
      <c r="P41" s="11">
        <v>2023</v>
      </c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4" t="s">
        <v>157</v>
      </c>
      <c r="AC41" s="11" t="s">
        <v>144</v>
      </c>
      <c r="AD41" s="182"/>
    </row>
    <row r="42" spans="2:32" ht="21.75" customHeight="1">
      <c r="B42" s="127"/>
      <c r="C42" s="128" t="s">
        <v>9</v>
      </c>
      <c r="D42" s="128" t="s">
        <v>10</v>
      </c>
      <c r="E42" s="128" t="s">
        <v>11</v>
      </c>
      <c r="F42" s="128" t="s">
        <v>12</v>
      </c>
      <c r="G42" s="128" t="s">
        <v>13</v>
      </c>
      <c r="H42" s="128" t="s">
        <v>14</v>
      </c>
      <c r="I42" s="128" t="s">
        <v>15</v>
      </c>
      <c r="J42" s="128" t="s">
        <v>16</v>
      </c>
      <c r="K42" s="128" t="s">
        <v>17</v>
      </c>
      <c r="L42" s="128" t="s">
        <v>18</v>
      </c>
      <c r="M42" s="128" t="s">
        <v>19</v>
      </c>
      <c r="N42" s="128" t="s">
        <v>20</v>
      </c>
      <c r="O42" s="127"/>
      <c r="P42" s="128" t="s">
        <v>9</v>
      </c>
      <c r="Q42" s="128" t="s">
        <v>10</v>
      </c>
      <c r="R42" s="128" t="s">
        <v>11</v>
      </c>
      <c r="S42" s="128" t="s">
        <v>12</v>
      </c>
      <c r="T42" s="128" t="s">
        <v>13</v>
      </c>
      <c r="U42" s="128" t="s">
        <v>14</v>
      </c>
      <c r="V42" s="128" t="s">
        <v>15</v>
      </c>
      <c r="W42" s="128" t="s">
        <v>16</v>
      </c>
      <c r="X42" s="128" t="s">
        <v>17</v>
      </c>
      <c r="Y42" s="128" t="s">
        <v>18</v>
      </c>
      <c r="Z42" s="128" t="s">
        <v>19</v>
      </c>
      <c r="AA42" s="128" t="s">
        <v>20</v>
      </c>
      <c r="AB42" s="20"/>
      <c r="AC42" s="183" t="s">
        <v>158</v>
      </c>
      <c r="AD42" s="184" t="s">
        <v>102</v>
      </c>
    </row>
    <row r="43" spans="2:32" ht="18" customHeight="1">
      <c r="B43" s="22" t="s">
        <v>21</v>
      </c>
      <c r="C43" s="185">
        <f t="shared" ref="C43:AB43" si="22">+C44+C49+C61</f>
        <v>1907.7</v>
      </c>
      <c r="D43" s="185">
        <f t="shared" si="22"/>
        <v>3118.1000000000004</v>
      </c>
      <c r="E43" s="185">
        <f t="shared" si="22"/>
        <v>2738.9999999999995</v>
      </c>
      <c r="F43" s="185">
        <f t="shared" si="22"/>
        <v>2158.5</v>
      </c>
      <c r="G43" s="185">
        <f t="shared" si="22"/>
        <v>2411.1</v>
      </c>
      <c r="H43" s="185">
        <f t="shared" si="22"/>
        <v>3092.7</v>
      </c>
      <c r="I43" s="185">
        <f t="shared" si="22"/>
        <v>2941.7000000000003</v>
      </c>
      <c r="J43" s="185">
        <f t="shared" si="22"/>
        <v>2508.1999999999998</v>
      </c>
      <c r="K43" s="185">
        <f t="shared" si="22"/>
        <v>2006.4</v>
      </c>
      <c r="L43" s="185">
        <f t="shared" si="22"/>
        <v>2137.1000000000004</v>
      </c>
      <c r="M43" s="185">
        <f t="shared" si="22"/>
        <v>2347.7000000000003</v>
      </c>
      <c r="N43" s="185">
        <f t="shared" si="22"/>
        <v>1563.1999999999998</v>
      </c>
      <c r="O43" s="185">
        <f t="shared" si="22"/>
        <v>28931.4</v>
      </c>
      <c r="P43" s="185">
        <f t="shared" si="22"/>
        <v>1333.3748347400001</v>
      </c>
      <c r="Q43" s="185">
        <f t="shared" si="22"/>
        <v>3026.6137510399994</v>
      </c>
      <c r="R43" s="185">
        <f t="shared" si="22"/>
        <v>2657.8528396800002</v>
      </c>
      <c r="S43" s="185">
        <f t="shared" si="22"/>
        <v>1972.5791471900002</v>
      </c>
      <c r="T43" s="185">
        <f t="shared" si="22"/>
        <v>1818.6445706599993</v>
      </c>
      <c r="U43" s="185">
        <f t="shared" si="22"/>
        <v>2024.9662500899997</v>
      </c>
      <c r="V43" s="185">
        <f t="shared" si="22"/>
        <v>1954.8693643100005</v>
      </c>
      <c r="W43" s="185">
        <f t="shared" si="22"/>
        <v>1969.8778015441712</v>
      </c>
      <c r="X43" s="185">
        <f t="shared" si="22"/>
        <v>2038.9258713481322</v>
      </c>
      <c r="Y43" s="185">
        <f t="shared" si="22"/>
        <v>2041.5396492233988</v>
      </c>
      <c r="Z43" s="185">
        <f t="shared" si="22"/>
        <v>2281.4369218655861</v>
      </c>
      <c r="AA43" s="185">
        <f t="shared" si="22"/>
        <v>2180.9426233174718</v>
      </c>
      <c r="AB43" s="185">
        <f t="shared" si="22"/>
        <v>25301.623625008757</v>
      </c>
      <c r="AC43" s="185">
        <f>+O43-AB43</f>
        <v>3629.7763749912447</v>
      </c>
      <c r="AD43" s="185">
        <f>+O43/AB43*100</f>
        <v>114.34602153912164</v>
      </c>
      <c r="AF43" s="114"/>
    </row>
    <row r="44" spans="2:32" ht="18" customHeight="1">
      <c r="B44" s="133" t="s">
        <v>22</v>
      </c>
      <c r="C44" s="131">
        <f>+C45</f>
        <v>12.8</v>
      </c>
      <c r="D44" s="131">
        <f>+D45</f>
        <v>11.3</v>
      </c>
      <c r="E44" s="131">
        <f t="shared" ref="E44:T45" si="23">+E45</f>
        <v>19.100000000000001</v>
      </c>
      <c r="F44" s="131">
        <f t="shared" si="23"/>
        <v>9.9</v>
      </c>
      <c r="G44" s="131">
        <f t="shared" si="23"/>
        <v>11.7</v>
      </c>
      <c r="H44" s="131">
        <f t="shared" si="23"/>
        <v>13.7</v>
      </c>
      <c r="I44" s="131">
        <f t="shared" si="23"/>
        <v>12.8</v>
      </c>
      <c r="J44" s="131">
        <f t="shared" si="23"/>
        <v>11</v>
      </c>
      <c r="K44" s="131">
        <f t="shared" si="23"/>
        <v>3.6</v>
      </c>
      <c r="L44" s="131">
        <f t="shared" si="23"/>
        <v>14.8</v>
      </c>
      <c r="M44" s="131">
        <f t="shared" si="23"/>
        <v>21.7</v>
      </c>
      <c r="N44" s="131">
        <f t="shared" si="23"/>
        <v>17.8</v>
      </c>
      <c r="O44" s="131">
        <f t="shared" si="23"/>
        <v>160.19999999999999</v>
      </c>
      <c r="P44" s="131">
        <f t="shared" si="23"/>
        <v>12.834630000000001</v>
      </c>
      <c r="Q44" s="131">
        <f t="shared" si="23"/>
        <v>11.29908</v>
      </c>
      <c r="R44" s="131">
        <f t="shared" si="23"/>
        <v>19.086345000000001</v>
      </c>
      <c r="S44" s="131">
        <f t="shared" si="23"/>
        <v>9.9589149999999993</v>
      </c>
      <c r="T44" s="131">
        <f t="shared" si="23"/>
        <v>11.693319390000001</v>
      </c>
      <c r="U44" s="131">
        <f t="shared" ref="R44:AD45" si="24">+U45</f>
        <v>13.69977081</v>
      </c>
      <c r="V44" s="131">
        <f t="shared" si="24"/>
        <v>12.84470415</v>
      </c>
      <c r="W44" s="131">
        <f t="shared" si="24"/>
        <v>13.894521699947651</v>
      </c>
      <c r="X44" s="131">
        <f t="shared" si="24"/>
        <v>15.3268201451562</v>
      </c>
      <c r="Y44" s="131">
        <f t="shared" si="24"/>
        <v>11.547908244297501</v>
      </c>
      <c r="Z44" s="131">
        <f t="shared" si="24"/>
        <v>13.65528621578393</v>
      </c>
      <c r="AA44" s="131">
        <f t="shared" si="24"/>
        <v>15.3930748984247</v>
      </c>
      <c r="AB44" s="131">
        <f>+AB45</f>
        <v>161.23437555360999</v>
      </c>
      <c r="AC44" s="131">
        <f t="shared" ref="AC44:AC65" si="25">+O44-AB44</f>
        <v>-1.0343755536100048</v>
      </c>
      <c r="AD44" s="131">
        <f t="shared" ref="AD44:AD65" si="26">+O44/AB44*100</f>
        <v>99.358464626381078</v>
      </c>
      <c r="AF44" s="114"/>
    </row>
    <row r="45" spans="2:32" ht="18" customHeight="1">
      <c r="B45" s="133" t="s">
        <v>85</v>
      </c>
      <c r="C45" s="131">
        <f>+C46</f>
        <v>12.8</v>
      </c>
      <c r="D45" s="131">
        <f>+D46</f>
        <v>11.3</v>
      </c>
      <c r="E45" s="131">
        <f t="shared" si="23"/>
        <v>19.100000000000001</v>
      </c>
      <c r="F45" s="131">
        <f t="shared" si="23"/>
        <v>9.9</v>
      </c>
      <c r="G45" s="131">
        <f t="shared" si="23"/>
        <v>11.7</v>
      </c>
      <c r="H45" s="131">
        <f t="shared" si="23"/>
        <v>13.7</v>
      </c>
      <c r="I45" s="131">
        <f t="shared" si="23"/>
        <v>12.8</v>
      </c>
      <c r="J45" s="131">
        <f t="shared" si="23"/>
        <v>11</v>
      </c>
      <c r="K45" s="131">
        <f t="shared" si="23"/>
        <v>3.6</v>
      </c>
      <c r="L45" s="131">
        <f t="shared" si="23"/>
        <v>14.8</v>
      </c>
      <c r="M45" s="131">
        <f t="shared" si="23"/>
        <v>21.7</v>
      </c>
      <c r="N45" s="131">
        <f t="shared" si="23"/>
        <v>17.8</v>
      </c>
      <c r="O45" s="131">
        <f t="shared" si="23"/>
        <v>160.19999999999999</v>
      </c>
      <c r="P45" s="131">
        <f t="shared" si="23"/>
        <v>12.834630000000001</v>
      </c>
      <c r="Q45" s="131">
        <f t="shared" si="23"/>
        <v>11.29908</v>
      </c>
      <c r="R45" s="131">
        <f t="shared" si="24"/>
        <v>19.086345000000001</v>
      </c>
      <c r="S45" s="131">
        <f t="shared" si="24"/>
        <v>9.9589149999999993</v>
      </c>
      <c r="T45" s="131">
        <f t="shared" si="24"/>
        <v>11.693319390000001</v>
      </c>
      <c r="U45" s="131">
        <f t="shared" si="24"/>
        <v>13.69977081</v>
      </c>
      <c r="V45" s="131">
        <f t="shared" si="24"/>
        <v>12.84470415</v>
      </c>
      <c r="W45" s="131">
        <f t="shared" si="24"/>
        <v>13.894521699947651</v>
      </c>
      <c r="X45" s="131">
        <f t="shared" si="24"/>
        <v>15.3268201451562</v>
      </c>
      <c r="Y45" s="131">
        <f t="shared" si="24"/>
        <v>11.547908244297501</v>
      </c>
      <c r="Z45" s="131">
        <f t="shared" si="24"/>
        <v>13.65528621578393</v>
      </c>
      <c r="AA45" s="131">
        <f t="shared" si="24"/>
        <v>15.3930748984247</v>
      </c>
      <c r="AB45" s="131">
        <f>+AB46</f>
        <v>161.23437555360999</v>
      </c>
      <c r="AC45" s="131">
        <f t="shared" si="25"/>
        <v>-1.0343755536100048</v>
      </c>
      <c r="AD45" s="131">
        <f t="shared" si="26"/>
        <v>99.358464626381078</v>
      </c>
      <c r="AF45" s="114"/>
    </row>
    <row r="46" spans="2:32" ht="18" customHeight="1">
      <c r="B46" s="135" t="s">
        <v>105</v>
      </c>
      <c r="C46" s="131">
        <f t="shared" ref="C46:AB47" si="27">+C47</f>
        <v>12.8</v>
      </c>
      <c r="D46" s="27">
        <f t="shared" si="27"/>
        <v>11.3</v>
      </c>
      <c r="E46" s="27">
        <f t="shared" si="27"/>
        <v>19.100000000000001</v>
      </c>
      <c r="F46" s="27">
        <f t="shared" si="27"/>
        <v>9.9</v>
      </c>
      <c r="G46" s="27">
        <f t="shared" si="27"/>
        <v>11.7</v>
      </c>
      <c r="H46" s="27">
        <f t="shared" si="27"/>
        <v>13.7</v>
      </c>
      <c r="I46" s="27">
        <f t="shared" si="27"/>
        <v>12.8</v>
      </c>
      <c r="J46" s="27">
        <f t="shared" si="27"/>
        <v>11</v>
      </c>
      <c r="K46" s="27">
        <f t="shared" si="27"/>
        <v>3.6</v>
      </c>
      <c r="L46" s="27">
        <f t="shared" si="27"/>
        <v>14.8</v>
      </c>
      <c r="M46" s="27">
        <f t="shared" si="27"/>
        <v>21.7</v>
      </c>
      <c r="N46" s="27">
        <f t="shared" si="27"/>
        <v>17.8</v>
      </c>
      <c r="O46" s="27">
        <f>+O47</f>
        <v>160.19999999999999</v>
      </c>
      <c r="P46" s="131">
        <f t="shared" si="27"/>
        <v>12.834630000000001</v>
      </c>
      <c r="Q46" s="27">
        <f t="shared" si="27"/>
        <v>11.29908</v>
      </c>
      <c r="R46" s="27">
        <f t="shared" si="27"/>
        <v>19.086345000000001</v>
      </c>
      <c r="S46" s="27">
        <f t="shared" si="27"/>
        <v>9.9589149999999993</v>
      </c>
      <c r="T46" s="27">
        <f t="shared" si="27"/>
        <v>11.693319390000001</v>
      </c>
      <c r="U46" s="27">
        <f t="shared" si="27"/>
        <v>13.69977081</v>
      </c>
      <c r="V46" s="27">
        <f t="shared" si="27"/>
        <v>12.84470415</v>
      </c>
      <c r="W46" s="27">
        <f t="shared" si="27"/>
        <v>13.894521699947651</v>
      </c>
      <c r="X46" s="27">
        <f t="shared" si="27"/>
        <v>15.3268201451562</v>
      </c>
      <c r="Y46" s="27">
        <f t="shared" si="27"/>
        <v>11.547908244297501</v>
      </c>
      <c r="Z46" s="27">
        <f t="shared" si="27"/>
        <v>13.65528621578393</v>
      </c>
      <c r="AA46" s="27">
        <f t="shared" si="27"/>
        <v>15.3930748984247</v>
      </c>
      <c r="AB46" s="27">
        <f>+AB47</f>
        <v>161.23437555360999</v>
      </c>
      <c r="AC46" s="27">
        <f t="shared" si="25"/>
        <v>-1.0343755536100048</v>
      </c>
      <c r="AD46" s="27">
        <f t="shared" si="26"/>
        <v>99.358464626381078</v>
      </c>
      <c r="AF46" s="114"/>
    </row>
    <row r="47" spans="2:32" ht="18" customHeight="1">
      <c r="B47" s="139" t="s">
        <v>106</v>
      </c>
      <c r="C47" s="131">
        <f>+C48</f>
        <v>12.8</v>
      </c>
      <c r="D47" s="131">
        <f t="shared" si="27"/>
        <v>11.3</v>
      </c>
      <c r="E47" s="131">
        <f t="shared" si="27"/>
        <v>19.100000000000001</v>
      </c>
      <c r="F47" s="131">
        <f t="shared" si="27"/>
        <v>9.9</v>
      </c>
      <c r="G47" s="131">
        <f t="shared" si="27"/>
        <v>11.7</v>
      </c>
      <c r="H47" s="131">
        <f t="shared" si="27"/>
        <v>13.7</v>
      </c>
      <c r="I47" s="131">
        <f t="shared" si="27"/>
        <v>12.8</v>
      </c>
      <c r="J47" s="131">
        <f t="shared" si="27"/>
        <v>11</v>
      </c>
      <c r="K47" s="131">
        <f t="shared" si="27"/>
        <v>3.6</v>
      </c>
      <c r="L47" s="131">
        <f t="shared" si="27"/>
        <v>14.8</v>
      </c>
      <c r="M47" s="131">
        <f t="shared" si="27"/>
        <v>21.7</v>
      </c>
      <c r="N47" s="131">
        <f t="shared" si="27"/>
        <v>17.8</v>
      </c>
      <c r="O47" s="131">
        <f t="shared" si="27"/>
        <v>160.19999999999999</v>
      </c>
      <c r="P47" s="131">
        <f t="shared" si="27"/>
        <v>12.834630000000001</v>
      </c>
      <c r="Q47" s="131">
        <f t="shared" si="27"/>
        <v>11.29908</v>
      </c>
      <c r="R47" s="131">
        <f t="shared" si="27"/>
        <v>19.086345000000001</v>
      </c>
      <c r="S47" s="131">
        <f t="shared" si="27"/>
        <v>9.9589149999999993</v>
      </c>
      <c r="T47" s="131">
        <f t="shared" si="27"/>
        <v>11.693319390000001</v>
      </c>
      <c r="U47" s="131">
        <f t="shared" si="27"/>
        <v>13.69977081</v>
      </c>
      <c r="V47" s="131">
        <f t="shared" si="27"/>
        <v>12.84470415</v>
      </c>
      <c r="W47" s="131">
        <f t="shared" si="27"/>
        <v>13.894521699947651</v>
      </c>
      <c r="X47" s="131">
        <f t="shared" si="27"/>
        <v>15.3268201451562</v>
      </c>
      <c r="Y47" s="131">
        <f t="shared" si="27"/>
        <v>11.547908244297501</v>
      </c>
      <c r="Z47" s="131">
        <f t="shared" si="27"/>
        <v>13.65528621578393</v>
      </c>
      <c r="AA47" s="131">
        <f t="shared" si="27"/>
        <v>15.3930748984247</v>
      </c>
      <c r="AB47" s="131">
        <f t="shared" si="27"/>
        <v>161.23437555360999</v>
      </c>
      <c r="AC47" s="131">
        <f t="shared" si="25"/>
        <v>-1.0343755536100048</v>
      </c>
      <c r="AD47" s="131">
        <f t="shared" si="26"/>
        <v>99.358464626381078</v>
      </c>
      <c r="AF47" s="114"/>
    </row>
    <row r="48" spans="2:32" ht="18" customHeight="1">
      <c r="B48" s="209" t="s">
        <v>146</v>
      </c>
      <c r="C48" s="35">
        <f t="shared" ref="C48:N48" si="28">+P13</f>
        <v>12.8</v>
      </c>
      <c r="D48" s="35">
        <f t="shared" si="28"/>
        <v>11.3</v>
      </c>
      <c r="E48" s="35">
        <f t="shared" si="28"/>
        <v>19.100000000000001</v>
      </c>
      <c r="F48" s="35">
        <f t="shared" si="28"/>
        <v>9.9</v>
      </c>
      <c r="G48" s="35">
        <f t="shared" si="28"/>
        <v>11.7</v>
      </c>
      <c r="H48" s="35">
        <f t="shared" si="28"/>
        <v>13.7</v>
      </c>
      <c r="I48" s="35">
        <f t="shared" si="28"/>
        <v>12.8</v>
      </c>
      <c r="J48" s="35">
        <f t="shared" si="28"/>
        <v>11</v>
      </c>
      <c r="K48" s="35">
        <f t="shared" si="28"/>
        <v>3.6</v>
      </c>
      <c r="L48" s="35">
        <f t="shared" si="28"/>
        <v>14.8</v>
      </c>
      <c r="M48" s="35">
        <f t="shared" si="28"/>
        <v>21.7</v>
      </c>
      <c r="N48" s="35">
        <f t="shared" si="28"/>
        <v>17.8</v>
      </c>
      <c r="O48" s="35">
        <f>SUM(C48:N48)</f>
        <v>160.19999999999999</v>
      </c>
      <c r="P48" s="35">
        <v>12.834630000000001</v>
      </c>
      <c r="Q48" s="35">
        <v>11.29908</v>
      </c>
      <c r="R48" s="35">
        <v>19.086345000000001</v>
      </c>
      <c r="S48" s="35">
        <v>9.9589149999999993</v>
      </c>
      <c r="T48" s="35">
        <v>11.693319390000001</v>
      </c>
      <c r="U48" s="35">
        <v>13.69977081</v>
      </c>
      <c r="V48" s="35">
        <v>12.84470415</v>
      </c>
      <c r="W48" s="35">
        <v>13.894521699947651</v>
      </c>
      <c r="X48" s="35">
        <v>15.3268201451562</v>
      </c>
      <c r="Y48" s="35">
        <v>11.547908244297501</v>
      </c>
      <c r="Z48" s="35">
        <v>13.65528621578393</v>
      </c>
      <c r="AA48" s="35">
        <v>15.3930748984247</v>
      </c>
      <c r="AB48" s="35">
        <f>SUM(P48:AA48)</f>
        <v>161.23437555360999</v>
      </c>
      <c r="AC48" s="35">
        <f t="shared" si="25"/>
        <v>-1.0343755536100048</v>
      </c>
      <c r="AD48" s="35">
        <f t="shared" si="26"/>
        <v>99.358464626381078</v>
      </c>
      <c r="AF48" s="114"/>
    </row>
    <row r="49" spans="2:32" ht="18" customHeight="1">
      <c r="B49" s="143" t="s">
        <v>117</v>
      </c>
      <c r="C49" s="131">
        <f t="shared" ref="C49:AB49" si="29">+C50+C57</f>
        <v>1802.3000000000002</v>
      </c>
      <c r="D49" s="131">
        <f t="shared" si="29"/>
        <v>3032.4</v>
      </c>
      <c r="E49" s="131">
        <f t="shared" si="29"/>
        <v>2647.7</v>
      </c>
      <c r="F49" s="131">
        <f t="shared" si="29"/>
        <v>2077.5</v>
      </c>
      <c r="G49" s="131">
        <f t="shared" si="29"/>
        <v>2321.4</v>
      </c>
      <c r="H49" s="131">
        <f t="shared" si="29"/>
        <v>2998.5</v>
      </c>
      <c r="I49" s="131">
        <f t="shared" si="29"/>
        <v>2842.8</v>
      </c>
      <c r="J49" s="131">
        <f t="shared" si="29"/>
        <v>2422.1</v>
      </c>
      <c r="K49" s="131">
        <f t="shared" si="29"/>
        <v>1926.8000000000002</v>
      </c>
      <c r="L49" s="131">
        <f t="shared" si="29"/>
        <v>2039.4</v>
      </c>
      <c r="M49" s="131">
        <f t="shared" si="29"/>
        <v>2255.2000000000003</v>
      </c>
      <c r="N49" s="131">
        <f t="shared" si="29"/>
        <v>1470.4999999999998</v>
      </c>
      <c r="O49" s="131">
        <f t="shared" si="29"/>
        <v>27836.600000000002</v>
      </c>
      <c r="P49" s="131">
        <f t="shared" si="29"/>
        <v>1227.9604191999999</v>
      </c>
      <c r="Q49" s="131">
        <f t="shared" si="29"/>
        <v>2940.8919778299996</v>
      </c>
      <c r="R49" s="131">
        <f t="shared" si="29"/>
        <v>2566.5517549400001</v>
      </c>
      <c r="S49" s="131">
        <f t="shared" si="29"/>
        <v>1891.4811048700003</v>
      </c>
      <c r="T49" s="131">
        <f t="shared" si="29"/>
        <v>1728.9579134199994</v>
      </c>
      <c r="U49" s="131">
        <f t="shared" si="29"/>
        <v>1930.7730092299996</v>
      </c>
      <c r="V49" s="131">
        <f t="shared" si="29"/>
        <v>1855.8999432500004</v>
      </c>
      <c r="W49" s="131">
        <f t="shared" si="29"/>
        <v>1882.9729888376175</v>
      </c>
      <c r="X49" s="131">
        <f t="shared" si="29"/>
        <v>1927.4013593146949</v>
      </c>
      <c r="Y49" s="131">
        <f t="shared" si="29"/>
        <v>1952.245537277227</v>
      </c>
      <c r="Z49" s="131">
        <f t="shared" si="29"/>
        <v>1893.8863577585623</v>
      </c>
      <c r="AA49" s="131">
        <f t="shared" si="29"/>
        <v>1790.0979875890509</v>
      </c>
      <c r="AB49" s="131">
        <f t="shared" si="29"/>
        <v>23589.120353517152</v>
      </c>
      <c r="AC49" s="131">
        <f t="shared" si="25"/>
        <v>4247.4796464828505</v>
      </c>
      <c r="AD49" s="131">
        <f t="shared" si="26"/>
        <v>118.0060959579171</v>
      </c>
      <c r="AF49" s="114"/>
    </row>
    <row r="50" spans="2:32" ht="18" customHeight="1">
      <c r="B50" s="139" t="s">
        <v>60</v>
      </c>
      <c r="C50" s="131">
        <f t="shared" ref="C50:AB50" si="30">+C51+C55</f>
        <v>1767.9</v>
      </c>
      <c r="D50" s="27">
        <f t="shared" si="30"/>
        <v>2959</v>
      </c>
      <c r="E50" s="27">
        <f t="shared" si="30"/>
        <v>2459.6</v>
      </c>
      <c r="F50" s="27">
        <f t="shared" si="30"/>
        <v>1990.6</v>
      </c>
      <c r="G50" s="27">
        <f t="shared" si="30"/>
        <v>2218.8000000000002</v>
      </c>
      <c r="H50" s="27">
        <f t="shared" si="30"/>
        <v>2855</v>
      </c>
      <c r="I50" s="27">
        <f t="shared" si="30"/>
        <v>2761.9</v>
      </c>
      <c r="J50" s="27">
        <f t="shared" si="30"/>
        <v>2336</v>
      </c>
      <c r="K50" s="27">
        <f t="shared" si="30"/>
        <v>1832.9</v>
      </c>
      <c r="L50" s="27">
        <f t="shared" si="30"/>
        <v>1865.5</v>
      </c>
      <c r="M50" s="27">
        <f t="shared" si="30"/>
        <v>2098.2000000000003</v>
      </c>
      <c r="N50" s="27">
        <f t="shared" si="30"/>
        <v>1303.1999999999998</v>
      </c>
      <c r="O50" s="31">
        <f t="shared" si="30"/>
        <v>26448.600000000002</v>
      </c>
      <c r="P50" s="131">
        <f t="shared" si="30"/>
        <v>1193.70047181</v>
      </c>
      <c r="Q50" s="27">
        <f t="shared" si="30"/>
        <v>2867.5021071299998</v>
      </c>
      <c r="R50" s="27">
        <f t="shared" si="30"/>
        <v>2378.40607649</v>
      </c>
      <c r="S50" s="27">
        <f t="shared" si="30"/>
        <v>1804.6179977300003</v>
      </c>
      <c r="T50" s="27">
        <f t="shared" si="30"/>
        <v>1632.0684696799995</v>
      </c>
      <c r="U50" s="27">
        <f t="shared" si="30"/>
        <v>1787.2326333299995</v>
      </c>
      <c r="V50" s="27">
        <f t="shared" si="30"/>
        <v>1775.0695019700004</v>
      </c>
      <c r="W50" s="27">
        <f t="shared" si="30"/>
        <v>1826.3944346791279</v>
      </c>
      <c r="X50" s="27">
        <f t="shared" si="30"/>
        <v>1860.9017830424273</v>
      </c>
      <c r="Y50" s="27">
        <f t="shared" si="30"/>
        <v>1879.4770554654133</v>
      </c>
      <c r="Z50" s="27">
        <f t="shared" si="30"/>
        <v>1827.495232597845</v>
      </c>
      <c r="AA50" s="27">
        <f t="shared" si="30"/>
        <v>1727.9468579801503</v>
      </c>
      <c r="AB50" s="27">
        <f t="shared" si="30"/>
        <v>22560.812621904963</v>
      </c>
      <c r="AC50" s="27">
        <f t="shared" si="25"/>
        <v>3887.7873780950395</v>
      </c>
      <c r="AD50" s="27">
        <f t="shared" si="26"/>
        <v>117.23247935812505</v>
      </c>
      <c r="AF50" s="114"/>
    </row>
    <row r="51" spans="2:32" ht="18" customHeight="1">
      <c r="B51" s="148" t="s">
        <v>61</v>
      </c>
      <c r="C51" s="27">
        <f t="shared" ref="C51:AB51" si="31">+C52+C54</f>
        <v>39.699999999999996</v>
      </c>
      <c r="D51" s="27">
        <f t="shared" si="31"/>
        <v>47.4</v>
      </c>
      <c r="E51" s="27">
        <f t="shared" si="31"/>
        <v>248.1</v>
      </c>
      <c r="F51" s="27">
        <f t="shared" si="31"/>
        <v>197.3</v>
      </c>
      <c r="G51" s="27">
        <f t="shared" si="31"/>
        <v>76</v>
      </c>
      <c r="H51" s="27">
        <f t="shared" si="31"/>
        <v>36.200000000000003</v>
      </c>
      <c r="I51" s="27">
        <f t="shared" si="31"/>
        <v>14</v>
      </c>
      <c r="J51" s="27">
        <f t="shared" si="31"/>
        <v>199.70000000000002</v>
      </c>
      <c r="K51" s="27">
        <f t="shared" si="31"/>
        <v>194.20000000000002</v>
      </c>
      <c r="L51" s="27">
        <f t="shared" si="31"/>
        <v>227.5</v>
      </c>
      <c r="M51" s="27">
        <f t="shared" si="31"/>
        <v>11.8</v>
      </c>
      <c r="N51" s="27">
        <f t="shared" si="31"/>
        <v>7.6</v>
      </c>
      <c r="O51" s="27">
        <f t="shared" si="31"/>
        <v>1299.4999999999998</v>
      </c>
      <c r="P51" s="27">
        <f t="shared" si="31"/>
        <v>39.705753149999993</v>
      </c>
      <c r="Q51" s="27">
        <f t="shared" si="31"/>
        <v>47.382585549999995</v>
      </c>
      <c r="R51" s="27">
        <f t="shared" si="31"/>
        <v>248.06196241000001</v>
      </c>
      <c r="S51" s="27">
        <f t="shared" si="31"/>
        <v>197.23698316000002</v>
      </c>
      <c r="T51" s="27">
        <f t="shared" si="31"/>
        <v>76.019747209999991</v>
      </c>
      <c r="U51" s="27">
        <f t="shared" si="31"/>
        <v>36.221661099999999</v>
      </c>
      <c r="V51" s="27">
        <f t="shared" si="31"/>
        <v>14.084260449999999</v>
      </c>
      <c r="W51" s="27">
        <f t="shared" si="31"/>
        <v>18.091272679128</v>
      </c>
      <c r="X51" s="27">
        <f t="shared" si="31"/>
        <v>67.136743542427098</v>
      </c>
      <c r="Y51" s="27">
        <f t="shared" si="31"/>
        <v>53.110512465413194</v>
      </c>
      <c r="Z51" s="27">
        <f t="shared" si="31"/>
        <v>23.223163597844874</v>
      </c>
      <c r="AA51" s="27">
        <f t="shared" si="31"/>
        <v>58.942070980150191</v>
      </c>
      <c r="AB51" s="27">
        <f t="shared" si="31"/>
        <v>879.21671629496336</v>
      </c>
      <c r="AC51" s="27">
        <f t="shared" si="25"/>
        <v>420.28328370503641</v>
      </c>
      <c r="AD51" s="27">
        <f t="shared" si="26"/>
        <v>147.80201239531917</v>
      </c>
      <c r="AF51" s="114"/>
    </row>
    <row r="52" spans="2:32" ht="18" customHeight="1">
      <c r="B52" s="210" t="s">
        <v>118</v>
      </c>
      <c r="C52" s="158">
        <f>+C53</f>
        <v>35.4</v>
      </c>
      <c r="D52" s="158">
        <f>+D53</f>
        <v>33.9</v>
      </c>
      <c r="E52" s="158">
        <f t="shared" ref="E52:N52" si="32">+E53</f>
        <v>3.4</v>
      </c>
      <c r="F52" s="158">
        <f t="shared" si="32"/>
        <v>3.9</v>
      </c>
      <c r="G52" s="158">
        <f t="shared" si="32"/>
        <v>2.2000000000000002</v>
      </c>
      <c r="H52" s="158">
        <f t="shared" si="32"/>
        <v>4.9000000000000004</v>
      </c>
      <c r="I52" s="158">
        <f t="shared" si="32"/>
        <v>6.6</v>
      </c>
      <c r="J52" s="158">
        <f t="shared" si="32"/>
        <v>2.8</v>
      </c>
      <c r="K52" s="158">
        <f t="shared" si="32"/>
        <v>18.899999999999999</v>
      </c>
      <c r="L52" s="158">
        <f t="shared" si="32"/>
        <v>0.4</v>
      </c>
      <c r="M52" s="158">
        <f t="shared" si="32"/>
        <v>0</v>
      </c>
      <c r="N52" s="158">
        <f t="shared" si="32"/>
        <v>0.8</v>
      </c>
      <c r="O52" s="158">
        <f>+O53</f>
        <v>113.2</v>
      </c>
      <c r="P52" s="158">
        <f>+P53</f>
        <v>35.359103149999996</v>
      </c>
      <c r="Q52" s="158">
        <f>+Q53</f>
        <v>33.851265549999994</v>
      </c>
      <c r="R52" s="158">
        <f t="shared" ref="R52:AA52" si="33">+R53</f>
        <v>3.3823609000000001</v>
      </c>
      <c r="S52" s="158">
        <f t="shared" si="33"/>
        <v>3.8503813</v>
      </c>
      <c r="T52" s="158">
        <f t="shared" si="33"/>
        <v>2.2299280000000001</v>
      </c>
      <c r="U52" s="158">
        <f t="shared" si="33"/>
        <v>4.8903114099999998</v>
      </c>
      <c r="V52" s="158">
        <f t="shared" si="33"/>
        <v>6.6192441999999998</v>
      </c>
      <c r="W52" s="158">
        <f t="shared" si="33"/>
        <v>4.3974662274999998</v>
      </c>
      <c r="X52" s="158">
        <f t="shared" si="33"/>
        <v>4.5342374593749994</v>
      </c>
      <c r="Y52" s="158">
        <f t="shared" si="33"/>
        <v>5.1103148242187499</v>
      </c>
      <c r="Z52" s="158">
        <f t="shared" si="33"/>
        <v>5.165315677773437</v>
      </c>
      <c r="AA52" s="158">
        <f t="shared" si="33"/>
        <v>4.8018335472167974</v>
      </c>
      <c r="AB52" s="158">
        <f>+AB53</f>
        <v>114.19176224608397</v>
      </c>
      <c r="AC52" s="158">
        <f t="shared" si="25"/>
        <v>-0.99176224608396524</v>
      </c>
      <c r="AD52" s="27">
        <f t="shared" si="26"/>
        <v>99.131494053006463</v>
      </c>
      <c r="AF52" s="114"/>
    </row>
    <row r="53" spans="2:32" ht="18" customHeight="1">
      <c r="B53" s="211" t="s">
        <v>147</v>
      </c>
      <c r="C53" s="34">
        <f t="shared" ref="C53:N54" si="34">+P18</f>
        <v>35.4</v>
      </c>
      <c r="D53" s="34">
        <f t="shared" si="34"/>
        <v>33.9</v>
      </c>
      <c r="E53" s="34">
        <f t="shared" si="34"/>
        <v>3.4</v>
      </c>
      <c r="F53" s="34">
        <f t="shared" si="34"/>
        <v>3.9</v>
      </c>
      <c r="G53" s="34">
        <f t="shared" si="34"/>
        <v>2.2000000000000002</v>
      </c>
      <c r="H53" s="34">
        <f t="shared" si="34"/>
        <v>4.9000000000000004</v>
      </c>
      <c r="I53" s="34">
        <f t="shared" si="34"/>
        <v>6.6</v>
      </c>
      <c r="J53" s="34">
        <f t="shared" si="34"/>
        <v>2.8</v>
      </c>
      <c r="K53" s="34">
        <f t="shared" si="34"/>
        <v>18.899999999999999</v>
      </c>
      <c r="L53" s="34">
        <f t="shared" si="34"/>
        <v>0.4</v>
      </c>
      <c r="M53" s="34">
        <f t="shared" si="34"/>
        <v>0</v>
      </c>
      <c r="N53" s="34">
        <f t="shared" si="34"/>
        <v>0.8</v>
      </c>
      <c r="O53" s="34">
        <f>SUM(C53:N53)</f>
        <v>113.2</v>
      </c>
      <c r="P53" s="34">
        <v>35.359103149999996</v>
      </c>
      <c r="Q53" s="34">
        <v>33.851265549999994</v>
      </c>
      <c r="R53" s="34">
        <v>3.3823609000000001</v>
      </c>
      <c r="S53" s="34">
        <v>3.8503813</v>
      </c>
      <c r="T53" s="34">
        <v>2.2299280000000001</v>
      </c>
      <c r="U53" s="34">
        <v>4.8903114099999998</v>
      </c>
      <c r="V53" s="34">
        <v>6.6192441999999998</v>
      </c>
      <c r="W53" s="34">
        <v>4.3974662274999998</v>
      </c>
      <c r="X53" s="34">
        <v>4.5342374593749994</v>
      </c>
      <c r="Y53" s="34">
        <v>5.1103148242187499</v>
      </c>
      <c r="Z53" s="34">
        <v>5.165315677773437</v>
      </c>
      <c r="AA53" s="34">
        <v>4.8018335472167974</v>
      </c>
      <c r="AB53" s="34">
        <f>SUM(P53:AA53)</f>
        <v>114.19176224608397</v>
      </c>
      <c r="AC53" s="34">
        <f t="shared" si="25"/>
        <v>-0.99176224608396524</v>
      </c>
      <c r="AD53" s="34">
        <f t="shared" si="26"/>
        <v>99.131494053006463</v>
      </c>
      <c r="AF53" s="114"/>
    </row>
    <row r="54" spans="2:32" ht="18" customHeight="1">
      <c r="B54" s="212" t="s">
        <v>148</v>
      </c>
      <c r="C54" s="34">
        <f t="shared" si="34"/>
        <v>4.3</v>
      </c>
      <c r="D54" s="34">
        <f t="shared" si="34"/>
        <v>13.5</v>
      </c>
      <c r="E54" s="34">
        <f t="shared" si="34"/>
        <v>244.7</v>
      </c>
      <c r="F54" s="34">
        <f t="shared" si="34"/>
        <v>193.4</v>
      </c>
      <c r="G54" s="34">
        <f t="shared" si="34"/>
        <v>73.8</v>
      </c>
      <c r="H54" s="34">
        <f t="shared" si="34"/>
        <v>31.3</v>
      </c>
      <c r="I54" s="34">
        <f t="shared" si="34"/>
        <v>7.4</v>
      </c>
      <c r="J54" s="34">
        <f>+W19</f>
        <v>196.9</v>
      </c>
      <c r="K54" s="34">
        <f>+X19</f>
        <v>175.3</v>
      </c>
      <c r="L54" s="34">
        <f>+Y19</f>
        <v>227.1</v>
      </c>
      <c r="M54" s="34">
        <f t="shared" si="34"/>
        <v>11.8</v>
      </c>
      <c r="N54" s="34">
        <f t="shared" si="34"/>
        <v>6.8</v>
      </c>
      <c r="O54" s="35">
        <f>SUM(C54:N54)</f>
        <v>1186.2999999999997</v>
      </c>
      <c r="P54" s="34">
        <v>4.3466500000000003</v>
      </c>
      <c r="Q54" s="34">
        <v>13.531319999999999</v>
      </c>
      <c r="R54" s="34">
        <v>244.67960151</v>
      </c>
      <c r="S54" s="34">
        <v>193.38660186000001</v>
      </c>
      <c r="T54" s="34">
        <v>73.78981920999999</v>
      </c>
      <c r="U54" s="34">
        <v>31.33134969</v>
      </c>
      <c r="V54" s="34">
        <v>7.4650162499999997</v>
      </c>
      <c r="W54" s="34">
        <v>13.693806451627999</v>
      </c>
      <c r="X54" s="34">
        <v>62.602506083052099</v>
      </c>
      <c r="Y54" s="34">
        <v>48.000197641194447</v>
      </c>
      <c r="Z54" s="34">
        <v>18.057847920071438</v>
      </c>
      <c r="AA54" s="34">
        <v>54.140237432933397</v>
      </c>
      <c r="AB54" s="34">
        <f>SUM(P54:AA54)</f>
        <v>765.02495404887941</v>
      </c>
      <c r="AC54" s="34">
        <f t="shared" si="25"/>
        <v>421.27504595112032</v>
      </c>
      <c r="AD54" s="34">
        <f t="shared" si="26"/>
        <v>155.06683719550983</v>
      </c>
      <c r="AF54" s="114"/>
    </row>
    <row r="55" spans="2:32" ht="18" customHeight="1">
      <c r="B55" s="148" t="s">
        <v>62</v>
      </c>
      <c r="C55" s="27">
        <f t="shared" ref="C55:AB55" si="35">SUM(C56:C56)</f>
        <v>1728.2</v>
      </c>
      <c r="D55" s="27">
        <f t="shared" si="35"/>
        <v>2911.6</v>
      </c>
      <c r="E55" s="27">
        <f t="shared" si="35"/>
        <v>2211.5</v>
      </c>
      <c r="F55" s="27">
        <f t="shared" si="35"/>
        <v>1793.3</v>
      </c>
      <c r="G55" s="27">
        <f t="shared" si="35"/>
        <v>2142.8000000000002</v>
      </c>
      <c r="H55" s="27">
        <f t="shared" si="35"/>
        <v>2818.8</v>
      </c>
      <c r="I55" s="27">
        <f t="shared" si="35"/>
        <v>2747.9</v>
      </c>
      <c r="J55" s="27">
        <f t="shared" si="35"/>
        <v>2136.3000000000002</v>
      </c>
      <c r="K55" s="27">
        <f t="shared" si="35"/>
        <v>1638.7</v>
      </c>
      <c r="L55" s="27">
        <f t="shared" si="35"/>
        <v>1638</v>
      </c>
      <c r="M55" s="27">
        <f t="shared" si="35"/>
        <v>2086.4</v>
      </c>
      <c r="N55" s="27">
        <f t="shared" si="35"/>
        <v>1295.5999999999999</v>
      </c>
      <c r="O55" s="27">
        <f t="shared" si="35"/>
        <v>25149.100000000002</v>
      </c>
      <c r="P55" s="27">
        <f t="shared" si="35"/>
        <v>1153.99471866</v>
      </c>
      <c r="Q55" s="27">
        <f t="shared" si="35"/>
        <v>2820.1195215799999</v>
      </c>
      <c r="R55" s="27">
        <f t="shared" si="35"/>
        <v>2130.3441140800001</v>
      </c>
      <c r="S55" s="27">
        <f t="shared" si="35"/>
        <v>1607.3810145700002</v>
      </c>
      <c r="T55" s="27">
        <f t="shared" si="35"/>
        <v>1556.0487224699993</v>
      </c>
      <c r="U55" s="27">
        <f t="shared" si="35"/>
        <v>1751.0109722299997</v>
      </c>
      <c r="V55" s="27">
        <f t="shared" si="35"/>
        <v>1760.9852415200003</v>
      </c>
      <c r="W55" s="27">
        <f t="shared" si="35"/>
        <v>1808.3031619999999</v>
      </c>
      <c r="X55" s="27">
        <f t="shared" si="35"/>
        <v>1793.7650395000001</v>
      </c>
      <c r="Y55" s="27">
        <f t="shared" si="35"/>
        <v>1826.3665430000001</v>
      </c>
      <c r="Z55" s="27">
        <f t="shared" si="35"/>
        <v>1804.2720690000001</v>
      </c>
      <c r="AA55" s="27">
        <f t="shared" si="35"/>
        <v>1669.0047870000001</v>
      </c>
      <c r="AB55" s="27">
        <f t="shared" si="35"/>
        <v>21681.59590561</v>
      </c>
      <c r="AC55" s="27">
        <f t="shared" si="25"/>
        <v>3467.5040943900021</v>
      </c>
      <c r="AD55" s="27">
        <f t="shared" si="26"/>
        <v>115.99284531215159</v>
      </c>
      <c r="AF55" s="114"/>
    </row>
    <row r="56" spans="2:32" ht="18" customHeight="1">
      <c r="B56" s="212" t="s">
        <v>149</v>
      </c>
      <c r="C56" s="34">
        <f t="shared" ref="C56:N56" si="36">+P21</f>
        <v>1728.2</v>
      </c>
      <c r="D56" s="34">
        <f t="shared" si="36"/>
        <v>2911.6</v>
      </c>
      <c r="E56" s="34">
        <f t="shared" si="36"/>
        <v>2211.5</v>
      </c>
      <c r="F56" s="34">
        <f t="shared" si="36"/>
        <v>1793.3</v>
      </c>
      <c r="G56" s="34">
        <f t="shared" si="36"/>
        <v>2142.8000000000002</v>
      </c>
      <c r="H56" s="34">
        <f t="shared" si="36"/>
        <v>2818.8</v>
      </c>
      <c r="I56" s="34">
        <f t="shared" si="36"/>
        <v>2747.9</v>
      </c>
      <c r="J56" s="34">
        <f t="shared" si="36"/>
        <v>2136.3000000000002</v>
      </c>
      <c r="K56" s="34">
        <f t="shared" si="36"/>
        <v>1638.7</v>
      </c>
      <c r="L56" s="34">
        <f t="shared" si="36"/>
        <v>1638</v>
      </c>
      <c r="M56" s="34">
        <f t="shared" si="36"/>
        <v>2086.4</v>
      </c>
      <c r="N56" s="34">
        <f t="shared" si="36"/>
        <v>1295.5999999999999</v>
      </c>
      <c r="O56" s="35">
        <f>SUM(C56:N56)</f>
        <v>25149.100000000002</v>
      </c>
      <c r="P56" s="34">
        <v>1153.99471866</v>
      </c>
      <c r="Q56" s="34">
        <v>2820.1195215799999</v>
      </c>
      <c r="R56" s="34">
        <v>2130.3441140800001</v>
      </c>
      <c r="S56" s="34">
        <v>1607.3810145700002</v>
      </c>
      <c r="T56" s="34">
        <v>1556.0487224699993</v>
      </c>
      <c r="U56" s="34">
        <v>1751.0109722299997</v>
      </c>
      <c r="V56" s="34">
        <v>1760.9852415200003</v>
      </c>
      <c r="W56" s="34">
        <v>1808.3031619999999</v>
      </c>
      <c r="X56" s="34">
        <v>1793.7650395000001</v>
      </c>
      <c r="Y56" s="34">
        <v>1826.3665430000001</v>
      </c>
      <c r="Z56" s="34">
        <v>1804.2720690000001</v>
      </c>
      <c r="AA56" s="34">
        <v>1669.0047870000001</v>
      </c>
      <c r="AB56" s="34">
        <f>SUM(P56:AA56)</f>
        <v>21681.59590561</v>
      </c>
      <c r="AC56" s="34">
        <f t="shared" si="25"/>
        <v>3467.5040943900021</v>
      </c>
      <c r="AD56" s="34">
        <f t="shared" si="26"/>
        <v>115.99284531215159</v>
      </c>
      <c r="AF56" s="114"/>
    </row>
    <row r="57" spans="2:32" ht="18" customHeight="1">
      <c r="B57" s="148" t="s">
        <v>66</v>
      </c>
      <c r="C57" s="27">
        <f t="shared" ref="C57:AB57" si="37">SUM(C58:C60)</f>
        <v>34.400000000000006</v>
      </c>
      <c r="D57" s="27">
        <f t="shared" si="37"/>
        <v>73.400000000000006</v>
      </c>
      <c r="E57" s="27">
        <f t="shared" si="37"/>
        <v>188.1</v>
      </c>
      <c r="F57" s="27">
        <f t="shared" si="37"/>
        <v>86.9</v>
      </c>
      <c r="G57" s="27">
        <f t="shared" si="37"/>
        <v>102.6</v>
      </c>
      <c r="H57" s="27">
        <f t="shared" si="37"/>
        <v>143.5</v>
      </c>
      <c r="I57" s="27">
        <f t="shared" si="37"/>
        <v>80.900000000000006</v>
      </c>
      <c r="J57" s="27">
        <f t="shared" si="37"/>
        <v>86.1</v>
      </c>
      <c r="K57" s="27">
        <f t="shared" si="37"/>
        <v>93.9</v>
      </c>
      <c r="L57" s="27">
        <f t="shared" si="37"/>
        <v>173.9</v>
      </c>
      <c r="M57" s="27">
        <f t="shared" si="37"/>
        <v>157</v>
      </c>
      <c r="N57" s="27">
        <f t="shared" si="37"/>
        <v>167.3</v>
      </c>
      <c r="O57" s="27">
        <f t="shared" si="37"/>
        <v>1388.0000000000002</v>
      </c>
      <c r="P57" s="27">
        <f t="shared" si="37"/>
        <v>34.259947390000001</v>
      </c>
      <c r="Q57" s="27">
        <f t="shared" si="37"/>
        <v>73.389870700000003</v>
      </c>
      <c r="R57" s="27">
        <f t="shared" si="37"/>
        <v>188.14567844999999</v>
      </c>
      <c r="S57" s="27">
        <f t="shared" si="37"/>
        <v>86.863107139999997</v>
      </c>
      <c r="T57" s="27">
        <f t="shared" si="37"/>
        <v>96.889443740000004</v>
      </c>
      <c r="U57" s="27">
        <f t="shared" si="37"/>
        <v>143.54037590000002</v>
      </c>
      <c r="V57" s="27">
        <f t="shared" si="37"/>
        <v>80.830441280000002</v>
      </c>
      <c r="W57" s="27">
        <f t="shared" si="37"/>
        <v>56.578554158489723</v>
      </c>
      <c r="X57" s="27">
        <f t="shared" si="37"/>
        <v>66.499576272267717</v>
      </c>
      <c r="Y57" s="27">
        <f t="shared" si="37"/>
        <v>72.768481811813658</v>
      </c>
      <c r="Z57" s="27">
        <f t="shared" si="37"/>
        <v>66.39112516071728</v>
      </c>
      <c r="AA57" s="27">
        <f t="shared" si="37"/>
        <v>62.151129608900732</v>
      </c>
      <c r="AB57" s="27">
        <f t="shared" si="37"/>
        <v>1028.3077316121892</v>
      </c>
      <c r="AC57" s="27">
        <f t="shared" si="25"/>
        <v>359.69226838781105</v>
      </c>
      <c r="AD57" s="27">
        <f t="shared" si="26"/>
        <v>134.97904929917064</v>
      </c>
      <c r="AF57" s="114"/>
    </row>
    <row r="58" spans="2:32" ht="18" customHeight="1">
      <c r="B58" s="212" t="s">
        <v>150</v>
      </c>
      <c r="C58" s="34">
        <f t="shared" ref="C58:N60" si="38">+P23</f>
        <v>4.4000000000000004</v>
      </c>
      <c r="D58" s="34">
        <f t="shared" si="38"/>
        <v>4.4000000000000004</v>
      </c>
      <c r="E58" s="34">
        <f t="shared" si="38"/>
        <v>5.7</v>
      </c>
      <c r="F58" s="34">
        <f t="shared" si="38"/>
        <v>4.5999999999999996</v>
      </c>
      <c r="G58" s="34">
        <f t="shared" si="38"/>
        <v>5.7</v>
      </c>
      <c r="H58" s="34">
        <f t="shared" si="38"/>
        <v>4.3</v>
      </c>
      <c r="I58" s="34">
        <f t="shared" si="38"/>
        <v>3.8</v>
      </c>
      <c r="J58" s="34">
        <f t="shared" si="38"/>
        <v>4.5</v>
      </c>
      <c r="K58" s="34">
        <f t="shared" si="38"/>
        <v>3.7</v>
      </c>
      <c r="L58" s="34">
        <f t="shared" si="38"/>
        <v>3.6</v>
      </c>
      <c r="M58" s="34">
        <f t="shared" si="38"/>
        <v>3.3</v>
      </c>
      <c r="N58" s="34">
        <f t="shared" si="38"/>
        <v>4.2</v>
      </c>
      <c r="O58" s="34">
        <f>SUM(C58:N58)</f>
        <v>52.2</v>
      </c>
      <c r="P58" s="34">
        <v>4.3914768499999992</v>
      </c>
      <c r="Q58" s="34">
        <v>4.4388214100000001</v>
      </c>
      <c r="R58" s="34">
        <v>5.7194076799999998</v>
      </c>
      <c r="S58" s="34">
        <v>4.5985304800000009</v>
      </c>
      <c r="T58" s="34">
        <v>5.6712278700000001</v>
      </c>
      <c r="U58" s="34">
        <v>4.3364521799999993</v>
      </c>
      <c r="V58" s="34">
        <v>3.75997271</v>
      </c>
      <c r="W58" s="34">
        <f>+'[1]PP (EST)'!W81</f>
        <v>4.4978292248239997</v>
      </c>
      <c r="X58" s="34">
        <f>+'[1]PP (EST)'!X81</f>
        <v>4.3266701507770646</v>
      </c>
      <c r="Y58" s="34">
        <f>+'[1]PP (EST)'!Y81</f>
        <v>4.429627579079443</v>
      </c>
      <c r="Z58" s="34">
        <f>+'[1]PP (EST)'!Z81</f>
        <v>4.5527644700890404</v>
      </c>
      <c r="AA58" s="34">
        <f>+'[1]PP (EST)'!AA81</f>
        <v>3.7567951915310078</v>
      </c>
      <c r="AB58" s="34">
        <f>SUM(P58:AA58)</f>
        <v>54.479575796300551</v>
      </c>
      <c r="AC58" s="34">
        <f t="shared" si="25"/>
        <v>-2.2795757963005485</v>
      </c>
      <c r="AD58" s="34">
        <f t="shared" si="26"/>
        <v>95.815724034225425</v>
      </c>
      <c r="AE58" s="193"/>
      <c r="AF58" s="114"/>
    </row>
    <row r="59" spans="2:32" ht="18" customHeight="1">
      <c r="B59" s="212" t="s">
        <v>151</v>
      </c>
      <c r="C59" s="34">
        <f t="shared" si="38"/>
        <v>23.3</v>
      </c>
      <c r="D59" s="34">
        <f t="shared" si="38"/>
        <v>39.200000000000003</v>
      </c>
      <c r="E59" s="34">
        <f t="shared" si="38"/>
        <v>164.1</v>
      </c>
      <c r="F59" s="34">
        <f t="shared" si="38"/>
        <v>41.4</v>
      </c>
      <c r="G59" s="34">
        <f t="shared" si="38"/>
        <v>59</v>
      </c>
      <c r="H59" s="34">
        <f t="shared" si="38"/>
        <v>105.8</v>
      </c>
      <c r="I59" s="34">
        <f t="shared" si="38"/>
        <v>43.6</v>
      </c>
      <c r="J59" s="34">
        <f t="shared" si="38"/>
        <v>43.6</v>
      </c>
      <c r="K59" s="34">
        <f t="shared" si="38"/>
        <v>68.7</v>
      </c>
      <c r="L59" s="34">
        <f t="shared" si="38"/>
        <v>123.2</v>
      </c>
      <c r="M59" s="34">
        <f t="shared" si="38"/>
        <v>128.1</v>
      </c>
      <c r="N59" s="34">
        <f t="shared" si="38"/>
        <v>116</v>
      </c>
      <c r="O59" s="34">
        <f>SUM(C59:N59)</f>
        <v>956.00000000000011</v>
      </c>
      <c r="P59" s="34">
        <v>23.292462320000002</v>
      </c>
      <c r="Q59" s="34">
        <v>39.210970429999996</v>
      </c>
      <c r="R59" s="34">
        <v>164.08751419000001</v>
      </c>
      <c r="S59" s="34">
        <v>41.420432399999996</v>
      </c>
      <c r="T59" s="34">
        <v>58.998021610000002</v>
      </c>
      <c r="U59" s="34">
        <v>105.84241348</v>
      </c>
      <c r="V59" s="34">
        <v>43.591558329999998</v>
      </c>
      <c r="W59" s="34">
        <v>23.150968704817725</v>
      </c>
      <c r="X59" s="34">
        <v>43.031321889729327</v>
      </c>
      <c r="Y59" s="34">
        <v>47.055352733087105</v>
      </c>
      <c r="Z59" s="34">
        <v>35.386746703876142</v>
      </c>
      <c r="AA59" s="34">
        <v>39.435434511316195</v>
      </c>
      <c r="AB59" s="34">
        <f>SUM(P59:AA59)</f>
        <v>664.50319730282661</v>
      </c>
      <c r="AC59" s="34">
        <f t="shared" si="25"/>
        <v>291.49680269717351</v>
      </c>
      <c r="AD59" s="34">
        <f t="shared" si="26"/>
        <v>143.86687737250011</v>
      </c>
      <c r="AE59" s="193"/>
      <c r="AF59" s="114"/>
    </row>
    <row r="60" spans="2:32" ht="18" customHeight="1">
      <c r="B60" s="212" t="s">
        <v>152</v>
      </c>
      <c r="C60" s="34">
        <f t="shared" si="38"/>
        <v>6.7</v>
      </c>
      <c r="D60" s="34">
        <f t="shared" si="38"/>
        <v>29.8</v>
      </c>
      <c r="E60" s="34">
        <f t="shared" si="38"/>
        <v>18.3</v>
      </c>
      <c r="F60" s="34">
        <f t="shared" si="38"/>
        <v>40.9</v>
      </c>
      <c r="G60" s="34">
        <f t="shared" si="38"/>
        <v>37.9</v>
      </c>
      <c r="H60" s="34">
        <f t="shared" si="38"/>
        <v>33.4</v>
      </c>
      <c r="I60" s="34">
        <f t="shared" si="38"/>
        <v>33.5</v>
      </c>
      <c r="J60" s="34">
        <f t="shared" si="38"/>
        <v>38</v>
      </c>
      <c r="K60" s="34">
        <f t="shared" si="38"/>
        <v>21.5</v>
      </c>
      <c r="L60" s="34">
        <f t="shared" si="38"/>
        <v>47.1</v>
      </c>
      <c r="M60" s="34">
        <f t="shared" si="38"/>
        <v>25.6</v>
      </c>
      <c r="N60" s="34">
        <f t="shared" si="38"/>
        <v>47.1</v>
      </c>
      <c r="O60" s="34">
        <f>SUM(C60:N60)</f>
        <v>379.80000000000007</v>
      </c>
      <c r="P60" s="34">
        <v>6.5760082199999994</v>
      </c>
      <c r="Q60" s="34">
        <v>29.740078860000001</v>
      </c>
      <c r="R60" s="34">
        <v>18.338756579999998</v>
      </c>
      <c r="S60" s="34">
        <v>40.84414426</v>
      </c>
      <c r="T60" s="34">
        <v>32.22019426</v>
      </c>
      <c r="U60" s="34">
        <v>33.361510240000001</v>
      </c>
      <c r="V60" s="34">
        <v>33.478910239999998</v>
      </c>
      <c r="W60" s="34">
        <v>28.929756228847999</v>
      </c>
      <c r="X60" s="34">
        <v>19.141584231761332</v>
      </c>
      <c r="Y60" s="34">
        <v>21.283501499647112</v>
      </c>
      <c r="Z60" s="34">
        <v>26.451613986752101</v>
      </c>
      <c r="AA60" s="34">
        <v>18.958899906053528</v>
      </c>
      <c r="AB60" s="34">
        <f>SUM(P60:AA60)</f>
        <v>309.32495851306203</v>
      </c>
      <c r="AC60" s="34">
        <f t="shared" si="25"/>
        <v>70.475041486938039</v>
      </c>
      <c r="AD60" s="34">
        <f t="shared" si="26"/>
        <v>122.7834966262388</v>
      </c>
      <c r="AF60" s="114"/>
    </row>
    <row r="61" spans="2:32" ht="18" customHeight="1">
      <c r="B61" s="143" t="s">
        <v>123</v>
      </c>
      <c r="C61" s="27">
        <f t="shared" ref="C61:AB61" si="39">+C62+C64</f>
        <v>92.6</v>
      </c>
      <c r="D61" s="27">
        <f t="shared" si="39"/>
        <v>74.400000000000006</v>
      </c>
      <c r="E61" s="27">
        <f t="shared" si="39"/>
        <v>72.2</v>
      </c>
      <c r="F61" s="27">
        <f t="shared" si="39"/>
        <v>71.099999999999994</v>
      </c>
      <c r="G61" s="27">
        <f t="shared" si="39"/>
        <v>78</v>
      </c>
      <c r="H61" s="27">
        <f t="shared" si="39"/>
        <v>80.5</v>
      </c>
      <c r="I61" s="27">
        <f t="shared" si="39"/>
        <v>86.1</v>
      </c>
      <c r="J61" s="27">
        <f t="shared" si="39"/>
        <v>75.099999999999994</v>
      </c>
      <c r="K61" s="27">
        <f t="shared" si="39"/>
        <v>76</v>
      </c>
      <c r="L61" s="27">
        <f t="shared" si="39"/>
        <v>82.9</v>
      </c>
      <c r="M61" s="27">
        <f t="shared" si="39"/>
        <v>70.8</v>
      </c>
      <c r="N61" s="27">
        <f t="shared" si="39"/>
        <v>74.900000000000006</v>
      </c>
      <c r="O61" s="27">
        <f t="shared" si="39"/>
        <v>934.59999999999991</v>
      </c>
      <c r="P61" s="27">
        <f t="shared" si="39"/>
        <v>92.579785540000003</v>
      </c>
      <c r="Q61" s="27">
        <f t="shared" si="39"/>
        <v>74.422693209999991</v>
      </c>
      <c r="R61" s="27">
        <f t="shared" si="39"/>
        <v>72.214739739999999</v>
      </c>
      <c r="S61" s="27">
        <f t="shared" si="39"/>
        <v>71.139127319999986</v>
      </c>
      <c r="T61" s="27">
        <f t="shared" si="39"/>
        <v>77.993337849999989</v>
      </c>
      <c r="U61" s="27">
        <f t="shared" si="39"/>
        <v>80.493470049999999</v>
      </c>
      <c r="V61" s="27">
        <f t="shared" si="39"/>
        <v>86.124716909999989</v>
      </c>
      <c r="W61" s="27">
        <f t="shared" si="39"/>
        <v>73.010291006605996</v>
      </c>
      <c r="X61" s="27">
        <f t="shared" si="39"/>
        <v>96.197691888281</v>
      </c>
      <c r="Y61" s="27">
        <f t="shared" si="39"/>
        <v>77.746203701874364</v>
      </c>
      <c r="Z61" s="27">
        <f t="shared" si="39"/>
        <v>373.89527789124003</v>
      </c>
      <c r="AA61" s="27">
        <f t="shared" si="39"/>
        <v>375.45156082999597</v>
      </c>
      <c r="AB61" s="27">
        <f t="shared" si="39"/>
        <v>1551.2688959379973</v>
      </c>
      <c r="AC61" s="27">
        <f t="shared" si="25"/>
        <v>-616.66889593799738</v>
      </c>
      <c r="AD61" s="27">
        <f t="shared" si="26"/>
        <v>60.247453065503542</v>
      </c>
      <c r="AF61" s="114"/>
    </row>
    <row r="62" spans="2:32" ht="18" customHeight="1">
      <c r="B62" s="135" t="s">
        <v>72</v>
      </c>
      <c r="C62" s="158">
        <f t="shared" ref="C62:N62" si="40">+C63</f>
        <v>92.6</v>
      </c>
      <c r="D62" s="158">
        <f t="shared" si="40"/>
        <v>74.400000000000006</v>
      </c>
      <c r="E62" s="158">
        <f t="shared" si="40"/>
        <v>72.2</v>
      </c>
      <c r="F62" s="158">
        <f t="shared" si="40"/>
        <v>71.099999999999994</v>
      </c>
      <c r="G62" s="158">
        <f t="shared" si="40"/>
        <v>78</v>
      </c>
      <c r="H62" s="158">
        <f t="shared" si="40"/>
        <v>80.5</v>
      </c>
      <c r="I62" s="158">
        <f t="shared" si="40"/>
        <v>86.1</v>
      </c>
      <c r="J62" s="158">
        <f t="shared" si="40"/>
        <v>75.099999999999994</v>
      </c>
      <c r="K62" s="158">
        <f t="shared" si="40"/>
        <v>76</v>
      </c>
      <c r="L62" s="158">
        <f t="shared" si="40"/>
        <v>82.9</v>
      </c>
      <c r="M62" s="158">
        <f t="shared" si="40"/>
        <v>70.8</v>
      </c>
      <c r="N62" s="158">
        <f t="shared" si="40"/>
        <v>74.900000000000006</v>
      </c>
      <c r="O62" s="31">
        <f>SUM(C62:N62)</f>
        <v>934.59999999999991</v>
      </c>
      <c r="P62" s="158">
        <f t="shared" ref="P62:AA62" si="41">+P63</f>
        <v>92.579785540000003</v>
      </c>
      <c r="Q62" s="158">
        <f t="shared" si="41"/>
        <v>74.422693209999991</v>
      </c>
      <c r="R62" s="158">
        <f t="shared" si="41"/>
        <v>72.214739739999999</v>
      </c>
      <c r="S62" s="158">
        <f t="shared" si="41"/>
        <v>71.139127319999986</v>
      </c>
      <c r="T62" s="158">
        <f t="shared" si="41"/>
        <v>77.993337849999989</v>
      </c>
      <c r="U62" s="158">
        <f t="shared" si="41"/>
        <v>80.493470049999999</v>
      </c>
      <c r="V62" s="158">
        <f t="shared" si="41"/>
        <v>86.124716909999989</v>
      </c>
      <c r="W62" s="158">
        <f t="shared" si="41"/>
        <v>73.010291006605996</v>
      </c>
      <c r="X62" s="158">
        <f t="shared" si="41"/>
        <v>96.197691888281</v>
      </c>
      <c r="Y62" s="158">
        <f t="shared" si="41"/>
        <v>77.746203701874364</v>
      </c>
      <c r="Z62" s="158">
        <f t="shared" si="41"/>
        <v>373.89527789124003</v>
      </c>
      <c r="AA62" s="158">
        <f t="shared" si="41"/>
        <v>375.45156082999597</v>
      </c>
      <c r="AB62" s="158">
        <f>SUM(P62:AA62)</f>
        <v>1551.2688959379973</v>
      </c>
      <c r="AC62" s="158">
        <f t="shared" si="25"/>
        <v>-616.66889593799738</v>
      </c>
      <c r="AD62" s="158">
        <f t="shared" si="26"/>
        <v>60.247453065503542</v>
      </c>
      <c r="AF62" s="114"/>
    </row>
    <row r="63" spans="2:32" ht="18" customHeight="1">
      <c r="B63" s="194" t="s">
        <v>153</v>
      </c>
      <c r="C63" s="195">
        <f t="shared" ref="C63:N63" si="42">+P28</f>
        <v>92.6</v>
      </c>
      <c r="D63" s="195">
        <f t="shared" si="42"/>
        <v>74.400000000000006</v>
      </c>
      <c r="E63" s="195">
        <f t="shared" si="42"/>
        <v>72.2</v>
      </c>
      <c r="F63" s="195">
        <f t="shared" si="42"/>
        <v>71.099999999999994</v>
      </c>
      <c r="G63" s="195">
        <f t="shared" si="42"/>
        <v>78</v>
      </c>
      <c r="H63" s="195">
        <f t="shared" si="42"/>
        <v>80.5</v>
      </c>
      <c r="I63" s="195">
        <f t="shared" si="42"/>
        <v>86.1</v>
      </c>
      <c r="J63" s="195">
        <f t="shared" si="42"/>
        <v>75.099999999999994</v>
      </c>
      <c r="K63" s="195">
        <f t="shared" si="42"/>
        <v>76</v>
      </c>
      <c r="L63" s="195">
        <f t="shared" si="42"/>
        <v>82.9</v>
      </c>
      <c r="M63" s="195">
        <f t="shared" si="42"/>
        <v>70.8</v>
      </c>
      <c r="N63" s="195">
        <f t="shared" si="42"/>
        <v>74.900000000000006</v>
      </c>
      <c r="O63" s="195">
        <f>+[1]PP!O129</f>
        <v>12961.2</v>
      </c>
      <c r="P63" s="195">
        <v>92.579785540000003</v>
      </c>
      <c r="Q63" s="195">
        <v>74.422693209999991</v>
      </c>
      <c r="R63" s="195">
        <v>72.214739739999999</v>
      </c>
      <c r="S63" s="195">
        <v>71.139127319999986</v>
      </c>
      <c r="T63" s="195">
        <v>77.993337849999989</v>
      </c>
      <c r="U63" s="195">
        <v>80.493470049999999</v>
      </c>
      <c r="V63" s="195">
        <v>86.124716909999989</v>
      </c>
      <c r="W63" s="195">
        <v>73.010291006605996</v>
      </c>
      <c r="X63" s="195">
        <v>96.197691888281</v>
      </c>
      <c r="Y63" s="195">
        <v>77.746203701874364</v>
      </c>
      <c r="Z63" s="195">
        <v>373.89527789124003</v>
      </c>
      <c r="AA63" s="195">
        <v>375.45156082999597</v>
      </c>
      <c r="AB63" s="34">
        <f>SUM(P63:AA63)</f>
        <v>1551.2688959379973</v>
      </c>
      <c r="AC63" s="34">
        <f t="shared" si="25"/>
        <v>11409.931104062003</v>
      </c>
      <c r="AD63" s="34">
        <f t="shared" si="26"/>
        <v>835.52245738562442</v>
      </c>
      <c r="AF63" s="114"/>
    </row>
    <row r="64" spans="2:32" ht="18" customHeight="1">
      <c r="B64" s="135" t="s">
        <v>73</v>
      </c>
      <c r="C64" s="131">
        <v>0</v>
      </c>
      <c r="D64" s="131">
        <v>0</v>
      </c>
      <c r="E64" s="131">
        <v>0</v>
      </c>
      <c r="F64" s="131">
        <v>0</v>
      </c>
      <c r="G64" s="131">
        <v>0</v>
      </c>
      <c r="H64" s="131">
        <v>0</v>
      </c>
      <c r="I64" s="131">
        <v>0</v>
      </c>
      <c r="J64" s="131">
        <v>0</v>
      </c>
      <c r="K64" s="131">
        <v>0</v>
      </c>
      <c r="L64" s="131">
        <v>0</v>
      </c>
      <c r="M64" s="131">
        <v>0</v>
      </c>
      <c r="N64" s="131">
        <v>0</v>
      </c>
      <c r="O64" s="131">
        <v>0</v>
      </c>
      <c r="P64" s="131">
        <v>0</v>
      </c>
      <c r="Q64" s="131">
        <v>0</v>
      </c>
      <c r="R64" s="131">
        <v>0</v>
      </c>
      <c r="S64" s="131">
        <v>0</v>
      </c>
      <c r="T64" s="131">
        <v>0</v>
      </c>
      <c r="U64" s="131">
        <v>0</v>
      </c>
      <c r="V64" s="131">
        <v>0</v>
      </c>
      <c r="W64" s="131">
        <v>0</v>
      </c>
      <c r="X64" s="131">
        <v>0</v>
      </c>
      <c r="Y64" s="131">
        <v>0</v>
      </c>
      <c r="Z64" s="131">
        <v>0</v>
      </c>
      <c r="AA64" s="131">
        <v>0</v>
      </c>
      <c r="AB64" s="131">
        <v>0</v>
      </c>
      <c r="AC64" s="131">
        <f>+O64-AB64</f>
        <v>0</v>
      </c>
      <c r="AD64" s="131">
        <v>0</v>
      </c>
      <c r="AF64" s="114"/>
    </row>
    <row r="65" spans="2:32" ht="18" customHeight="1">
      <c r="B65" s="197" t="s">
        <v>136</v>
      </c>
      <c r="C65" s="166">
        <f t="shared" ref="C65:AB65" si="43">+C43</f>
        <v>1907.7</v>
      </c>
      <c r="D65" s="166">
        <f t="shared" si="43"/>
        <v>3118.1000000000004</v>
      </c>
      <c r="E65" s="166">
        <f t="shared" si="43"/>
        <v>2738.9999999999995</v>
      </c>
      <c r="F65" s="166">
        <f t="shared" si="43"/>
        <v>2158.5</v>
      </c>
      <c r="G65" s="166">
        <f t="shared" si="43"/>
        <v>2411.1</v>
      </c>
      <c r="H65" s="166">
        <f t="shared" si="43"/>
        <v>3092.7</v>
      </c>
      <c r="I65" s="166">
        <f t="shared" si="43"/>
        <v>2941.7000000000003</v>
      </c>
      <c r="J65" s="166">
        <f t="shared" si="43"/>
        <v>2508.1999999999998</v>
      </c>
      <c r="K65" s="166">
        <f t="shared" si="43"/>
        <v>2006.4</v>
      </c>
      <c r="L65" s="166">
        <f t="shared" si="43"/>
        <v>2137.1000000000004</v>
      </c>
      <c r="M65" s="166">
        <f t="shared" si="43"/>
        <v>2347.7000000000003</v>
      </c>
      <c r="N65" s="166">
        <f t="shared" si="43"/>
        <v>1563.1999999999998</v>
      </c>
      <c r="O65" s="166">
        <f t="shared" si="43"/>
        <v>28931.4</v>
      </c>
      <c r="P65" s="166">
        <f t="shared" si="43"/>
        <v>1333.3748347400001</v>
      </c>
      <c r="Q65" s="166">
        <f t="shared" si="43"/>
        <v>3026.6137510399994</v>
      </c>
      <c r="R65" s="166">
        <f t="shared" si="43"/>
        <v>2657.8528396800002</v>
      </c>
      <c r="S65" s="166">
        <f t="shared" si="43"/>
        <v>1972.5791471900002</v>
      </c>
      <c r="T65" s="166">
        <f t="shared" si="43"/>
        <v>1818.6445706599993</v>
      </c>
      <c r="U65" s="166">
        <f t="shared" si="43"/>
        <v>2024.9662500899997</v>
      </c>
      <c r="V65" s="166">
        <f t="shared" si="43"/>
        <v>1954.8693643100005</v>
      </c>
      <c r="W65" s="166">
        <f t="shared" si="43"/>
        <v>1969.8778015441712</v>
      </c>
      <c r="X65" s="166">
        <f t="shared" si="43"/>
        <v>2038.9258713481322</v>
      </c>
      <c r="Y65" s="166">
        <f t="shared" si="43"/>
        <v>2041.5396492233988</v>
      </c>
      <c r="Z65" s="166">
        <f t="shared" si="43"/>
        <v>2281.4369218655861</v>
      </c>
      <c r="AA65" s="166">
        <f t="shared" si="43"/>
        <v>2180.9426233174718</v>
      </c>
      <c r="AB65" s="166">
        <f t="shared" si="43"/>
        <v>25301.623625008757</v>
      </c>
      <c r="AC65" s="166">
        <f t="shared" si="25"/>
        <v>3629.7763749912447</v>
      </c>
      <c r="AD65" s="166">
        <f t="shared" si="26"/>
        <v>114.34602153912164</v>
      </c>
      <c r="AF65" s="114"/>
    </row>
    <row r="66" spans="2:32">
      <c r="B66" s="59" t="s">
        <v>76</v>
      </c>
      <c r="P66" s="207"/>
      <c r="Q66" s="207"/>
      <c r="R66" s="207"/>
      <c r="S66" s="207"/>
      <c r="T66" s="207"/>
      <c r="U66" s="207"/>
      <c r="V66" s="207"/>
      <c r="W66" s="207"/>
      <c r="X66" s="207"/>
      <c r="Y66" s="207"/>
      <c r="Z66" s="207"/>
      <c r="AA66" s="207"/>
      <c r="AB66" s="207"/>
      <c r="AC66" s="207"/>
    </row>
    <row r="67" spans="2:32">
      <c r="B67" s="63" t="s">
        <v>77</v>
      </c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  <c r="AB67" s="207"/>
      <c r="AC67" s="207"/>
    </row>
    <row r="68" spans="2:32">
      <c r="B68" s="68" t="s">
        <v>155</v>
      </c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</row>
    <row r="69" spans="2:32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70"/>
      <c r="AC69" s="70"/>
      <c r="AD69" s="70"/>
    </row>
    <row r="70" spans="2:32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213"/>
      <c r="O70" s="213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70"/>
      <c r="AC70" s="70"/>
      <c r="AD70" s="70"/>
    </row>
    <row r="71" spans="2:32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213"/>
      <c r="O71" s="213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70"/>
      <c r="AC71" s="70"/>
      <c r="AD71" s="70"/>
    </row>
    <row r="72" spans="2:32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213"/>
      <c r="O72" s="213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70"/>
      <c r="AC72" s="70"/>
      <c r="AD72" s="70"/>
    </row>
    <row r="73" spans="2:32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213"/>
      <c r="O73" s="213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70"/>
      <c r="AC73" s="70"/>
      <c r="AD73" s="70"/>
    </row>
    <row r="74" spans="2:32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213"/>
      <c r="O74" s="213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70"/>
      <c r="AC74" s="70"/>
      <c r="AD74" s="70"/>
    </row>
    <row r="75" spans="2:32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213"/>
      <c r="O75" s="213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70"/>
      <c r="AC75" s="70"/>
      <c r="AD75" s="70"/>
    </row>
    <row r="76" spans="2:32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70"/>
      <c r="AC76" s="70"/>
      <c r="AD76" s="70"/>
    </row>
    <row r="77" spans="2:32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70"/>
      <c r="AC77" s="70"/>
      <c r="AD77" s="70"/>
    </row>
    <row r="78" spans="2:32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70"/>
      <c r="AC78" s="70"/>
      <c r="AD78" s="70"/>
    </row>
    <row r="79" spans="2:32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70"/>
      <c r="AC79" s="70"/>
      <c r="AD79" s="70"/>
    </row>
    <row r="80" spans="2:32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70"/>
      <c r="AC80" s="70"/>
      <c r="AD80" s="70"/>
    </row>
    <row r="81" spans="2:30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70"/>
      <c r="AC81" s="70"/>
      <c r="AD81" s="70"/>
    </row>
    <row r="82" spans="2:30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70"/>
      <c r="AC82" s="70"/>
      <c r="AD82" s="70"/>
    </row>
    <row r="83" spans="2:30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70"/>
      <c r="AC83" s="70"/>
      <c r="AD83" s="70"/>
    </row>
    <row r="84" spans="2:30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70"/>
      <c r="AC84" s="70"/>
      <c r="AD84" s="70"/>
    </row>
    <row r="85" spans="2:30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70"/>
      <c r="AC85" s="70"/>
      <c r="AD85" s="70"/>
    </row>
    <row r="86" spans="2:30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70"/>
      <c r="AC86" s="70"/>
      <c r="AD86" s="70"/>
    </row>
    <row r="87" spans="2:30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70"/>
      <c r="AC87" s="70"/>
      <c r="AD87" s="70"/>
    </row>
    <row r="88" spans="2:30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70"/>
      <c r="AC88" s="70"/>
      <c r="AD88" s="70"/>
    </row>
    <row r="89" spans="2:30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70"/>
      <c r="AC89" s="70"/>
      <c r="AD89" s="70"/>
    </row>
    <row r="90" spans="2:30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70"/>
      <c r="AC90" s="70"/>
      <c r="AD90" s="70"/>
    </row>
    <row r="91" spans="2:30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70"/>
      <c r="AC91" s="70"/>
      <c r="AD91" s="70"/>
    </row>
    <row r="92" spans="2:30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70"/>
      <c r="AC92" s="70"/>
      <c r="AD92" s="70"/>
    </row>
    <row r="93" spans="2:30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70"/>
      <c r="AC93" s="70"/>
      <c r="AD93" s="70"/>
    </row>
    <row r="94" spans="2:30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70"/>
      <c r="AC94" s="70"/>
      <c r="AD94" s="70"/>
    </row>
    <row r="95" spans="2:30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70"/>
      <c r="AC95" s="70"/>
      <c r="AD95" s="70"/>
    </row>
    <row r="96" spans="2:30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70"/>
      <c r="AC96" s="70"/>
      <c r="AD96" s="70"/>
    </row>
    <row r="97" spans="2:30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70"/>
      <c r="AC97" s="70"/>
      <c r="AD97" s="70"/>
    </row>
    <row r="98" spans="2:30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70"/>
      <c r="AC98" s="70"/>
      <c r="AD98" s="70"/>
    </row>
    <row r="99" spans="2:30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70"/>
      <c r="AC99" s="70"/>
      <c r="AD99" s="70"/>
    </row>
    <row r="100" spans="2:30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70"/>
      <c r="AC100" s="70"/>
      <c r="AD100" s="70"/>
    </row>
    <row r="101" spans="2:30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70"/>
      <c r="AC101" s="70"/>
      <c r="AD101" s="70"/>
    </row>
    <row r="102" spans="2:30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70"/>
      <c r="AC102" s="70"/>
      <c r="AD102" s="70"/>
    </row>
    <row r="103" spans="2:30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70"/>
      <c r="AC103" s="70"/>
      <c r="AD103" s="70"/>
    </row>
    <row r="104" spans="2:30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70"/>
      <c r="AC104" s="70"/>
      <c r="AD104" s="70"/>
    </row>
    <row r="105" spans="2:30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70"/>
      <c r="AC105" s="70"/>
      <c r="AD105" s="70"/>
    </row>
    <row r="106" spans="2:30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70"/>
      <c r="AC106" s="70"/>
      <c r="AD106" s="70"/>
    </row>
    <row r="107" spans="2:30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70"/>
      <c r="AC107" s="70"/>
      <c r="AD107" s="70"/>
    </row>
    <row r="108" spans="2:30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70"/>
      <c r="AC108" s="70"/>
      <c r="AD108" s="70"/>
    </row>
    <row r="109" spans="2:30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70"/>
      <c r="AC109" s="70"/>
      <c r="AD109" s="70"/>
    </row>
    <row r="110" spans="2:30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70"/>
      <c r="AC110" s="70"/>
      <c r="AD110" s="70"/>
    </row>
    <row r="111" spans="2:30"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70"/>
      <c r="AC111" s="70"/>
      <c r="AD111" s="70"/>
    </row>
    <row r="112" spans="2:30"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70"/>
      <c r="AC112" s="70"/>
      <c r="AD112" s="70"/>
    </row>
    <row r="113" spans="2:30"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70"/>
      <c r="AC113" s="70"/>
      <c r="AD113" s="70"/>
    </row>
    <row r="114" spans="2:30"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70"/>
      <c r="AC114" s="70"/>
      <c r="AD114" s="70"/>
    </row>
    <row r="115" spans="2:30"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70"/>
      <c r="AC115" s="70"/>
      <c r="AD115" s="70"/>
    </row>
    <row r="116" spans="2:30"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  <c r="AB116" s="70"/>
      <c r="AC116" s="70"/>
      <c r="AD116" s="70"/>
    </row>
    <row r="117" spans="2:30"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70"/>
      <c r="AC117" s="70"/>
      <c r="AD117" s="70"/>
    </row>
    <row r="118" spans="2:30"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70"/>
      <c r="AC118" s="70"/>
      <c r="AD118" s="70"/>
    </row>
    <row r="119" spans="2:30"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70"/>
      <c r="AC119" s="70"/>
      <c r="AD119" s="70"/>
    </row>
    <row r="120" spans="2:30"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70"/>
      <c r="AC120" s="70"/>
      <c r="AD120" s="70"/>
    </row>
    <row r="121" spans="2:30"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70"/>
      <c r="AC121" s="70"/>
      <c r="AD121" s="70"/>
    </row>
    <row r="122" spans="2:30"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70"/>
      <c r="AC122" s="70"/>
      <c r="AD122" s="70"/>
    </row>
    <row r="123" spans="2:30"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70"/>
      <c r="AC123" s="70"/>
      <c r="AD123" s="70"/>
    </row>
    <row r="124" spans="2:30"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  <c r="AB124" s="70"/>
      <c r="AC124" s="70"/>
      <c r="AD124" s="70"/>
    </row>
    <row r="125" spans="2:30"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70"/>
      <c r="AC125" s="70"/>
      <c r="AD125" s="70"/>
    </row>
    <row r="126" spans="2:30"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  <c r="AB126" s="70"/>
      <c r="AC126" s="70"/>
      <c r="AD126" s="70"/>
    </row>
    <row r="127" spans="2:30"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70"/>
      <c r="AC127" s="70"/>
      <c r="AD127" s="70"/>
    </row>
    <row r="128" spans="2:30"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70"/>
      <c r="AC128" s="70"/>
      <c r="AD128" s="70"/>
    </row>
    <row r="129" spans="2:30"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70"/>
      <c r="AC129" s="70"/>
      <c r="AD129" s="70"/>
    </row>
    <row r="130" spans="2:30"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70"/>
      <c r="AC130" s="70"/>
      <c r="AD130" s="70"/>
    </row>
    <row r="131" spans="2:30"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70"/>
      <c r="AC131" s="70"/>
      <c r="AD131" s="70"/>
    </row>
    <row r="132" spans="2:30"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70"/>
      <c r="AC132" s="70"/>
      <c r="AD132" s="70"/>
    </row>
    <row r="133" spans="2:30"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70"/>
      <c r="AC133" s="70"/>
      <c r="AD133" s="70"/>
    </row>
    <row r="134" spans="2:30"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70"/>
      <c r="AC134" s="70"/>
      <c r="AD134" s="70"/>
    </row>
    <row r="135" spans="2:30"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70"/>
      <c r="AC135" s="70"/>
      <c r="AD135" s="70"/>
    </row>
    <row r="136" spans="2:30"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  <c r="AA136" s="177"/>
      <c r="AB136" s="70"/>
      <c r="AC136" s="70"/>
      <c r="AD136" s="70"/>
    </row>
    <row r="137" spans="2:30"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70"/>
      <c r="AC137" s="70"/>
      <c r="AD137" s="70"/>
    </row>
    <row r="138" spans="2:30"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70"/>
      <c r="AC138" s="70"/>
      <c r="AD138" s="70"/>
    </row>
    <row r="139" spans="2:30"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70"/>
      <c r="AC139" s="70"/>
      <c r="AD139" s="70"/>
    </row>
    <row r="140" spans="2:30"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  <c r="AB140" s="70"/>
      <c r="AC140" s="70"/>
      <c r="AD140" s="70"/>
    </row>
    <row r="141" spans="2:30"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  <c r="AA141" s="177"/>
      <c r="AB141" s="70"/>
      <c r="AC141" s="70"/>
      <c r="AD141" s="70"/>
    </row>
    <row r="142" spans="2:30"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  <c r="AA142" s="177"/>
      <c r="AB142" s="70"/>
      <c r="AC142" s="70"/>
      <c r="AD142" s="70"/>
    </row>
    <row r="143" spans="2:30"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  <c r="AA143" s="177"/>
      <c r="AB143" s="70"/>
      <c r="AC143" s="70"/>
      <c r="AD143" s="70"/>
    </row>
    <row r="144" spans="2:30"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7"/>
      <c r="AB144" s="70"/>
      <c r="AC144" s="70"/>
      <c r="AD144" s="70"/>
    </row>
    <row r="145" spans="2:30"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  <c r="AA145" s="177"/>
      <c r="AB145" s="70"/>
      <c r="AC145" s="70"/>
      <c r="AD145" s="70"/>
    </row>
    <row r="146" spans="2:30"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  <c r="AB146" s="70"/>
      <c r="AC146" s="70"/>
      <c r="AD146" s="70"/>
    </row>
    <row r="147" spans="2:30"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70"/>
      <c r="AC147" s="70"/>
      <c r="AD147" s="70"/>
    </row>
    <row r="148" spans="2:30"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70"/>
      <c r="AC148" s="70"/>
      <c r="AD148" s="70"/>
    </row>
    <row r="149" spans="2:30"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  <c r="AA149" s="177"/>
      <c r="AB149" s="70"/>
      <c r="AC149" s="70"/>
      <c r="AD149" s="70"/>
    </row>
    <row r="150" spans="2:30"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  <c r="AA150" s="177"/>
      <c r="AB150" s="70"/>
      <c r="AC150" s="70"/>
      <c r="AD150" s="70"/>
    </row>
    <row r="151" spans="2:30"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7"/>
      <c r="AB151" s="70"/>
      <c r="AC151" s="70"/>
      <c r="AD151" s="70"/>
    </row>
    <row r="152" spans="2:30"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  <c r="AA152" s="177"/>
      <c r="AB152" s="70"/>
      <c r="AC152" s="70"/>
      <c r="AD152" s="70"/>
    </row>
    <row r="153" spans="2:30"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  <c r="AA153" s="177"/>
      <c r="AB153" s="70"/>
      <c r="AC153" s="70"/>
      <c r="AD153" s="70"/>
    </row>
    <row r="154" spans="2:30"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  <c r="AA154" s="177"/>
      <c r="AB154" s="70"/>
      <c r="AC154" s="70"/>
      <c r="AD154" s="70"/>
    </row>
    <row r="155" spans="2:30"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  <c r="AA155" s="177"/>
      <c r="AB155" s="70"/>
      <c r="AC155" s="70"/>
      <c r="AD155" s="70"/>
    </row>
    <row r="156" spans="2:30"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  <c r="AA156" s="177"/>
      <c r="AB156" s="70"/>
      <c r="AC156" s="70"/>
      <c r="AD156" s="70"/>
    </row>
    <row r="157" spans="2:30"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  <c r="AA157" s="177"/>
      <c r="AB157" s="70"/>
      <c r="AC157" s="70"/>
      <c r="AD157" s="70"/>
    </row>
    <row r="158" spans="2:30"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  <c r="AA158" s="177"/>
      <c r="AB158" s="70"/>
      <c r="AC158" s="70"/>
      <c r="AD158" s="70"/>
    </row>
    <row r="159" spans="2:30"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  <c r="AA159" s="177"/>
      <c r="AB159" s="70"/>
      <c r="AC159" s="70"/>
      <c r="AD159" s="70"/>
    </row>
    <row r="160" spans="2:30"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  <c r="AA160" s="177"/>
      <c r="AB160" s="70"/>
      <c r="AC160" s="70"/>
      <c r="AD160" s="70"/>
    </row>
    <row r="161" spans="2:30"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  <c r="AA161" s="177"/>
      <c r="AB161" s="70"/>
      <c r="AC161" s="70"/>
      <c r="AD161" s="70"/>
    </row>
    <row r="162" spans="2:30"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  <c r="AA162" s="177"/>
      <c r="AB162" s="70"/>
      <c r="AC162" s="70"/>
      <c r="AD162" s="70"/>
    </row>
    <row r="163" spans="2:30"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  <c r="AA163" s="177"/>
      <c r="AB163" s="70"/>
      <c r="AC163" s="70"/>
      <c r="AD163" s="70"/>
    </row>
    <row r="164" spans="2:30"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  <c r="AA164" s="177"/>
      <c r="AB164" s="70"/>
      <c r="AC164" s="70"/>
      <c r="AD164" s="70"/>
    </row>
    <row r="165" spans="2:30"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  <c r="AA165" s="177"/>
      <c r="AB165" s="70"/>
      <c r="AC165" s="70"/>
      <c r="AD165" s="70"/>
    </row>
    <row r="166" spans="2:30"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  <c r="AA166" s="177"/>
      <c r="AB166" s="70"/>
      <c r="AC166" s="70"/>
      <c r="AD166" s="70"/>
    </row>
    <row r="167" spans="2:30"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  <c r="AA167" s="177"/>
      <c r="AB167" s="70"/>
      <c r="AC167" s="70"/>
      <c r="AD167" s="70"/>
    </row>
    <row r="168" spans="2:30"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  <c r="AB168" s="70"/>
      <c r="AC168" s="70"/>
      <c r="AD168" s="70"/>
    </row>
    <row r="169" spans="2:30"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  <c r="AA169" s="177"/>
      <c r="AB169" s="70"/>
      <c r="AC169" s="70"/>
      <c r="AD169" s="70"/>
    </row>
    <row r="170" spans="2:30"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  <c r="AA170" s="177"/>
      <c r="AB170" s="70"/>
      <c r="AC170" s="70"/>
      <c r="AD170" s="70"/>
    </row>
    <row r="171" spans="2:30"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  <c r="AA171" s="177"/>
      <c r="AB171" s="70"/>
      <c r="AC171" s="70"/>
      <c r="AD171" s="70"/>
    </row>
    <row r="172" spans="2:30"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  <c r="AA172" s="177"/>
      <c r="AB172" s="70"/>
      <c r="AC172" s="70"/>
      <c r="AD172" s="70"/>
    </row>
    <row r="173" spans="2:30"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  <c r="AA173" s="177"/>
      <c r="AB173" s="70"/>
      <c r="AC173" s="70"/>
      <c r="AD173" s="70"/>
    </row>
    <row r="174" spans="2:30"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  <c r="Z174" s="177"/>
      <c r="AA174" s="177"/>
      <c r="AB174" s="70"/>
      <c r="AC174" s="70"/>
      <c r="AD174" s="70"/>
    </row>
    <row r="175" spans="2:30"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70"/>
      <c r="AC175" s="70"/>
      <c r="AD175" s="70"/>
    </row>
    <row r="176" spans="2:30"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70"/>
      <c r="AC176" s="70"/>
      <c r="AD176" s="70"/>
    </row>
    <row r="177" spans="2:30"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  <c r="AA177" s="177"/>
      <c r="AB177" s="70"/>
      <c r="AC177" s="70"/>
      <c r="AD177" s="70"/>
    </row>
    <row r="178" spans="2:30"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  <c r="AA178" s="177"/>
      <c r="AB178" s="70"/>
      <c r="AC178" s="70"/>
      <c r="AD178" s="70"/>
    </row>
    <row r="179" spans="2:30"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  <c r="AA179" s="177"/>
      <c r="AB179" s="70"/>
      <c r="AC179" s="70"/>
      <c r="AD179" s="70"/>
    </row>
    <row r="180" spans="2:30"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  <c r="AA180" s="177"/>
      <c r="AB180" s="70"/>
      <c r="AC180" s="70"/>
      <c r="AD180" s="70"/>
    </row>
    <row r="181" spans="2:30"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177"/>
      <c r="Q181" s="177"/>
      <c r="R181" s="177"/>
      <c r="S181" s="177"/>
      <c r="T181" s="177"/>
      <c r="U181" s="177"/>
      <c r="V181" s="177"/>
      <c r="W181" s="177"/>
      <c r="X181" s="177"/>
      <c r="Y181" s="177"/>
      <c r="Z181" s="177"/>
      <c r="AA181" s="177"/>
      <c r="AB181" s="70"/>
      <c r="AC181" s="70"/>
      <c r="AD181" s="70"/>
    </row>
    <row r="182" spans="2:30"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  <c r="AA182" s="177"/>
      <c r="AB182" s="70"/>
      <c r="AC182" s="70"/>
      <c r="AD182" s="70"/>
    </row>
    <row r="183" spans="2:30"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  <c r="AA183" s="177"/>
      <c r="AB183" s="70"/>
      <c r="AC183" s="70"/>
      <c r="AD183" s="70"/>
    </row>
    <row r="184" spans="2:30"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177"/>
      <c r="Q184" s="177"/>
      <c r="R184" s="177"/>
      <c r="S184" s="177"/>
      <c r="T184" s="177"/>
      <c r="U184" s="177"/>
      <c r="V184" s="177"/>
      <c r="W184" s="177"/>
      <c r="X184" s="177"/>
      <c r="Y184" s="177"/>
      <c r="Z184" s="177"/>
      <c r="AA184" s="177"/>
      <c r="AB184" s="70"/>
      <c r="AC184" s="70"/>
      <c r="AD184" s="70"/>
    </row>
    <row r="185" spans="2:30"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  <c r="AA185" s="177"/>
      <c r="AB185" s="70"/>
      <c r="AC185" s="70"/>
      <c r="AD185" s="70"/>
    </row>
    <row r="186" spans="2:30"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  <c r="AA186" s="177"/>
      <c r="AB186" s="70"/>
      <c r="AC186" s="70"/>
      <c r="AD186" s="70"/>
    </row>
    <row r="187" spans="2:30"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  <c r="AA187" s="177"/>
      <c r="AB187" s="70"/>
      <c r="AC187" s="70"/>
      <c r="AD187" s="70"/>
    </row>
    <row r="188" spans="2:30"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  <c r="Z188" s="177"/>
      <c r="AA188" s="177"/>
      <c r="AB188" s="70"/>
      <c r="AC188" s="70"/>
      <c r="AD188" s="70"/>
    </row>
    <row r="189" spans="2:30"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  <c r="AA189" s="177"/>
      <c r="AB189" s="70"/>
      <c r="AC189" s="70"/>
      <c r="AD189" s="70"/>
    </row>
    <row r="190" spans="2:30"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70"/>
      <c r="AC190" s="70"/>
      <c r="AD190" s="70"/>
    </row>
    <row r="191" spans="2:30"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70"/>
      <c r="AC191" s="70"/>
      <c r="AD191" s="70"/>
    </row>
    <row r="192" spans="2:30"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70"/>
      <c r="AC192" s="70"/>
      <c r="AD192" s="70"/>
    </row>
    <row r="193" spans="2:30"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  <c r="AA193" s="177"/>
      <c r="AB193" s="70"/>
      <c r="AC193" s="70"/>
      <c r="AD193" s="70"/>
    </row>
    <row r="194" spans="2:30"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177"/>
      <c r="Q194" s="177"/>
      <c r="R194" s="177"/>
      <c r="S194" s="177"/>
      <c r="T194" s="177"/>
      <c r="U194" s="177"/>
      <c r="V194" s="177"/>
      <c r="W194" s="177"/>
      <c r="X194" s="177"/>
      <c r="Y194" s="177"/>
      <c r="Z194" s="177"/>
      <c r="AA194" s="177"/>
      <c r="AB194" s="70"/>
      <c r="AC194" s="70"/>
      <c r="AD194" s="70"/>
    </row>
    <row r="195" spans="2:30"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  <c r="AA195" s="177"/>
      <c r="AB195" s="70"/>
      <c r="AC195" s="70"/>
      <c r="AD195" s="70"/>
    </row>
    <row r="196" spans="2:30"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  <c r="AB196" s="70"/>
      <c r="AC196" s="70"/>
      <c r="AD196" s="70"/>
    </row>
    <row r="197" spans="2:30"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  <c r="Z197" s="177"/>
      <c r="AA197" s="177"/>
      <c r="AB197" s="70"/>
      <c r="AC197" s="70"/>
      <c r="AD197" s="70"/>
    </row>
    <row r="198" spans="2:30"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  <c r="AA198" s="177"/>
      <c r="AB198" s="70"/>
      <c r="AC198" s="70"/>
      <c r="AD198" s="70"/>
    </row>
    <row r="199" spans="2:30"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  <c r="AA199" s="177"/>
      <c r="AB199" s="70"/>
      <c r="AC199" s="70"/>
      <c r="AD199" s="70"/>
    </row>
    <row r="200" spans="2:30"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177"/>
      <c r="AA200" s="177"/>
      <c r="AB200" s="70"/>
      <c r="AC200" s="70"/>
      <c r="AD200" s="70"/>
    </row>
    <row r="201" spans="2:30"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177"/>
      <c r="Q201" s="177"/>
      <c r="R201" s="177"/>
      <c r="S201" s="177"/>
      <c r="T201" s="177"/>
      <c r="U201" s="177"/>
      <c r="V201" s="177"/>
      <c r="W201" s="177"/>
      <c r="X201" s="177"/>
      <c r="Y201" s="177"/>
      <c r="Z201" s="177"/>
      <c r="AA201" s="177"/>
      <c r="AB201" s="70"/>
      <c r="AC201" s="70"/>
      <c r="AD201" s="70"/>
    </row>
    <row r="202" spans="2:30"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  <c r="Z202" s="177"/>
      <c r="AA202" s="177"/>
      <c r="AB202" s="70"/>
      <c r="AC202" s="70"/>
      <c r="AD202" s="70"/>
    </row>
    <row r="203" spans="2:30"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  <c r="AA203" s="177"/>
      <c r="AB203" s="70"/>
      <c r="AC203" s="70"/>
      <c r="AD203" s="70"/>
    </row>
    <row r="204" spans="2:30"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  <c r="Z204" s="177"/>
      <c r="AA204" s="177"/>
      <c r="AB204" s="70"/>
      <c r="AC204" s="70"/>
      <c r="AD204" s="70"/>
    </row>
    <row r="205" spans="2:30"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  <c r="Z205" s="177"/>
      <c r="AA205" s="177"/>
      <c r="AB205" s="70"/>
      <c r="AC205" s="70"/>
      <c r="AD205" s="70"/>
    </row>
    <row r="206" spans="2:30"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177"/>
      <c r="AA206" s="177"/>
      <c r="AB206" s="70"/>
      <c r="AC206" s="70"/>
      <c r="AD206" s="70"/>
    </row>
    <row r="207" spans="2:30"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  <c r="AA207" s="177"/>
      <c r="AB207" s="70"/>
      <c r="AC207" s="70"/>
      <c r="AD207" s="70"/>
    </row>
    <row r="208" spans="2:30"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  <c r="Z208" s="177"/>
      <c r="AA208" s="177"/>
      <c r="AB208" s="70"/>
      <c r="AC208" s="70"/>
      <c r="AD208" s="70"/>
    </row>
    <row r="209" spans="2:30"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  <c r="Z209" s="177"/>
      <c r="AA209" s="177"/>
      <c r="AB209" s="70"/>
      <c r="AC209" s="70"/>
      <c r="AD209" s="70"/>
    </row>
    <row r="210" spans="2:30"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  <c r="AA210" s="177"/>
      <c r="AB210" s="70"/>
      <c r="AC210" s="70"/>
      <c r="AD210" s="70"/>
    </row>
    <row r="211" spans="2:30"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  <c r="Z211" s="177"/>
      <c r="AA211" s="177"/>
      <c r="AB211" s="70"/>
      <c r="AC211" s="70"/>
      <c r="AD211" s="70"/>
    </row>
    <row r="212" spans="2:30"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  <c r="AA212" s="177"/>
      <c r="AB212" s="70"/>
      <c r="AC212" s="70"/>
      <c r="AD212" s="70"/>
    </row>
    <row r="213" spans="2:30"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177"/>
      <c r="Q213" s="177"/>
      <c r="R213" s="177"/>
      <c r="S213" s="177"/>
      <c r="T213" s="177"/>
      <c r="U213" s="177"/>
      <c r="V213" s="177"/>
      <c r="W213" s="177"/>
      <c r="X213" s="177"/>
      <c r="Y213" s="177"/>
      <c r="Z213" s="177"/>
      <c r="AA213" s="177"/>
      <c r="AB213" s="70"/>
      <c r="AC213" s="70"/>
      <c r="AD213" s="70"/>
    </row>
    <row r="214" spans="2:30"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  <c r="AA214" s="177"/>
      <c r="AB214" s="70"/>
      <c r="AC214" s="70"/>
      <c r="AD214" s="70"/>
    </row>
    <row r="215" spans="2:30"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177"/>
      <c r="Q215" s="177"/>
      <c r="R215" s="177"/>
      <c r="S215" s="177"/>
      <c r="T215" s="177"/>
      <c r="U215" s="177"/>
      <c r="V215" s="177"/>
      <c r="W215" s="177"/>
      <c r="X215" s="177"/>
      <c r="Y215" s="177"/>
      <c r="Z215" s="177"/>
      <c r="AA215" s="177"/>
      <c r="AB215" s="70"/>
      <c r="AC215" s="70"/>
      <c r="AD215" s="70"/>
    </row>
    <row r="216" spans="2:30"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  <c r="AA216" s="177"/>
      <c r="AB216" s="70"/>
      <c r="AC216" s="70"/>
      <c r="AD216" s="70"/>
    </row>
    <row r="217" spans="2:30"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177"/>
      <c r="Q217" s="177"/>
      <c r="R217" s="177"/>
      <c r="S217" s="177"/>
      <c r="T217" s="177"/>
      <c r="U217" s="177"/>
      <c r="V217" s="177"/>
      <c r="W217" s="177"/>
      <c r="X217" s="177"/>
      <c r="Y217" s="177"/>
      <c r="Z217" s="177"/>
      <c r="AA217" s="177"/>
      <c r="AB217" s="70"/>
      <c r="AC217" s="70"/>
      <c r="AD217" s="70"/>
    </row>
    <row r="218" spans="2:30"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  <c r="Z218" s="177"/>
      <c r="AA218" s="177"/>
      <c r="AB218" s="70"/>
      <c r="AC218" s="70"/>
      <c r="AD218" s="70"/>
    </row>
    <row r="219" spans="2:30"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  <c r="AA219" s="177"/>
      <c r="AB219" s="70"/>
      <c r="AC219" s="70"/>
      <c r="AD219" s="70"/>
    </row>
    <row r="220" spans="2:30"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  <c r="AA220" s="177"/>
      <c r="AB220" s="70"/>
      <c r="AC220" s="70"/>
      <c r="AD220" s="70"/>
    </row>
    <row r="221" spans="2:30"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  <c r="AA221" s="177"/>
      <c r="AB221" s="70"/>
      <c r="AC221" s="70"/>
      <c r="AD221" s="70"/>
    </row>
    <row r="222" spans="2:30"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  <c r="AA222" s="177"/>
      <c r="AB222" s="70"/>
      <c r="AC222" s="70"/>
      <c r="AD222" s="70"/>
    </row>
    <row r="223" spans="2:30"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  <c r="AA223" s="177"/>
      <c r="AB223" s="70"/>
      <c r="AC223" s="70"/>
      <c r="AD223" s="70"/>
    </row>
    <row r="224" spans="2:30"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  <c r="AA224" s="177"/>
      <c r="AB224" s="70"/>
      <c r="AC224" s="70"/>
      <c r="AD224" s="70"/>
    </row>
    <row r="225" spans="2:30"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  <c r="AA225" s="177"/>
      <c r="AB225" s="70"/>
      <c r="AC225" s="70"/>
      <c r="AD225" s="70"/>
    </row>
    <row r="226" spans="2:30"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  <c r="AA226" s="177"/>
      <c r="AB226" s="70"/>
      <c r="AC226" s="70"/>
      <c r="AD226" s="70"/>
    </row>
    <row r="227" spans="2:30"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  <c r="AA227" s="177"/>
      <c r="AB227" s="70"/>
      <c r="AC227" s="70"/>
      <c r="AD227" s="70"/>
    </row>
    <row r="228" spans="2:30"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  <c r="AA228" s="177"/>
      <c r="AB228" s="70"/>
      <c r="AC228" s="70"/>
      <c r="AD228" s="70"/>
    </row>
    <row r="229" spans="2:30"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  <c r="AA229" s="177"/>
      <c r="AB229" s="70"/>
      <c r="AC229" s="70"/>
      <c r="AD229" s="70"/>
    </row>
    <row r="230" spans="2:30"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  <c r="AA230" s="177"/>
      <c r="AB230" s="70"/>
      <c r="AC230" s="70"/>
      <c r="AD230" s="70"/>
    </row>
    <row r="231" spans="2:30"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177"/>
      <c r="Q231" s="177"/>
      <c r="R231" s="177"/>
      <c r="S231" s="177"/>
      <c r="T231" s="177"/>
      <c r="U231" s="177"/>
      <c r="V231" s="177"/>
      <c r="W231" s="177"/>
      <c r="X231" s="177"/>
      <c r="Y231" s="177"/>
      <c r="Z231" s="177"/>
      <c r="AA231" s="177"/>
      <c r="AB231" s="70"/>
      <c r="AC231" s="70"/>
      <c r="AD231" s="70"/>
    </row>
    <row r="232" spans="2:30"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177"/>
      <c r="Q232" s="177"/>
      <c r="R232" s="177"/>
      <c r="S232" s="177"/>
      <c r="T232" s="177"/>
      <c r="U232" s="177"/>
      <c r="V232" s="177"/>
      <c r="W232" s="177"/>
      <c r="X232" s="177"/>
      <c r="Y232" s="177"/>
      <c r="Z232" s="177"/>
      <c r="AA232" s="177"/>
      <c r="AB232" s="70"/>
      <c r="AC232" s="70"/>
      <c r="AD232" s="70"/>
    </row>
    <row r="233" spans="2:30"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177"/>
      <c r="Q233" s="177"/>
      <c r="R233" s="177"/>
      <c r="S233" s="177"/>
      <c r="T233" s="177"/>
      <c r="U233" s="177"/>
      <c r="V233" s="177"/>
      <c r="W233" s="177"/>
      <c r="X233" s="177"/>
      <c r="Y233" s="177"/>
      <c r="Z233" s="177"/>
      <c r="AA233" s="177"/>
      <c r="AB233" s="70"/>
      <c r="AC233" s="70"/>
      <c r="AD233" s="70"/>
    </row>
    <row r="234" spans="2:30"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  <c r="Z234" s="177"/>
      <c r="AA234" s="177"/>
      <c r="AB234" s="70"/>
      <c r="AC234" s="70"/>
      <c r="AD234" s="70"/>
    </row>
    <row r="235" spans="2:30"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177"/>
      <c r="Q235" s="177"/>
      <c r="R235" s="177"/>
      <c r="S235" s="177"/>
      <c r="T235" s="177"/>
      <c r="U235" s="177"/>
      <c r="V235" s="177"/>
      <c r="W235" s="177"/>
      <c r="X235" s="177"/>
      <c r="Y235" s="177"/>
      <c r="Z235" s="177"/>
      <c r="AA235" s="177"/>
      <c r="AB235" s="70"/>
      <c r="AC235" s="70"/>
      <c r="AD235" s="70"/>
    </row>
    <row r="236" spans="2:30"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177"/>
      <c r="Q236" s="177"/>
      <c r="R236" s="177"/>
      <c r="S236" s="177"/>
      <c r="T236" s="177"/>
      <c r="U236" s="177"/>
      <c r="V236" s="177"/>
      <c r="W236" s="177"/>
      <c r="X236" s="177"/>
      <c r="Y236" s="177"/>
      <c r="Z236" s="177"/>
      <c r="AA236" s="177"/>
      <c r="AB236" s="70"/>
      <c r="AC236" s="70"/>
      <c r="AD236" s="70"/>
    </row>
    <row r="237" spans="2:30"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177"/>
      <c r="Q237" s="177"/>
      <c r="R237" s="177"/>
      <c r="S237" s="177"/>
      <c r="T237" s="177"/>
      <c r="U237" s="177"/>
      <c r="V237" s="177"/>
      <c r="W237" s="177"/>
      <c r="X237" s="177"/>
      <c r="Y237" s="177"/>
      <c r="Z237" s="177"/>
      <c r="AA237" s="177"/>
      <c r="AB237" s="70"/>
      <c r="AC237" s="70"/>
      <c r="AD237" s="70"/>
    </row>
    <row r="238" spans="2:30"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177"/>
      <c r="Q238" s="177"/>
      <c r="R238" s="177"/>
      <c r="S238" s="177"/>
      <c r="T238" s="177"/>
      <c r="U238" s="177"/>
      <c r="V238" s="177"/>
      <c r="W238" s="177"/>
      <c r="X238" s="177"/>
      <c r="Y238" s="177"/>
      <c r="Z238" s="177"/>
      <c r="AA238" s="177"/>
      <c r="AB238" s="70"/>
      <c r="AC238" s="70"/>
      <c r="AD238" s="70"/>
    </row>
    <row r="239" spans="2:30"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177"/>
      <c r="Q239" s="177"/>
      <c r="R239" s="177"/>
      <c r="S239" s="177"/>
      <c r="T239" s="177"/>
      <c r="U239" s="177"/>
      <c r="V239" s="177"/>
      <c r="W239" s="177"/>
      <c r="X239" s="177"/>
      <c r="Y239" s="177"/>
      <c r="Z239" s="177"/>
      <c r="AA239" s="177"/>
      <c r="AB239" s="70"/>
      <c r="AC239" s="70"/>
      <c r="AD239" s="70"/>
    </row>
    <row r="240" spans="2:30"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  <c r="AA240" s="177"/>
      <c r="AB240" s="70"/>
      <c r="AC240" s="70"/>
      <c r="AD240" s="70"/>
    </row>
    <row r="241" spans="2:30"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Z241" s="177"/>
      <c r="AA241" s="177"/>
      <c r="AB241" s="70"/>
      <c r="AC241" s="70"/>
      <c r="AD241" s="70"/>
    </row>
    <row r="242" spans="2:30"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  <c r="AA242" s="177"/>
      <c r="AB242" s="70"/>
      <c r="AC242" s="70"/>
      <c r="AD242" s="70"/>
    </row>
    <row r="243" spans="2:30"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  <c r="AA243" s="177"/>
      <c r="AB243" s="70"/>
      <c r="AC243" s="70"/>
      <c r="AD243" s="70"/>
    </row>
    <row r="244" spans="2:30"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  <c r="AA244" s="177"/>
      <c r="AB244" s="70"/>
      <c r="AC244" s="70"/>
      <c r="AD244" s="70"/>
    </row>
    <row r="245" spans="2:30"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  <c r="AA245" s="177"/>
      <c r="AB245" s="70"/>
      <c r="AC245" s="70"/>
      <c r="AD245" s="70"/>
    </row>
    <row r="246" spans="2:30"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  <c r="AA246" s="177"/>
      <c r="AB246" s="70"/>
      <c r="AC246" s="70"/>
      <c r="AD246" s="70"/>
    </row>
    <row r="247" spans="2:30"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  <c r="AA247" s="177"/>
      <c r="AB247" s="70"/>
      <c r="AC247" s="70"/>
      <c r="AD247" s="70"/>
    </row>
    <row r="248" spans="2:30"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7"/>
      <c r="AB248" s="70"/>
      <c r="AC248" s="70"/>
      <c r="AD248" s="70"/>
    </row>
    <row r="249" spans="2:30"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177"/>
      <c r="Q249" s="177"/>
      <c r="R249" s="177"/>
      <c r="S249" s="177"/>
      <c r="T249" s="177"/>
      <c r="U249" s="177"/>
      <c r="V249" s="177"/>
      <c r="W249" s="177"/>
      <c r="X249" s="177"/>
      <c r="Y249" s="177"/>
      <c r="Z249" s="177"/>
      <c r="AA249" s="177"/>
      <c r="AB249" s="70"/>
      <c r="AC249" s="70"/>
      <c r="AD249" s="70"/>
    </row>
    <row r="250" spans="2:30"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  <c r="AA250" s="177"/>
      <c r="AB250" s="70"/>
      <c r="AC250" s="70"/>
      <c r="AD250" s="70"/>
    </row>
    <row r="251" spans="2:30"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  <c r="AA251" s="177"/>
      <c r="AB251" s="70"/>
      <c r="AC251" s="70"/>
      <c r="AD251" s="70"/>
    </row>
    <row r="252" spans="2:30"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  <c r="AA252" s="177"/>
      <c r="AB252" s="70"/>
      <c r="AC252" s="70"/>
      <c r="AD252" s="70"/>
    </row>
    <row r="253" spans="2:30"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  <c r="AA253" s="177"/>
      <c r="AB253" s="70"/>
      <c r="AC253" s="70"/>
      <c r="AD253" s="70"/>
    </row>
    <row r="254" spans="2:30"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  <c r="AA254" s="177"/>
      <c r="AB254" s="70"/>
      <c r="AC254" s="70"/>
      <c r="AD254" s="70"/>
    </row>
    <row r="255" spans="2:30"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  <c r="AA255" s="177"/>
      <c r="AB255" s="70"/>
      <c r="AC255" s="70"/>
      <c r="AD255" s="70"/>
    </row>
    <row r="256" spans="2:30"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  <c r="AA256" s="177"/>
      <c r="AB256" s="70"/>
      <c r="AC256" s="70"/>
      <c r="AD256" s="70"/>
    </row>
    <row r="257" spans="2:30"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177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  <c r="AA257" s="177"/>
      <c r="AB257" s="70"/>
      <c r="AC257" s="70"/>
      <c r="AD257" s="70"/>
    </row>
    <row r="258" spans="2:30"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177"/>
      <c r="Q258" s="177"/>
      <c r="R258" s="177"/>
      <c r="S258" s="177"/>
      <c r="T258" s="177"/>
      <c r="U258" s="177"/>
      <c r="V258" s="177"/>
      <c r="W258" s="177"/>
      <c r="X258" s="177"/>
      <c r="Y258" s="177"/>
      <c r="Z258" s="177"/>
      <c r="AA258" s="177"/>
      <c r="AB258" s="70"/>
      <c r="AC258" s="70"/>
      <c r="AD258" s="70"/>
    </row>
    <row r="259" spans="2:30"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  <c r="AA259" s="177"/>
      <c r="AB259" s="70"/>
      <c r="AC259" s="70"/>
      <c r="AD259" s="70"/>
    </row>
    <row r="260" spans="2:30"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  <c r="Z260" s="177"/>
      <c r="AA260" s="177"/>
      <c r="AB260" s="70"/>
      <c r="AC260" s="70"/>
      <c r="AD260" s="70"/>
    </row>
    <row r="261" spans="2:30"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  <c r="AA261" s="177"/>
      <c r="AB261" s="70"/>
      <c r="AC261" s="70"/>
      <c r="AD261" s="70"/>
    </row>
    <row r="262" spans="2:30"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77"/>
      <c r="AA262" s="177"/>
      <c r="AB262" s="70"/>
      <c r="AC262" s="70"/>
      <c r="AD262" s="70"/>
    </row>
    <row r="263" spans="2:30"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Z263" s="177"/>
      <c r="AA263" s="177"/>
      <c r="AB263" s="70"/>
      <c r="AC263" s="70"/>
      <c r="AD263" s="70"/>
    </row>
  </sheetData>
  <mergeCells count="19">
    <mergeCell ref="B38:AD38"/>
    <mergeCell ref="B39:AD39"/>
    <mergeCell ref="B40:AD40"/>
    <mergeCell ref="B41:B42"/>
    <mergeCell ref="C41:N41"/>
    <mergeCell ref="O41:O42"/>
    <mergeCell ref="P41:AA41"/>
    <mergeCell ref="AB41:AB42"/>
    <mergeCell ref="AC41:AD41"/>
    <mergeCell ref="B1:AD1"/>
    <mergeCell ref="B3:AD3"/>
    <mergeCell ref="B4:AD4"/>
    <mergeCell ref="B5:AD5"/>
    <mergeCell ref="B6:B7"/>
    <mergeCell ref="C6:N6"/>
    <mergeCell ref="O6:O7"/>
    <mergeCell ref="P6:AA6"/>
    <mergeCell ref="AB6:AB7"/>
    <mergeCell ref="AC6:AD6"/>
  </mergeCells>
  <printOptions horizontalCentered="1"/>
  <pageMargins left="0" right="0" top="0.39370078740157483" bottom="0.39370078740157483" header="0" footer="0"/>
  <pageSetup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DGII (EST)</vt:lpstr>
      <vt:lpstr>DGA (EST)</vt:lpstr>
      <vt:lpstr>TESORERIA (EST)</vt:lpstr>
      <vt:lpstr>cut presupuestaria</vt:lpstr>
      <vt:lpstr>'cut presupuestaria'!Área_de_impresión</vt:lpstr>
      <vt:lpstr>'DGII (EST)'!Área_de_impresión</vt:lpstr>
      <vt:lpstr>'TESORERIA (EST)'!Área_de_impresión</vt:lpstr>
      <vt:lpstr>'cut presupuestaria'!Títulos_a_imprimir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2024-02-19T19:53:11Z</dcterms:created>
  <dcterms:modified xsi:type="dcterms:W3CDTF">2024-02-19T19:54:31Z</dcterms:modified>
</cp:coreProperties>
</file>