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(EST)'!$A$1:$AA$58</definedName>
    <definedName name="_xlnm.Print_Area" localSheetId="2">'TESORERIA (EST)'!$A$1:$AA$67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Y62" i="3" l="1"/>
  <c r="X62" i="3"/>
  <c r="W62" i="3"/>
  <c r="V62" i="3"/>
  <c r="U62" i="3"/>
  <c r="T62" i="3"/>
  <c r="S62" i="3"/>
  <c r="R62" i="3"/>
  <c r="Q62" i="3"/>
  <c r="P62" i="3"/>
  <c r="O62" i="3"/>
  <c r="Z62" i="3" s="1"/>
  <c r="M62" i="3"/>
  <c r="L62" i="3"/>
  <c r="K62" i="3"/>
  <c r="J62" i="3"/>
  <c r="I62" i="3"/>
  <c r="H62" i="3"/>
  <c r="G62" i="3"/>
  <c r="F62" i="3"/>
  <c r="E62" i="3"/>
  <c r="D62" i="3"/>
  <c r="C62" i="3"/>
  <c r="N62" i="3" s="1"/>
  <c r="AA62" i="3" s="1"/>
  <c r="Y61" i="3"/>
  <c r="Y60" i="3" s="1"/>
  <c r="X61" i="3"/>
  <c r="X60" i="3" s="1"/>
  <c r="W61" i="3"/>
  <c r="V61" i="3"/>
  <c r="U61" i="3"/>
  <c r="T61" i="3"/>
  <c r="T60" i="3" s="1"/>
  <c r="S61" i="3"/>
  <c r="S60" i="3" s="1"/>
  <c r="R61" i="3"/>
  <c r="R60" i="3" s="1"/>
  <c r="Q61" i="3"/>
  <c r="P61" i="3"/>
  <c r="O61" i="3"/>
  <c r="Z61" i="3" s="1"/>
  <c r="M61" i="3"/>
  <c r="M60" i="3" s="1"/>
  <c r="L61" i="3"/>
  <c r="L60" i="3" s="1"/>
  <c r="K61" i="3"/>
  <c r="J61" i="3"/>
  <c r="I61" i="3"/>
  <c r="H61" i="3"/>
  <c r="H60" i="3" s="1"/>
  <c r="G61" i="3"/>
  <c r="G60" i="3" s="1"/>
  <c r="F61" i="3"/>
  <c r="F60" i="3" s="1"/>
  <c r="E61" i="3"/>
  <c r="D61" i="3"/>
  <c r="C61" i="3"/>
  <c r="N61" i="3" s="1"/>
  <c r="W60" i="3"/>
  <c r="V60" i="3"/>
  <c r="V63" i="3" s="1"/>
  <c r="U60" i="3"/>
  <c r="Q60" i="3"/>
  <c r="P60" i="3"/>
  <c r="O60" i="3"/>
  <c r="K60" i="3"/>
  <c r="J60" i="3"/>
  <c r="I60" i="3"/>
  <c r="E60" i="3"/>
  <c r="D60" i="3"/>
  <c r="C60" i="3"/>
  <c r="Z59" i="3"/>
  <c r="M59" i="3"/>
  <c r="L59" i="3"/>
  <c r="K59" i="3"/>
  <c r="J59" i="3"/>
  <c r="I59" i="3"/>
  <c r="H59" i="3"/>
  <c r="G59" i="3"/>
  <c r="F59" i="3"/>
  <c r="E59" i="3"/>
  <c r="D59" i="3"/>
  <c r="C59" i="3"/>
  <c r="N59" i="3" s="1"/>
  <c r="Z58" i="3"/>
  <c r="M58" i="3"/>
  <c r="L58" i="3"/>
  <c r="K58" i="3"/>
  <c r="J58" i="3"/>
  <c r="I58" i="3"/>
  <c r="H58" i="3"/>
  <c r="G58" i="3"/>
  <c r="F58" i="3"/>
  <c r="E58" i="3"/>
  <c r="D58" i="3"/>
  <c r="C58" i="3"/>
  <c r="N58" i="3" s="1"/>
  <c r="Z57" i="3"/>
  <c r="M57" i="3"/>
  <c r="L57" i="3"/>
  <c r="K57" i="3"/>
  <c r="J57" i="3"/>
  <c r="I57" i="3"/>
  <c r="H57" i="3"/>
  <c r="G57" i="3"/>
  <c r="F57" i="3"/>
  <c r="N57" i="3" s="1"/>
  <c r="E57" i="3"/>
  <c r="D57" i="3"/>
  <c r="C57" i="3"/>
  <c r="Z56" i="3"/>
  <c r="M56" i="3"/>
  <c r="L56" i="3"/>
  <c r="K56" i="3"/>
  <c r="J56" i="3"/>
  <c r="I56" i="3"/>
  <c r="H56" i="3"/>
  <c r="N56" i="3" s="1"/>
  <c r="G56" i="3"/>
  <c r="F56" i="3"/>
  <c r="E56" i="3"/>
  <c r="D56" i="3"/>
  <c r="C56" i="3"/>
  <c r="Z55" i="3"/>
  <c r="M55" i="3"/>
  <c r="L55" i="3"/>
  <c r="K55" i="3"/>
  <c r="J55" i="3"/>
  <c r="I55" i="3"/>
  <c r="H55" i="3"/>
  <c r="G55" i="3"/>
  <c r="F55" i="3"/>
  <c r="E55" i="3"/>
  <c r="D55" i="3"/>
  <c r="C55" i="3"/>
  <c r="N55" i="3" s="1"/>
  <c r="Z54" i="3"/>
  <c r="M54" i="3"/>
  <c r="L54" i="3"/>
  <c r="K54" i="3"/>
  <c r="J54" i="3"/>
  <c r="I54" i="3"/>
  <c r="H54" i="3"/>
  <c r="G54" i="3"/>
  <c r="F54" i="3"/>
  <c r="E54" i="3"/>
  <c r="D54" i="3"/>
  <c r="C54" i="3"/>
  <c r="N54" i="3" s="1"/>
  <c r="Z53" i="3"/>
  <c r="M53" i="3"/>
  <c r="L53" i="3"/>
  <c r="L50" i="3" s="1"/>
  <c r="K53" i="3"/>
  <c r="J53" i="3"/>
  <c r="I53" i="3"/>
  <c r="H53" i="3"/>
  <c r="G53" i="3"/>
  <c r="F53" i="3"/>
  <c r="F50" i="3" s="1"/>
  <c r="E53" i="3"/>
  <c r="D53" i="3"/>
  <c r="C53" i="3"/>
  <c r="N53" i="3" s="1"/>
  <c r="AA53" i="3" s="1"/>
  <c r="Z52" i="3"/>
  <c r="M52" i="3"/>
  <c r="M50" i="3" s="1"/>
  <c r="L52" i="3"/>
  <c r="K52" i="3"/>
  <c r="J52" i="3"/>
  <c r="I52" i="3"/>
  <c r="H52" i="3"/>
  <c r="N52" i="3" s="1"/>
  <c r="AA52" i="3" s="1"/>
  <c r="G52" i="3"/>
  <c r="G50" i="3" s="1"/>
  <c r="F52" i="3"/>
  <c r="E52" i="3"/>
  <c r="D52" i="3"/>
  <c r="C52" i="3"/>
  <c r="Z51" i="3"/>
  <c r="Z50" i="3" s="1"/>
  <c r="Z45" i="3" s="1"/>
  <c r="Z44" i="3" s="1"/>
  <c r="M51" i="3"/>
  <c r="L51" i="3"/>
  <c r="K51" i="3"/>
  <c r="J51" i="3"/>
  <c r="J50" i="3" s="1"/>
  <c r="I51" i="3"/>
  <c r="I50" i="3" s="1"/>
  <c r="I45" i="3" s="1"/>
  <c r="I44" i="3" s="1"/>
  <c r="H51" i="3"/>
  <c r="H50" i="3" s="1"/>
  <c r="H45" i="3" s="1"/>
  <c r="H44" i="3" s="1"/>
  <c r="G51" i="3"/>
  <c r="F51" i="3"/>
  <c r="E51" i="3"/>
  <c r="D51" i="3"/>
  <c r="D50" i="3" s="1"/>
  <c r="C51" i="3"/>
  <c r="N51" i="3" s="1"/>
  <c r="Y50" i="3"/>
  <c r="X50" i="3"/>
  <c r="W50" i="3"/>
  <c r="W45" i="3" s="1"/>
  <c r="W44" i="3" s="1"/>
  <c r="V50" i="3"/>
  <c r="U50" i="3"/>
  <c r="T50" i="3"/>
  <c r="S50" i="3"/>
  <c r="R50" i="3"/>
  <c r="Q50" i="3"/>
  <c r="Q45" i="3" s="1"/>
  <c r="Q44" i="3" s="1"/>
  <c r="P50" i="3"/>
  <c r="O50" i="3"/>
  <c r="K50" i="3"/>
  <c r="E50" i="3"/>
  <c r="Z49" i="3"/>
  <c r="M49" i="3"/>
  <c r="L49" i="3"/>
  <c r="K49" i="3"/>
  <c r="J49" i="3"/>
  <c r="J46" i="3" s="1"/>
  <c r="J45" i="3" s="1"/>
  <c r="J44" i="3" s="1"/>
  <c r="I49" i="3"/>
  <c r="H49" i="3"/>
  <c r="G49" i="3"/>
  <c r="F49" i="3"/>
  <c r="E49" i="3"/>
  <c r="D49" i="3"/>
  <c r="D46" i="3" s="1"/>
  <c r="D45" i="3" s="1"/>
  <c r="D44" i="3" s="1"/>
  <c r="C49" i="3"/>
  <c r="N49" i="3" s="1"/>
  <c r="Z48" i="3"/>
  <c r="M48" i="3"/>
  <c r="L48" i="3"/>
  <c r="L46" i="3" s="1"/>
  <c r="K48" i="3"/>
  <c r="K46" i="3" s="1"/>
  <c r="K45" i="3" s="1"/>
  <c r="K44" i="3" s="1"/>
  <c r="J48" i="3"/>
  <c r="I48" i="3"/>
  <c r="H48" i="3"/>
  <c r="G48" i="3"/>
  <c r="F48" i="3"/>
  <c r="N48" i="3" s="1"/>
  <c r="E48" i="3"/>
  <c r="E46" i="3" s="1"/>
  <c r="E45" i="3" s="1"/>
  <c r="E44" i="3" s="1"/>
  <c r="D48" i="3"/>
  <c r="C48" i="3"/>
  <c r="Z47" i="3"/>
  <c r="N47" i="3"/>
  <c r="M47" i="3"/>
  <c r="L47" i="3"/>
  <c r="K47" i="3"/>
  <c r="J47" i="3"/>
  <c r="I47" i="3"/>
  <c r="H47" i="3"/>
  <c r="G47" i="3"/>
  <c r="F47" i="3"/>
  <c r="E47" i="3"/>
  <c r="D47" i="3"/>
  <c r="C47" i="3"/>
  <c r="Z46" i="3"/>
  <c r="Y46" i="3"/>
  <c r="Y45" i="3" s="1"/>
  <c r="Y44" i="3" s="1"/>
  <c r="X46" i="3"/>
  <c r="X45" i="3" s="1"/>
  <c r="X44" i="3" s="1"/>
  <c r="W46" i="3"/>
  <c r="V46" i="3"/>
  <c r="U46" i="3"/>
  <c r="T46" i="3"/>
  <c r="S46" i="3"/>
  <c r="S45" i="3" s="1"/>
  <c r="S44" i="3" s="1"/>
  <c r="R46" i="3"/>
  <c r="R45" i="3" s="1"/>
  <c r="R44" i="3" s="1"/>
  <c r="Q46" i="3"/>
  <c r="P46" i="3"/>
  <c r="O46" i="3"/>
  <c r="M46" i="3"/>
  <c r="I46" i="3"/>
  <c r="H46" i="3"/>
  <c r="G46" i="3"/>
  <c r="C46" i="3"/>
  <c r="V45" i="3"/>
  <c r="U45" i="3"/>
  <c r="U44" i="3" s="1"/>
  <c r="T45" i="3"/>
  <c r="T44" i="3" s="1"/>
  <c r="P45" i="3"/>
  <c r="O45" i="3"/>
  <c r="O44" i="3" s="1"/>
  <c r="V44" i="3"/>
  <c r="P44" i="3"/>
  <c r="Z43" i="3"/>
  <c r="M43" i="3"/>
  <c r="L43" i="3"/>
  <c r="K43" i="3"/>
  <c r="J43" i="3"/>
  <c r="I43" i="3"/>
  <c r="H43" i="3"/>
  <c r="G43" i="3"/>
  <c r="F43" i="3"/>
  <c r="E43" i="3"/>
  <c r="D43" i="3"/>
  <c r="C43" i="3"/>
  <c r="N43" i="3" s="1"/>
  <c r="Z42" i="3"/>
  <c r="M42" i="3"/>
  <c r="L42" i="3"/>
  <c r="K42" i="3"/>
  <c r="J42" i="3"/>
  <c r="I42" i="3"/>
  <c r="H42" i="3"/>
  <c r="G42" i="3"/>
  <c r="F42" i="3"/>
  <c r="E42" i="3"/>
  <c r="D42" i="3"/>
  <c r="C42" i="3"/>
  <c r="N42" i="3" s="1"/>
  <c r="Y41" i="3"/>
  <c r="X41" i="3"/>
  <c r="W41" i="3"/>
  <c r="V41" i="3"/>
  <c r="U41" i="3"/>
  <c r="T41" i="3"/>
  <c r="S41" i="3"/>
  <c r="R41" i="3"/>
  <c r="Q41" i="3"/>
  <c r="P41" i="3"/>
  <c r="O41" i="3"/>
  <c r="Z41" i="3" s="1"/>
  <c r="M41" i="3"/>
  <c r="L41" i="3"/>
  <c r="K41" i="3"/>
  <c r="J41" i="3"/>
  <c r="I41" i="3"/>
  <c r="H41" i="3"/>
  <c r="G41" i="3"/>
  <c r="F41" i="3"/>
  <c r="E41" i="3"/>
  <c r="D41" i="3"/>
  <c r="C41" i="3"/>
  <c r="N41" i="3" s="1"/>
  <c r="Z40" i="3"/>
  <c r="M40" i="3"/>
  <c r="L40" i="3"/>
  <c r="K40" i="3"/>
  <c r="K38" i="3" s="1"/>
  <c r="J40" i="3"/>
  <c r="I40" i="3"/>
  <c r="H40" i="3"/>
  <c r="G40" i="3"/>
  <c r="F40" i="3"/>
  <c r="N40" i="3" s="1"/>
  <c r="E40" i="3"/>
  <c r="E38" i="3" s="1"/>
  <c r="D40" i="3"/>
  <c r="C40" i="3"/>
  <c r="Y39" i="3"/>
  <c r="Y38" i="3" s="1"/>
  <c r="X39" i="3"/>
  <c r="X38" i="3" s="1"/>
  <c r="W39" i="3"/>
  <c r="V39" i="3"/>
  <c r="U39" i="3"/>
  <c r="T39" i="3"/>
  <c r="Z39" i="3" s="1"/>
  <c r="Z38" i="3" s="1"/>
  <c r="S39" i="3"/>
  <c r="S38" i="3" s="1"/>
  <c r="R39" i="3"/>
  <c r="R38" i="3" s="1"/>
  <c r="Q39" i="3"/>
  <c r="P39" i="3"/>
  <c r="O39" i="3"/>
  <c r="M39" i="3"/>
  <c r="M38" i="3" s="1"/>
  <c r="L39" i="3"/>
  <c r="L38" i="3" s="1"/>
  <c r="L27" i="3" s="1"/>
  <c r="K39" i="3"/>
  <c r="J39" i="3"/>
  <c r="I39" i="3"/>
  <c r="H39" i="3"/>
  <c r="N39" i="3" s="1"/>
  <c r="G39" i="3"/>
  <c r="G38" i="3" s="1"/>
  <c r="F39" i="3"/>
  <c r="F38" i="3" s="1"/>
  <c r="F27" i="3" s="1"/>
  <c r="E39" i="3"/>
  <c r="D39" i="3"/>
  <c r="C39" i="3"/>
  <c r="W38" i="3"/>
  <c r="V38" i="3"/>
  <c r="U38" i="3"/>
  <c r="Q38" i="3"/>
  <c r="P38" i="3"/>
  <c r="O38" i="3"/>
  <c r="J38" i="3"/>
  <c r="I38" i="3"/>
  <c r="D38" i="3"/>
  <c r="C38" i="3"/>
  <c r="Z37" i="3"/>
  <c r="M37" i="3"/>
  <c r="L37" i="3"/>
  <c r="K37" i="3"/>
  <c r="J37" i="3"/>
  <c r="I37" i="3"/>
  <c r="H37" i="3"/>
  <c r="G37" i="3"/>
  <c r="F37" i="3"/>
  <c r="E37" i="3"/>
  <c r="D37" i="3"/>
  <c r="C37" i="3"/>
  <c r="N37" i="3" s="1"/>
  <c r="Y36" i="3"/>
  <c r="X36" i="3"/>
  <c r="W36" i="3"/>
  <c r="V36" i="3"/>
  <c r="U36" i="3"/>
  <c r="U34" i="3" s="1"/>
  <c r="T36" i="3"/>
  <c r="S36" i="3"/>
  <c r="R36" i="3"/>
  <c r="Q36" i="3"/>
  <c r="P36" i="3"/>
  <c r="O36" i="3"/>
  <c r="O34" i="3" s="1"/>
  <c r="M36" i="3"/>
  <c r="L36" i="3"/>
  <c r="K36" i="3"/>
  <c r="J36" i="3"/>
  <c r="I36" i="3"/>
  <c r="I34" i="3" s="1"/>
  <c r="H36" i="3"/>
  <c r="G36" i="3"/>
  <c r="F36" i="3"/>
  <c r="E36" i="3"/>
  <c r="D36" i="3"/>
  <c r="C36" i="3"/>
  <c r="C34" i="3" s="1"/>
  <c r="Y35" i="3"/>
  <c r="X35" i="3"/>
  <c r="X34" i="3" s="1"/>
  <c r="X28" i="3" s="1"/>
  <c r="X27" i="3" s="1"/>
  <c r="W35" i="3"/>
  <c r="W34" i="3" s="1"/>
  <c r="W28" i="3" s="1"/>
  <c r="W27" i="3" s="1"/>
  <c r="V35" i="3"/>
  <c r="V34" i="3" s="1"/>
  <c r="U35" i="3"/>
  <c r="T35" i="3"/>
  <c r="S35" i="3"/>
  <c r="R35" i="3"/>
  <c r="R34" i="3" s="1"/>
  <c r="R28" i="3" s="1"/>
  <c r="R27" i="3" s="1"/>
  <c r="Q35" i="3"/>
  <c r="Q34" i="3" s="1"/>
  <c r="Q28" i="3" s="1"/>
  <c r="Q27" i="3" s="1"/>
  <c r="P35" i="3"/>
  <c r="P34" i="3" s="1"/>
  <c r="O35" i="3"/>
  <c r="Z35" i="3" s="1"/>
  <c r="M35" i="3"/>
  <c r="L35" i="3"/>
  <c r="K35" i="3"/>
  <c r="K34" i="3" s="1"/>
  <c r="K28" i="3" s="1"/>
  <c r="K27" i="3" s="1"/>
  <c r="J35" i="3"/>
  <c r="J34" i="3" s="1"/>
  <c r="I35" i="3"/>
  <c r="H35" i="3"/>
  <c r="G35" i="3"/>
  <c r="F35" i="3"/>
  <c r="E35" i="3"/>
  <c r="E34" i="3" s="1"/>
  <c r="E28" i="3" s="1"/>
  <c r="E27" i="3" s="1"/>
  <c r="D35" i="3"/>
  <c r="D34" i="3" s="1"/>
  <c r="C35" i="3"/>
  <c r="N35" i="3" s="1"/>
  <c r="Y34" i="3"/>
  <c r="T34" i="3"/>
  <c r="S34" i="3"/>
  <c r="M34" i="3"/>
  <c r="L34" i="3"/>
  <c r="H34" i="3"/>
  <c r="G34" i="3"/>
  <c r="F34" i="3"/>
  <c r="Z33" i="3"/>
  <c r="M33" i="3"/>
  <c r="L33" i="3"/>
  <c r="K33" i="3"/>
  <c r="J33" i="3"/>
  <c r="I33" i="3"/>
  <c r="H33" i="3"/>
  <c r="N33" i="3" s="1"/>
  <c r="G33" i="3"/>
  <c r="F33" i="3"/>
  <c r="E33" i="3"/>
  <c r="D33" i="3"/>
  <c r="C33" i="3"/>
  <c r="X32" i="3"/>
  <c r="W32" i="3"/>
  <c r="V32" i="3"/>
  <c r="U32" i="3"/>
  <c r="T32" i="3"/>
  <c r="S32" i="3"/>
  <c r="Z32" i="3" s="1"/>
  <c r="R32" i="3"/>
  <c r="Q32" i="3"/>
  <c r="P32" i="3"/>
  <c r="O32" i="3"/>
  <c r="M32" i="3"/>
  <c r="L32" i="3"/>
  <c r="K32" i="3"/>
  <c r="J32" i="3"/>
  <c r="I32" i="3"/>
  <c r="H32" i="3"/>
  <c r="N32" i="3" s="1"/>
  <c r="G32" i="3"/>
  <c r="F32" i="3"/>
  <c r="E32" i="3"/>
  <c r="D32" i="3"/>
  <c r="C32" i="3"/>
  <c r="Y31" i="3"/>
  <c r="Y29" i="3" s="1"/>
  <c r="Y28" i="3" s="1"/>
  <c r="X31" i="3"/>
  <c r="W31" i="3"/>
  <c r="V31" i="3"/>
  <c r="U31" i="3"/>
  <c r="T31" i="3"/>
  <c r="S31" i="3"/>
  <c r="S29" i="3" s="1"/>
  <c r="S28" i="3" s="1"/>
  <c r="R31" i="3"/>
  <c r="Q31" i="3"/>
  <c r="P31" i="3"/>
  <c r="O31" i="3"/>
  <c r="Z31" i="3" s="1"/>
  <c r="M31" i="3"/>
  <c r="M29" i="3" s="1"/>
  <c r="M28" i="3" s="1"/>
  <c r="L31" i="3"/>
  <c r="K31" i="3"/>
  <c r="J31" i="3"/>
  <c r="I31" i="3"/>
  <c r="H31" i="3"/>
  <c r="G31" i="3"/>
  <c r="G29" i="3" s="1"/>
  <c r="G28" i="3" s="1"/>
  <c r="F31" i="3"/>
  <c r="E31" i="3"/>
  <c r="D31" i="3"/>
  <c r="C31" i="3"/>
  <c r="N31" i="3" s="1"/>
  <c r="AA31" i="3" s="1"/>
  <c r="Y30" i="3"/>
  <c r="X30" i="3"/>
  <c r="W30" i="3"/>
  <c r="V30" i="3"/>
  <c r="V29" i="3" s="1"/>
  <c r="V28" i="3" s="1"/>
  <c r="V27" i="3" s="1"/>
  <c r="U30" i="3"/>
  <c r="U29" i="3" s="1"/>
  <c r="T30" i="3"/>
  <c r="T29" i="3" s="1"/>
  <c r="T28" i="3" s="1"/>
  <c r="S30" i="3"/>
  <c r="R30" i="3"/>
  <c r="Q30" i="3"/>
  <c r="P30" i="3"/>
  <c r="P29" i="3" s="1"/>
  <c r="P28" i="3" s="1"/>
  <c r="P27" i="3" s="1"/>
  <c r="O30" i="3"/>
  <c r="Z30" i="3" s="1"/>
  <c r="M30" i="3"/>
  <c r="L30" i="3"/>
  <c r="K30" i="3"/>
  <c r="J30" i="3"/>
  <c r="I30" i="3"/>
  <c r="I29" i="3" s="1"/>
  <c r="H30" i="3"/>
  <c r="H29" i="3" s="1"/>
  <c r="H28" i="3" s="1"/>
  <c r="G30" i="3"/>
  <c r="F30" i="3"/>
  <c r="E30" i="3"/>
  <c r="D30" i="3"/>
  <c r="C30" i="3"/>
  <c r="N30" i="3" s="1"/>
  <c r="X29" i="3"/>
  <c r="W29" i="3"/>
  <c r="R29" i="3"/>
  <c r="Q29" i="3"/>
  <c r="L29" i="3"/>
  <c r="K29" i="3"/>
  <c r="J29" i="3"/>
  <c r="J28" i="3" s="1"/>
  <c r="J27" i="3" s="1"/>
  <c r="F29" i="3"/>
  <c r="E29" i="3"/>
  <c r="D29" i="3"/>
  <c r="D28" i="3" s="1"/>
  <c r="D27" i="3" s="1"/>
  <c r="L28" i="3"/>
  <c r="F28" i="3"/>
  <c r="Z26" i="3"/>
  <c r="N26" i="3"/>
  <c r="M26" i="3"/>
  <c r="L26" i="3"/>
  <c r="K26" i="3"/>
  <c r="J26" i="3"/>
  <c r="I26" i="3"/>
  <c r="H26" i="3"/>
  <c r="H23" i="3" s="1"/>
  <c r="H22" i="3" s="1"/>
  <c r="G26" i="3"/>
  <c r="F26" i="3"/>
  <c r="E26" i="3"/>
  <c r="D26" i="3"/>
  <c r="C26" i="3"/>
  <c r="Z25" i="3"/>
  <c r="Z23" i="3" s="1"/>
  <c r="Z22" i="3" s="1"/>
  <c r="M25" i="3"/>
  <c r="L25" i="3"/>
  <c r="K25" i="3"/>
  <c r="J25" i="3"/>
  <c r="I25" i="3"/>
  <c r="I23" i="3" s="1"/>
  <c r="I22" i="3" s="1"/>
  <c r="H25" i="3"/>
  <c r="G25" i="3"/>
  <c r="F25" i="3"/>
  <c r="E25" i="3"/>
  <c r="D25" i="3"/>
  <c r="C25" i="3"/>
  <c r="C23" i="3" s="1"/>
  <c r="C22" i="3" s="1"/>
  <c r="Z24" i="3"/>
  <c r="M24" i="3"/>
  <c r="L24" i="3"/>
  <c r="K24" i="3"/>
  <c r="K23" i="3" s="1"/>
  <c r="K22" i="3" s="1"/>
  <c r="J24" i="3"/>
  <c r="J23" i="3" s="1"/>
  <c r="J22" i="3" s="1"/>
  <c r="I24" i="3"/>
  <c r="H24" i="3"/>
  <c r="G24" i="3"/>
  <c r="F24" i="3"/>
  <c r="E24" i="3"/>
  <c r="E23" i="3" s="1"/>
  <c r="E22" i="3" s="1"/>
  <c r="D24" i="3"/>
  <c r="D23" i="3" s="1"/>
  <c r="D22" i="3" s="1"/>
  <c r="C24" i="3"/>
  <c r="N24" i="3" s="1"/>
  <c r="Y23" i="3"/>
  <c r="X23" i="3"/>
  <c r="W23" i="3"/>
  <c r="V23" i="3"/>
  <c r="U23" i="3"/>
  <c r="T23" i="3"/>
  <c r="S23" i="3"/>
  <c r="R23" i="3"/>
  <c r="Q23" i="3"/>
  <c r="P23" i="3"/>
  <c r="O23" i="3"/>
  <c r="M23" i="3"/>
  <c r="L23" i="3"/>
  <c r="G23" i="3"/>
  <c r="F23" i="3"/>
  <c r="Y22" i="3"/>
  <c r="X22" i="3"/>
  <c r="W22" i="3"/>
  <c r="V22" i="3"/>
  <c r="U22" i="3"/>
  <c r="T22" i="3"/>
  <c r="S22" i="3"/>
  <c r="R22" i="3"/>
  <c r="Q22" i="3"/>
  <c r="P22" i="3"/>
  <c r="O22" i="3"/>
  <c r="M22" i="3"/>
  <c r="L22" i="3"/>
  <c r="G22" i="3"/>
  <c r="F22" i="3"/>
  <c r="Y21" i="3"/>
  <c r="X21" i="3"/>
  <c r="W21" i="3"/>
  <c r="V21" i="3"/>
  <c r="U21" i="3"/>
  <c r="T21" i="3"/>
  <c r="Z21" i="3" s="1"/>
  <c r="S21" i="3"/>
  <c r="R21" i="3"/>
  <c r="Q21" i="3"/>
  <c r="P21" i="3"/>
  <c r="O21" i="3"/>
  <c r="M21" i="3"/>
  <c r="L21" i="3"/>
  <c r="K21" i="3"/>
  <c r="J21" i="3"/>
  <c r="I21" i="3"/>
  <c r="H21" i="3"/>
  <c r="N21" i="3" s="1"/>
  <c r="G21" i="3"/>
  <c r="F21" i="3"/>
  <c r="E21" i="3"/>
  <c r="D21" i="3"/>
  <c r="C21" i="3"/>
  <c r="Y20" i="3"/>
  <c r="Y19" i="3" s="1"/>
  <c r="X20" i="3"/>
  <c r="W20" i="3"/>
  <c r="V20" i="3"/>
  <c r="U20" i="3"/>
  <c r="T20" i="3"/>
  <c r="T19" i="3" s="1"/>
  <c r="T9" i="3" s="1"/>
  <c r="S20" i="3"/>
  <c r="S19" i="3" s="1"/>
  <c r="R20" i="3"/>
  <c r="Q20" i="3"/>
  <c r="P20" i="3"/>
  <c r="O20" i="3"/>
  <c r="Z20" i="3" s="1"/>
  <c r="Z19" i="3" s="1"/>
  <c r="M20" i="3"/>
  <c r="M19" i="3" s="1"/>
  <c r="L20" i="3"/>
  <c r="K20" i="3"/>
  <c r="J20" i="3"/>
  <c r="I20" i="3"/>
  <c r="H20" i="3"/>
  <c r="H19" i="3" s="1"/>
  <c r="H9" i="3" s="1"/>
  <c r="G20" i="3"/>
  <c r="G19" i="3" s="1"/>
  <c r="F20" i="3"/>
  <c r="E20" i="3"/>
  <c r="D20" i="3"/>
  <c r="C20" i="3"/>
  <c r="N20" i="3" s="1"/>
  <c r="X19" i="3"/>
  <c r="W19" i="3"/>
  <c r="V19" i="3"/>
  <c r="U19" i="3"/>
  <c r="R19" i="3"/>
  <c r="Q19" i="3"/>
  <c r="P19" i="3"/>
  <c r="O19" i="3"/>
  <c r="L19" i="3"/>
  <c r="K19" i="3"/>
  <c r="J19" i="3"/>
  <c r="I19" i="3"/>
  <c r="F19" i="3"/>
  <c r="E19" i="3"/>
  <c r="D19" i="3"/>
  <c r="C19" i="3"/>
  <c r="Z18" i="3"/>
  <c r="M18" i="3"/>
  <c r="L18" i="3"/>
  <c r="K18" i="3"/>
  <c r="J18" i="3"/>
  <c r="I18" i="3"/>
  <c r="H18" i="3"/>
  <c r="G18" i="3"/>
  <c r="F18" i="3"/>
  <c r="E18" i="3"/>
  <c r="D18" i="3"/>
  <c r="C18" i="3"/>
  <c r="N18" i="3" s="1"/>
  <c r="Z17" i="3"/>
  <c r="M17" i="3"/>
  <c r="L17" i="3"/>
  <c r="K17" i="3"/>
  <c r="J17" i="3"/>
  <c r="J15" i="3" s="1"/>
  <c r="J14" i="3" s="1"/>
  <c r="I17" i="3"/>
  <c r="H17" i="3"/>
  <c r="G17" i="3"/>
  <c r="F17" i="3"/>
  <c r="E17" i="3"/>
  <c r="D17" i="3"/>
  <c r="D15" i="3" s="1"/>
  <c r="D14" i="3" s="1"/>
  <c r="C17" i="3"/>
  <c r="N17" i="3" s="1"/>
  <c r="Y16" i="3"/>
  <c r="X16" i="3"/>
  <c r="X15" i="3" s="1"/>
  <c r="X14" i="3" s="1"/>
  <c r="W16" i="3"/>
  <c r="W15" i="3" s="1"/>
  <c r="W14" i="3" s="1"/>
  <c r="V16" i="3"/>
  <c r="U16" i="3"/>
  <c r="T16" i="3"/>
  <c r="S16" i="3"/>
  <c r="R16" i="3"/>
  <c r="Z16" i="3" s="1"/>
  <c r="Z15" i="3" s="1"/>
  <c r="Z14" i="3" s="1"/>
  <c r="Z10" i="3" s="1"/>
  <c r="Z9" i="3" s="1"/>
  <c r="Q16" i="3"/>
  <c r="Q15" i="3" s="1"/>
  <c r="Q14" i="3" s="1"/>
  <c r="P16" i="3"/>
  <c r="O16" i="3"/>
  <c r="M16" i="3"/>
  <c r="L16" i="3"/>
  <c r="L15" i="3" s="1"/>
  <c r="L14" i="3" s="1"/>
  <c r="K16" i="3"/>
  <c r="K15" i="3" s="1"/>
  <c r="K14" i="3" s="1"/>
  <c r="J16" i="3"/>
  <c r="I16" i="3"/>
  <c r="H16" i="3"/>
  <c r="G16" i="3"/>
  <c r="F16" i="3"/>
  <c r="N16" i="3" s="1"/>
  <c r="E16" i="3"/>
  <c r="E15" i="3" s="1"/>
  <c r="E14" i="3" s="1"/>
  <c r="D16" i="3"/>
  <c r="C16" i="3"/>
  <c r="Y15" i="3"/>
  <c r="Y14" i="3" s="1"/>
  <c r="Y10" i="3" s="1"/>
  <c r="Y9" i="3" s="1"/>
  <c r="V15" i="3"/>
  <c r="U15" i="3"/>
  <c r="T15" i="3"/>
  <c r="S15" i="3"/>
  <c r="S14" i="3" s="1"/>
  <c r="S10" i="3" s="1"/>
  <c r="P15" i="3"/>
  <c r="O15" i="3"/>
  <c r="M15" i="3"/>
  <c r="M14" i="3" s="1"/>
  <c r="M10" i="3" s="1"/>
  <c r="M9" i="3" s="1"/>
  <c r="I15" i="3"/>
  <c r="H15" i="3"/>
  <c r="G15" i="3"/>
  <c r="G14" i="3" s="1"/>
  <c r="G10" i="3" s="1"/>
  <c r="G9" i="3" s="1"/>
  <c r="C15" i="3"/>
  <c r="V14" i="3"/>
  <c r="V10" i="3" s="1"/>
  <c r="V9" i="3" s="1"/>
  <c r="V8" i="3" s="1"/>
  <c r="U14" i="3"/>
  <c r="U10" i="3" s="1"/>
  <c r="U9" i="3" s="1"/>
  <c r="T14" i="3"/>
  <c r="P14" i="3"/>
  <c r="P10" i="3" s="1"/>
  <c r="P9" i="3" s="1"/>
  <c r="P8" i="3" s="1"/>
  <c r="O14" i="3"/>
  <c r="O10" i="3" s="1"/>
  <c r="O9" i="3" s="1"/>
  <c r="I14" i="3"/>
  <c r="H14" i="3"/>
  <c r="C14" i="3"/>
  <c r="Z13" i="3"/>
  <c r="M13" i="3"/>
  <c r="L13" i="3"/>
  <c r="K13" i="3"/>
  <c r="J13" i="3"/>
  <c r="I13" i="3"/>
  <c r="I11" i="3" s="1"/>
  <c r="I10" i="3" s="1"/>
  <c r="I9" i="3" s="1"/>
  <c r="H13" i="3"/>
  <c r="G13" i="3"/>
  <c r="F13" i="3"/>
  <c r="E13" i="3"/>
  <c r="D13" i="3"/>
  <c r="C13" i="3"/>
  <c r="C11" i="3" s="1"/>
  <c r="C10" i="3" s="1"/>
  <c r="C9" i="3" s="1"/>
  <c r="Z12" i="3"/>
  <c r="M12" i="3"/>
  <c r="L12" i="3"/>
  <c r="K12" i="3"/>
  <c r="K11" i="3" s="1"/>
  <c r="J12" i="3"/>
  <c r="J11" i="3" s="1"/>
  <c r="J10" i="3" s="1"/>
  <c r="J9" i="3" s="1"/>
  <c r="I12" i="3"/>
  <c r="H12" i="3"/>
  <c r="G12" i="3"/>
  <c r="F12" i="3"/>
  <c r="E12" i="3"/>
  <c r="E11" i="3" s="1"/>
  <c r="D12" i="3"/>
  <c r="D11" i="3" s="1"/>
  <c r="D10" i="3" s="1"/>
  <c r="D9" i="3" s="1"/>
  <c r="D8" i="3" s="1"/>
  <c r="C12" i="3"/>
  <c r="N12" i="3" s="1"/>
  <c r="Z11" i="3"/>
  <c r="Y11" i="3"/>
  <c r="X11" i="3"/>
  <c r="W11" i="3"/>
  <c r="V11" i="3"/>
  <c r="U11" i="3"/>
  <c r="T11" i="3"/>
  <c r="S11" i="3"/>
  <c r="R11" i="3"/>
  <c r="Q11" i="3"/>
  <c r="P11" i="3"/>
  <c r="O11" i="3"/>
  <c r="M11" i="3"/>
  <c r="L11" i="3"/>
  <c r="H11" i="3"/>
  <c r="G11" i="3"/>
  <c r="F11" i="3"/>
  <c r="T10" i="3"/>
  <c r="H10" i="3"/>
  <c r="Z32" i="2"/>
  <c r="N32" i="2"/>
  <c r="M32" i="2"/>
  <c r="L32" i="2"/>
  <c r="K32" i="2"/>
  <c r="J32" i="2"/>
  <c r="I32" i="2"/>
  <c r="H32" i="2"/>
  <c r="G32" i="2"/>
  <c r="F32" i="2"/>
  <c r="E32" i="2"/>
  <c r="D32" i="2"/>
  <c r="C32" i="2"/>
  <c r="Z31" i="2"/>
  <c r="M31" i="2"/>
  <c r="M30" i="2" s="1"/>
  <c r="M29" i="2" s="1"/>
  <c r="L31" i="2"/>
  <c r="K31" i="2"/>
  <c r="K30" i="2" s="1"/>
  <c r="K29" i="2" s="1"/>
  <c r="J31" i="2"/>
  <c r="I31" i="2"/>
  <c r="I30" i="2" s="1"/>
  <c r="I29" i="2" s="1"/>
  <c r="H31" i="2"/>
  <c r="G31" i="2"/>
  <c r="G30" i="2" s="1"/>
  <c r="G29" i="2" s="1"/>
  <c r="F31" i="2"/>
  <c r="E31" i="2"/>
  <c r="E30" i="2" s="1"/>
  <c r="E29" i="2" s="1"/>
  <c r="D31" i="2"/>
  <c r="C31" i="2"/>
  <c r="N31" i="2" s="1"/>
  <c r="Z30" i="2"/>
  <c r="Z29" i="2" s="1"/>
  <c r="Y30" i="2"/>
  <c r="X30" i="2"/>
  <c r="X29" i="2" s="1"/>
  <c r="W30" i="2"/>
  <c r="V30" i="2"/>
  <c r="V29" i="2" s="1"/>
  <c r="U30" i="2"/>
  <c r="T30" i="2"/>
  <c r="T29" i="2" s="1"/>
  <c r="S30" i="2"/>
  <c r="R30" i="2"/>
  <c r="Q30" i="2"/>
  <c r="P30" i="2"/>
  <c r="P29" i="2" s="1"/>
  <c r="O30" i="2"/>
  <c r="L30" i="2"/>
  <c r="J30" i="2"/>
  <c r="J29" i="2" s="1"/>
  <c r="H30" i="2"/>
  <c r="H29" i="2" s="1"/>
  <c r="F30" i="2"/>
  <c r="D30" i="2"/>
  <c r="D29" i="2" s="1"/>
  <c r="Y29" i="2"/>
  <c r="W29" i="2"/>
  <c r="U29" i="2"/>
  <c r="S29" i="2"/>
  <c r="R29" i="2"/>
  <c r="Q29" i="2"/>
  <c r="O29" i="2"/>
  <c r="L29" i="2"/>
  <c r="F29" i="2"/>
  <c r="Z28" i="2"/>
  <c r="M28" i="2"/>
  <c r="L28" i="2"/>
  <c r="K28" i="2"/>
  <c r="J28" i="2"/>
  <c r="I28" i="2"/>
  <c r="H28" i="2"/>
  <c r="G28" i="2"/>
  <c r="F28" i="2"/>
  <c r="E28" i="2"/>
  <c r="N28" i="2" s="1"/>
  <c r="AA28" i="2" s="1"/>
  <c r="D28" i="2"/>
  <c r="C28" i="2"/>
  <c r="Z27" i="2"/>
  <c r="M27" i="2"/>
  <c r="M25" i="2" s="1"/>
  <c r="L27" i="2"/>
  <c r="K27" i="2"/>
  <c r="J27" i="2"/>
  <c r="I27" i="2"/>
  <c r="H27" i="2"/>
  <c r="G27" i="2"/>
  <c r="G25" i="2" s="1"/>
  <c r="F27" i="2"/>
  <c r="E27" i="2"/>
  <c r="D27" i="2"/>
  <c r="C27" i="2"/>
  <c r="N27" i="2" s="1"/>
  <c r="AA27" i="2" s="1"/>
  <c r="Z26" i="2"/>
  <c r="Z25" i="2" s="1"/>
  <c r="M26" i="2"/>
  <c r="L26" i="2"/>
  <c r="L25" i="2" s="1"/>
  <c r="K26" i="2"/>
  <c r="K25" i="2" s="1"/>
  <c r="J26" i="2"/>
  <c r="I26" i="2"/>
  <c r="I25" i="2" s="1"/>
  <c r="H26" i="2"/>
  <c r="G26" i="2"/>
  <c r="F26" i="2"/>
  <c r="F25" i="2" s="1"/>
  <c r="E26" i="2"/>
  <c r="E25" i="2" s="1"/>
  <c r="D26" i="2"/>
  <c r="C26" i="2"/>
  <c r="N26" i="2" s="1"/>
  <c r="Y25" i="2"/>
  <c r="X25" i="2"/>
  <c r="W25" i="2"/>
  <c r="V25" i="2"/>
  <c r="U25" i="2"/>
  <c r="T25" i="2"/>
  <c r="S25" i="2"/>
  <c r="R25" i="2"/>
  <c r="Q25" i="2"/>
  <c r="P25" i="2"/>
  <c r="O25" i="2"/>
  <c r="J25" i="2"/>
  <c r="H25" i="2"/>
  <c r="D25" i="2"/>
  <c r="Z24" i="2"/>
  <c r="M24" i="2"/>
  <c r="L24" i="2"/>
  <c r="K24" i="2"/>
  <c r="J24" i="2"/>
  <c r="I24" i="2"/>
  <c r="H24" i="2"/>
  <c r="G24" i="2"/>
  <c r="F24" i="2"/>
  <c r="E24" i="2"/>
  <c r="N24" i="2" s="1"/>
  <c r="D24" i="2"/>
  <c r="C24" i="2"/>
  <c r="Y23" i="2"/>
  <c r="X23" i="2"/>
  <c r="W23" i="2"/>
  <c r="V23" i="2"/>
  <c r="U23" i="2"/>
  <c r="T23" i="2"/>
  <c r="T21" i="2" s="1"/>
  <c r="T20" i="2" s="1"/>
  <c r="T8" i="2" s="1"/>
  <c r="T33" i="2" s="1"/>
  <c r="S23" i="2"/>
  <c r="R23" i="2"/>
  <c r="M23" i="2"/>
  <c r="L23" i="2"/>
  <c r="K23" i="2"/>
  <c r="J23" i="2"/>
  <c r="I23" i="2"/>
  <c r="H23" i="2"/>
  <c r="H21" i="2" s="1"/>
  <c r="H20" i="2" s="1"/>
  <c r="G23" i="2"/>
  <c r="F23" i="2"/>
  <c r="E23" i="2"/>
  <c r="D23" i="2"/>
  <c r="C23" i="2"/>
  <c r="Y22" i="2"/>
  <c r="X22" i="2"/>
  <c r="X21" i="2" s="1"/>
  <c r="X20" i="2" s="1"/>
  <c r="W22" i="2"/>
  <c r="W21" i="2" s="1"/>
  <c r="W20" i="2" s="1"/>
  <c r="W8" i="2" s="1"/>
  <c r="W33" i="2" s="1"/>
  <c r="V22" i="2"/>
  <c r="U22" i="2"/>
  <c r="U21" i="2" s="1"/>
  <c r="U20" i="2" s="1"/>
  <c r="T22" i="2"/>
  <c r="S22" i="2"/>
  <c r="R22" i="2"/>
  <c r="R21" i="2" s="1"/>
  <c r="R20" i="2" s="1"/>
  <c r="Q22" i="2"/>
  <c r="Q21" i="2" s="1"/>
  <c r="Q20" i="2" s="1"/>
  <c r="Q8" i="2" s="1"/>
  <c r="Q33" i="2" s="1"/>
  <c r="P22" i="2"/>
  <c r="O22" i="2"/>
  <c r="Z22" i="2" s="1"/>
  <c r="M22" i="2"/>
  <c r="L22" i="2"/>
  <c r="L21" i="2" s="1"/>
  <c r="L20" i="2" s="1"/>
  <c r="K22" i="2"/>
  <c r="K21" i="2" s="1"/>
  <c r="K20" i="2" s="1"/>
  <c r="J22" i="2"/>
  <c r="I22" i="2"/>
  <c r="I21" i="2" s="1"/>
  <c r="H22" i="2"/>
  <c r="G22" i="2"/>
  <c r="F22" i="2"/>
  <c r="F21" i="2" s="1"/>
  <c r="F20" i="2" s="1"/>
  <c r="E22" i="2"/>
  <c r="E21" i="2" s="1"/>
  <c r="E20" i="2" s="1"/>
  <c r="D22" i="2"/>
  <c r="C22" i="2"/>
  <c r="N22" i="2" s="1"/>
  <c r="Y21" i="2"/>
  <c r="Y20" i="2" s="1"/>
  <c r="V21" i="2"/>
  <c r="V20" i="2" s="1"/>
  <c r="S21" i="2"/>
  <c r="S20" i="2" s="1"/>
  <c r="P21" i="2"/>
  <c r="P20" i="2" s="1"/>
  <c r="M21" i="2"/>
  <c r="M20" i="2" s="1"/>
  <c r="J21" i="2"/>
  <c r="J20" i="2" s="1"/>
  <c r="G21" i="2"/>
  <c r="G20" i="2" s="1"/>
  <c r="D21" i="2"/>
  <c r="D20" i="2" s="1"/>
  <c r="Z19" i="2"/>
  <c r="M19" i="2"/>
  <c r="L19" i="2"/>
  <c r="K19" i="2"/>
  <c r="J19" i="2"/>
  <c r="I19" i="2"/>
  <c r="H19" i="2"/>
  <c r="G19" i="2"/>
  <c r="F19" i="2"/>
  <c r="E19" i="2"/>
  <c r="D19" i="2"/>
  <c r="C19" i="2"/>
  <c r="N19" i="2" s="1"/>
  <c r="AA19" i="2" s="1"/>
  <c r="Z18" i="2"/>
  <c r="M18" i="2"/>
  <c r="L18" i="2"/>
  <c r="K18" i="2"/>
  <c r="J18" i="2"/>
  <c r="I18" i="2"/>
  <c r="H18" i="2"/>
  <c r="N18" i="2" s="1"/>
  <c r="G18" i="2"/>
  <c r="F18" i="2"/>
  <c r="E18" i="2"/>
  <c r="D18" i="2"/>
  <c r="C18" i="2"/>
  <c r="Z17" i="2"/>
  <c r="M17" i="2"/>
  <c r="L17" i="2"/>
  <c r="K17" i="2"/>
  <c r="J17" i="2"/>
  <c r="J12" i="2" s="1"/>
  <c r="I17" i="2"/>
  <c r="H17" i="2"/>
  <c r="G17" i="2"/>
  <c r="F17" i="2"/>
  <c r="E17" i="2"/>
  <c r="D17" i="2"/>
  <c r="N17" i="2" s="1"/>
  <c r="AA17" i="2" s="1"/>
  <c r="C17" i="2"/>
  <c r="Z16" i="2"/>
  <c r="M16" i="2"/>
  <c r="L16" i="2"/>
  <c r="K16" i="2"/>
  <c r="J16" i="2"/>
  <c r="I16" i="2"/>
  <c r="H16" i="2"/>
  <c r="G16" i="2"/>
  <c r="F16" i="2"/>
  <c r="E16" i="2"/>
  <c r="D16" i="2"/>
  <c r="C16" i="2"/>
  <c r="N16" i="2" s="1"/>
  <c r="AA16" i="2" s="1"/>
  <c r="Z15" i="2"/>
  <c r="M15" i="2"/>
  <c r="L15" i="2"/>
  <c r="K15" i="2"/>
  <c r="J15" i="2"/>
  <c r="I15" i="2"/>
  <c r="H15" i="2"/>
  <c r="N15" i="2" s="1"/>
  <c r="AA15" i="2" s="1"/>
  <c r="G15" i="2"/>
  <c r="F15" i="2"/>
  <c r="E15" i="2"/>
  <c r="D15" i="2"/>
  <c r="C15" i="2"/>
  <c r="Z14" i="2"/>
  <c r="Z12" i="2" s="1"/>
  <c r="M14" i="2"/>
  <c r="L14" i="2"/>
  <c r="K14" i="2"/>
  <c r="J14" i="2"/>
  <c r="I14" i="2"/>
  <c r="I12" i="2" s="1"/>
  <c r="I9" i="2" s="1"/>
  <c r="H14" i="2"/>
  <c r="G14" i="2"/>
  <c r="F14" i="2"/>
  <c r="E14" i="2"/>
  <c r="D14" i="2"/>
  <c r="C14" i="2"/>
  <c r="N14" i="2" s="1"/>
  <c r="Z13" i="2"/>
  <c r="M13" i="2"/>
  <c r="M12" i="2" s="1"/>
  <c r="L13" i="2"/>
  <c r="K13" i="2"/>
  <c r="K12" i="2" s="1"/>
  <c r="K9" i="2" s="1"/>
  <c r="K8" i="2" s="1"/>
  <c r="K33" i="2" s="1"/>
  <c r="J13" i="2"/>
  <c r="I13" i="2"/>
  <c r="H13" i="2"/>
  <c r="H12" i="2" s="1"/>
  <c r="H9" i="2" s="1"/>
  <c r="H8" i="2" s="1"/>
  <c r="G13" i="2"/>
  <c r="G12" i="2" s="1"/>
  <c r="F13" i="2"/>
  <c r="E13" i="2"/>
  <c r="E12" i="2" s="1"/>
  <c r="E9" i="2" s="1"/>
  <c r="E8" i="2" s="1"/>
  <c r="E33" i="2" s="1"/>
  <c r="D13" i="2"/>
  <c r="C13" i="2"/>
  <c r="Y12" i="2"/>
  <c r="X12" i="2"/>
  <c r="X9" i="2" s="1"/>
  <c r="X8" i="2" s="1"/>
  <c r="W12" i="2"/>
  <c r="V12" i="2"/>
  <c r="U12" i="2"/>
  <c r="T12" i="2"/>
  <c r="S12" i="2"/>
  <c r="R12" i="2"/>
  <c r="R9" i="2" s="1"/>
  <c r="R8" i="2" s="1"/>
  <c r="R33" i="2" s="1"/>
  <c r="Q12" i="2"/>
  <c r="P12" i="2"/>
  <c r="O12" i="2"/>
  <c r="L12" i="2"/>
  <c r="L9" i="2" s="1"/>
  <c r="F12" i="2"/>
  <c r="F9" i="2" s="1"/>
  <c r="F8" i="2" s="1"/>
  <c r="F33" i="2" s="1"/>
  <c r="Y11" i="2"/>
  <c r="Y10" i="2" s="1"/>
  <c r="X11" i="2"/>
  <c r="W11" i="2"/>
  <c r="V11" i="2"/>
  <c r="V10" i="2" s="1"/>
  <c r="U11" i="2"/>
  <c r="U10" i="2" s="1"/>
  <c r="T11" i="2"/>
  <c r="S11" i="2"/>
  <c r="S10" i="2" s="1"/>
  <c r="R11" i="2"/>
  <c r="Q11" i="2"/>
  <c r="P11" i="2"/>
  <c r="P10" i="2" s="1"/>
  <c r="O11" i="2"/>
  <c r="Z11" i="2" s="1"/>
  <c r="N11" i="2"/>
  <c r="M11" i="2"/>
  <c r="M10" i="2" s="1"/>
  <c r="L11" i="2"/>
  <c r="K11" i="2"/>
  <c r="J11" i="2"/>
  <c r="J10" i="2" s="1"/>
  <c r="I11" i="2"/>
  <c r="I10" i="2" s="1"/>
  <c r="H11" i="2"/>
  <c r="G11" i="2"/>
  <c r="G10" i="2" s="1"/>
  <c r="F11" i="2"/>
  <c r="E11" i="2"/>
  <c r="D11" i="2"/>
  <c r="D10" i="2" s="1"/>
  <c r="C11" i="2"/>
  <c r="C10" i="2" s="1"/>
  <c r="X10" i="2"/>
  <c r="W10" i="2"/>
  <c r="T10" i="2"/>
  <c r="R10" i="2"/>
  <c r="Q10" i="2"/>
  <c r="N10" i="2"/>
  <c r="L10" i="2"/>
  <c r="K10" i="2"/>
  <c r="H10" i="2"/>
  <c r="F10" i="2"/>
  <c r="E10" i="2"/>
  <c r="W9" i="2"/>
  <c r="U9" i="2"/>
  <c r="T9" i="2"/>
  <c r="Q9" i="2"/>
  <c r="O9" i="2"/>
  <c r="Z65" i="1"/>
  <c r="M65" i="1"/>
  <c r="L65" i="1"/>
  <c r="K65" i="1"/>
  <c r="J65" i="1"/>
  <c r="I65" i="1"/>
  <c r="H65" i="1"/>
  <c r="G65" i="1"/>
  <c r="F65" i="1"/>
  <c r="E65" i="1"/>
  <c r="D65" i="1"/>
  <c r="C65" i="1"/>
  <c r="Y64" i="1"/>
  <c r="X64" i="1"/>
  <c r="W64" i="1"/>
  <c r="V64" i="1"/>
  <c r="U64" i="1"/>
  <c r="T64" i="1"/>
  <c r="S64" i="1"/>
  <c r="R64" i="1"/>
  <c r="Q64" i="1"/>
  <c r="P64" i="1"/>
  <c r="O64" i="1"/>
  <c r="Z64" i="1" s="1"/>
  <c r="M64" i="1"/>
  <c r="L64" i="1"/>
  <c r="K64" i="1"/>
  <c r="J64" i="1"/>
  <c r="I64" i="1"/>
  <c r="H64" i="1"/>
  <c r="G64" i="1"/>
  <c r="F64" i="1"/>
  <c r="E64" i="1"/>
  <c r="D64" i="1"/>
  <c r="C64" i="1"/>
  <c r="N64" i="1" s="1"/>
  <c r="Y63" i="1"/>
  <c r="X63" i="1"/>
  <c r="W63" i="1"/>
  <c r="V63" i="1"/>
  <c r="U63" i="1"/>
  <c r="T63" i="1"/>
  <c r="S63" i="1"/>
  <c r="R63" i="1"/>
  <c r="P63" i="1"/>
  <c r="O63" i="1"/>
  <c r="Z63" i="1" s="1"/>
  <c r="M63" i="1"/>
  <c r="L63" i="1"/>
  <c r="K63" i="1"/>
  <c r="J63" i="1"/>
  <c r="I63" i="1"/>
  <c r="H63" i="1"/>
  <c r="G63" i="1"/>
  <c r="F63" i="1"/>
  <c r="E63" i="1"/>
  <c r="D63" i="1"/>
  <c r="C63" i="1"/>
  <c r="N63" i="1" s="1"/>
  <c r="Y62" i="1"/>
  <c r="X62" i="1"/>
  <c r="W62" i="1"/>
  <c r="V62" i="1"/>
  <c r="U62" i="1"/>
  <c r="T62" i="1"/>
  <c r="S62" i="1"/>
  <c r="R62" i="1"/>
  <c r="Q62" i="1"/>
  <c r="P62" i="1"/>
  <c r="O62" i="1"/>
  <c r="Z62" i="1" s="1"/>
  <c r="M62" i="1"/>
  <c r="L62" i="1"/>
  <c r="K62" i="1"/>
  <c r="J62" i="1"/>
  <c r="I62" i="1"/>
  <c r="H62" i="1"/>
  <c r="G62" i="1"/>
  <c r="F62" i="1"/>
  <c r="E62" i="1"/>
  <c r="D62" i="1"/>
  <c r="C62" i="1"/>
  <c r="N62" i="1" s="1"/>
  <c r="Z61" i="1"/>
  <c r="M61" i="1"/>
  <c r="L61" i="1"/>
  <c r="K61" i="1"/>
  <c r="K59" i="1" s="1"/>
  <c r="K58" i="1" s="1"/>
  <c r="K57" i="1" s="1"/>
  <c r="J61" i="1"/>
  <c r="I61" i="1"/>
  <c r="H61" i="1"/>
  <c r="G61" i="1"/>
  <c r="F61" i="1"/>
  <c r="E61" i="1"/>
  <c r="E59" i="1" s="1"/>
  <c r="E58" i="1" s="1"/>
  <c r="E57" i="1" s="1"/>
  <c r="D61" i="1"/>
  <c r="C61" i="1"/>
  <c r="N61" i="1" s="1"/>
  <c r="Z60" i="1"/>
  <c r="M60" i="1"/>
  <c r="M59" i="1" s="1"/>
  <c r="M58" i="1" s="1"/>
  <c r="M57" i="1" s="1"/>
  <c r="L60" i="1"/>
  <c r="K60" i="1"/>
  <c r="J60" i="1"/>
  <c r="I60" i="1"/>
  <c r="H60" i="1"/>
  <c r="G60" i="1"/>
  <c r="G59" i="1" s="1"/>
  <c r="G58" i="1" s="1"/>
  <c r="G57" i="1" s="1"/>
  <c r="F60" i="1"/>
  <c r="E60" i="1"/>
  <c r="D60" i="1"/>
  <c r="C60" i="1"/>
  <c r="N60" i="1" s="1"/>
  <c r="Z59" i="1"/>
  <c r="Z58" i="1" s="1"/>
  <c r="Z57" i="1" s="1"/>
  <c r="Y59" i="1"/>
  <c r="X59" i="1"/>
  <c r="W59" i="1"/>
  <c r="V59" i="1"/>
  <c r="U59" i="1"/>
  <c r="T59" i="1"/>
  <c r="T58" i="1" s="1"/>
  <c r="T57" i="1" s="1"/>
  <c r="S59" i="1"/>
  <c r="R59" i="1"/>
  <c r="Q59" i="1"/>
  <c r="P59" i="1"/>
  <c r="O59" i="1"/>
  <c r="L59" i="1"/>
  <c r="J59" i="1"/>
  <c r="I59" i="1"/>
  <c r="H59" i="1"/>
  <c r="H58" i="1" s="1"/>
  <c r="H57" i="1" s="1"/>
  <c r="F59" i="1"/>
  <c r="D59" i="1"/>
  <c r="C59" i="1"/>
  <c r="Y58" i="1"/>
  <c r="X58" i="1"/>
  <c r="W58" i="1"/>
  <c r="V58" i="1"/>
  <c r="U58" i="1"/>
  <c r="U57" i="1" s="1"/>
  <c r="S58" i="1"/>
  <c r="R58" i="1"/>
  <c r="Q58" i="1"/>
  <c r="P58" i="1"/>
  <c r="O58" i="1"/>
  <c r="O57" i="1" s="1"/>
  <c r="L58" i="1"/>
  <c r="J58" i="1"/>
  <c r="I58" i="1"/>
  <c r="I57" i="1" s="1"/>
  <c r="F58" i="1"/>
  <c r="D58" i="1"/>
  <c r="C58" i="1"/>
  <c r="C57" i="1" s="1"/>
  <c r="Y57" i="1"/>
  <c r="X57" i="1"/>
  <c r="W57" i="1"/>
  <c r="V57" i="1"/>
  <c r="S57" i="1"/>
  <c r="R57" i="1"/>
  <c r="Q57" i="1"/>
  <c r="P57" i="1"/>
  <c r="L57" i="1"/>
  <c r="J57" i="1"/>
  <c r="F57" i="1"/>
  <c r="D57" i="1"/>
  <c r="Y56" i="1"/>
  <c r="X56" i="1"/>
  <c r="W56" i="1"/>
  <c r="W49" i="1" s="1"/>
  <c r="W9" i="1" s="1"/>
  <c r="W66" i="1" s="1"/>
  <c r="V56" i="1"/>
  <c r="U56" i="1"/>
  <c r="T56" i="1"/>
  <c r="S56" i="1"/>
  <c r="R56" i="1"/>
  <c r="Q56" i="1"/>
  <c r="Q49" i="1" s="1"/>
  <c r="Q9" i="1" s="1"/>
  <c r="Q66" i="1" s="1"/>
  <c r="P56" i="1"/>
  <c r="O56" i="1"/>
  <c r="Z56" i="1" s="1"/>
  <c r="M56" i="1"/>
  <c r="L56" i="1"/>
  <c r="K56" i="1"/>
  <c r="J56" i="1"/>
  <c r="I56" i="1"/>
  <c r="H56" i="1"/>
  <c r="G56" i="1"/>
  <c r="F56" i="1"/>
  <c r="E56" i="1"/>
  <c r="D56" i="1"/>
  <c r="C56" i="1"/>
  <c r="N56" i="1" s="1"/>
  <c r="AA56" i="1" s="1"/>
  <c r="Y55" i="1"/>
  <c r="X55" i="1"/>
  <c r="X53" i="1" s="1"/>
  <c r="W55" i="1"/>
  <c r="V55" i="1"/>
  <c r="U55" i="1"/>
  <c r="T55" i="1"/>
  <c r="S55" i="1"/>
  <c r="R55" i="1"/>
  <c r="R53" i="1" s="1"/>
  <c r="Q55" i="1"/>
  <c r="P55" i="1"/>
  <c r="Z55" i="1" s="1"/>
  <c r="O55" i="1"/>
  <c r="M55" i="1"/>
  <c r="L55" i="1"/>
  <c r="L53" i="1" s="1"/>
  <c r="K55" i="1"/>
  <c r="J55" i="1"/>
  <c r="I55" i="1"/>
  <c r="H55" i="1"/>
  <c r="G55" i="1"/>
  <c r="F55" i="1"/>
  <c r="F53" i="1" s="1"/>
  <c r="E55" i="1"/>
  <c r="D55" i="1"/>
  <c r="C55" i="1"/>
  <c r="Y54" i="1"/>
  <c r="Y53" i="1" s="1"/>
  <c r="Y49" i="1" s="1"/>
  <c r="X54" i="1"/>
  <c r="W54" i="1"/>
  <c r="V54" i="1"/>
  <c r="U54" i="1"/>
  <c r="T54" i="1"/>
  <c r="S54" i="1"/>
  <c r="S53" i="1" s="1"/>
  <c r="S49" i="1" s="1"/>
  <c r="R54" i="1"/>
  <c r="Q54" i="1"/>
  <c r="P54" i="1"/>
  <c r="O54" i="1"/>
  <c r="Z54" i="1" s="1"/>
  <c r="M54" i="1"/>
  <c r="M53" i="1" s="1"/>
  <c r="M49" i="1" s="1"/>
  <c r="L54" i="1"/>
  <c r="K54" i="1"/>
  <c r="J54" i="1"/>
  <c r="I54" i="1"/>
  <c r="H54" i="1"/>
  <c r="G54" i="1"/>
  <c r="G53" i="1" s="1"/>
  <c r="G49" i="1" s="1"/>
  <c r="F54" i="1"/>
  <c r="E54" i="1"/>
  <c r="D54" i="1"/>
  <c r="C54" i="1"/>
  <c r="N54" i="1" s="1"/>
  <c r="W53" i="1"/>
  <c r="V53" i="1"/>
  <c r="U53" i="1"/>
  <c r="T53" i="1"/>
  <c r="T49" i="1" s="1"/>
  <c r="Q53" i="1"/>
  <c r="P53" i="1"/>
  <c r="O53" i="1"/>
  <c r="K53" i="1"/>
  <c r="J53" i="1"/>
  <c r="I53" i="1"/>
  <c r="H53" i="1"/>
  <c r="H49" i="1" s="1"/>
  <c r="E53" i="1"/>
  <c r="D53" i="1"/>
  <c r="C53" i="1"/>
  <c r="Z52" i="1"/>
  <c r="Z50" i="1" s="1"/>
  <c r="M52" i="1"/>
  <c r="L52" i="1"/>
  <c r="K52" i="1"/>
  <c r="J52" i="1"/>
  <c r="I52" i="1"/>
  <c r="I50" i="1" s="1"/>
  <c r="I49" i="1" s="1"/>
  <c r="H52" i="1"/>
  <c r="G52" i="1"/>
  <c r="F52" i="1"/>
  <c r="E52" i="1"/>
  <c r="D52" i="1"/>
  <c r="C52" i="1"/>
  <c r="N52" i="1" s="1"/>
  <c r="Z51" i="1"/>
  <c r="M51" i="1"/>
  <c r="L51" i="1"/>
  <c r="K51" i="1"/>
  <c r="K50" i="1" s="1"/>
  <c r="K49" i="1" s="1"/>
  <c r="K9" i="1" s="1"/>
  <c r="J51" i="1"/>
  <c r="I51" i="1"/>
  <c r="H51" i="1"/>
  <c r="G51" i="1"/>
  <c r="F51" i="1"/>
  <c r="E51" i="1"/>
  <c r="E50" i="1" s="1"/>
  <c r="E49" i="1" s="1"/>
  <c r="E9" i="1" s="1"/>
  <c r="D51" i="1"/>
  <c r="C51" i="1"/>
  <c r="N51" i="1" s="1"/>
  <c r="Y50" i="1"/>
  <c r="X50" i="1"/>
  <c r="X49" i="1" s="1"/>
  <c r="X9" i="1" s="1"/>
  <c r="X66" i="1" s="1"/>
  <c r="W50" i="1"/>
  <c r="V50" i="1"/>
  <c r="U50" i="1"/>
  <c r="T50" i="1"/>
  <c r="S50" i="1"/>
  <c r="R50" i="1"/>
  <c r="R49" i="1" s="1"/>
  <c r="R9" i="1" s="1"/>
  <c r="R66" i="1" s="1"/>
  <c r="Q50" i="1"/>
  <c r="P50" i="1"/>
  <c r="O50" i="1"/>
  <c r="M50" i="1"/>
  <c r="L50" i="1"/>
  <c r="L49" i="1" s="1"/>
  <c r="L9" i="1" s="1"/>
  <c r="J50" i="1"/>
  <c r="H50" i="1"/>
  <c r="G50" i="1"/>
  <c r="F50" i="1"/>
  <c r="F49" i="1" s="1"/>
  <c r="F9" i="1" s="1"/>
  <c r="D50" i="1"/>
  <c r="V49" i="1"/>
  <c r="U49" i="1"/>
  <c r="P49" i="1"/>
  <c r="O49" i="1"/>
  <c r="J49" i="1"/>
  <c r="D49" i="1"/>
  <c r="V48" i="1"/>
  <c r="U48" i="1"/>
  <c r="T48" i="1"/>
  <c r="S48" i="1"/>
  <c r="R48" i="1"/>
  <c r="Q48" i="1"/>
  <c r="Z48" i="1" s="1"/>
  <c r="P48" i="1"/>
  <c r="O48" i="1"/>
  <c r="M48" i="1"/>
  <c r="L48" i="1"/>
  <c r="K48" i="1"/>
  <c r="J48" i="1"/>
  <c r="I48" i="1"/>
  <c r="H48" i="1"/>
  <c r="G48" i="1"/>
  <c r="F48" i="1"/>
  <c r="E48" i="1"/>
  <c r="D48" i="1"/>
  <c r="C48" i="1"/>
  <c r="N48" i="1" s="1"/>
  <c r="Y47" i="1"/>
  <c r="X47" i="1"/>
  <c r="W47" i="1"/>
  <c r="V47" i="1"/>
  <c r="U47" i="1"/>
  <c r="T47" i="1"/>
  <c r="S47" i="1"/>
  <c r="R47" i="1"/>
  <c r="Q47" i="1"/>
  <c r="P47" i="1"/>
  <c r="O47" i="1"/>
  <c r="Z47" i="1" s="1"/>
  <c r="M47" i="1"/>
  <c r="L47" i="1"/>
  <c r="K47" i="1"/>
  <c r="J47" i="1"/>
  <c r="I47" i="1"/>
  <c r="H47" i="1"/>
  <c r="G47" i="1"/>
  <c r="F47" i="1"/>
  <c r="E47" i="1"/>
  <c r="D47" i="1"/>
  <c r="C47" i="1"/>
  <c r="N47" i="1" s="1"/>
  <c r="Z46" i="1"/>
  <c r="M46" i="1"/>
  <c r="L46" i="1"/>
  <c r="K46" i="1"/>
  <c r="J46" i="1"/>
  <c r="I46" i="1"/>
  <c r="H46" i="1"/>
  <c r="N46" i="1" s="1"/>
  <c r="AA46" i="1" s="1"/>
  <c r="G46" i="1"/>
  <c r="F46" i="1"/>
  <c r="E46" i="1"/>
  <c r="D46" i="1"/>
  <c r="C46" i="1"/>
  <c r="Y45" i="1"/>
  <c r="X45" i="1"/>
  <c r="W45" i="1"/>
  <c r="V45" i="1"/>
  <c r="U45" i="1"/>
  <c r="U44" i="1" s="1"/>
  <c r="T45" i="1"/>
  <c r="S45" i="1"/>
  <c r="R45" i="1"/>
  <c r="Q45" i="1"/>
  <c r="P45" i="1"/>
  <c r="O45" i="1"/>
  <c r="Z45" i="1" s="1"/>
  <c r="Z44" i="1" s="1"/>
  <c r="M45" i="1"/>
  <c r="L45" i="1"/>
  <c r="K45" i="1"/>
  <c r="J45" i="1"/>
  <c r="I45" i="1"/>
  <c r="I44" i="1" s="1"/>
  <c r="H45" i="1"/>
  <c r="G45" i="1"/>
  <c r="F45" i="1"/>
  <c r="E45" i="1"/>
  <c r="D45" i="1"/>
  <c r="C45" i="1"/>
  <c r="N45" i="1" s="1"/>
  <c r="Y44" i="1"/>
  <c r="X44" i="1"/>
  <c r="W44" i="1"/>
  <c r="V44" i="1"/>
  <c r="T44" i="1"/>
  <c r="S44" i="1"/>
  <c r="R44" i="1"/>
  <c r="Q44" i="1"/>
  <c r="P44" i="1"/>
  <c r="M44" i="1"/>
  <c r="L44" i="1"/>
  <c r="K44" i="1"/>
  <c r="J44" i="1"/>
  <c r="G44" i="1"/>
  <c r="F44" i="1"/>
  <c r="E44" i="1"/>
  <c r="D44" i="1"/>
  <c r="Z43" i="1"/>
  <c r="M43" i="1"/>
  <c r="L43" i="1"/>
  <c r="K43" i="1"/>
  <c r="J43" i="1"/>
  <c r="I43" i="1"/>
  <c r="H43" i="1"/>
  <c r="G43" i="1"/>
  <c r="F43" i="1"/>
  <c r="E43" i="1"/>
  <c r="D43" i="1"/>
  <c r="C43" i="1"/>
  <c r="N43" i="1" s="1"/>
  <c r="AA43" i="1" s="1"/>
  <c r="Y42" i="1"/>
  <c r="Y38" i="1" s="1"/>
  <c r="Y26" i="1" s="1"/>
  <c r="Y10" i="1" s="1"/>
  <c r="Y9" i="1" s="1"/>
  <c r="Y66" i="1" s="1"/>
  <c r="X42" i="1"/>
  <c r="W42" i="1"/>
  <c r="V42" i="1"/>
  <c r="U42" i="1"/>
  <c r="T42" i="1"/>
  <c r="S42" i="1"/>
  <c r="S38" i="1" s="1"/>
  <c r="S26" i="1" s="1"/>
  <c r="S10" i="1" s="1"/>
  <c r="S9" i="1" s="1"/>
  <c r="S66" i="1" s="1"/>
  <c r="R42" i="1"/>
  <c r="Q42" i="1"/>
  <c r="P42" i="1"/>
  <c r="O42" i="1"/>
  <c r="Z42" i="1" s="1"/>
  <c r="M42" i="1"/>
  <c r="M38" i="1" s="1"/>
  <c r="M26" i="1" s="1"/>
  <c r="M10" i="1" s="1"/>
  <c r="L42" i="1"/>
  <c r="K42" i="1"/>
  <c r="J42" i="1"/>
  <c r="I42" i="1"/>
  <c r="H42" i="1"/>
  <c r="G42" i="1"/>
  <c r="G38" i="1" s="1"/>
  <c r="G26" i="1" s="1"/>
  <c r="G10" i="1" s="1"/>
  <c r="F42" i="1"/>
  <c r="E42" i="1"/>
  <c r="D42" i="1"/>
  <c r="C42" i="1"/>
  <c r="N42" i="1" s="1"/>
  <c r="AA42" i="1" s="1"/>
  <c r="Y41" i="1"/>
  <c r="X41" i="1"/>
  <c r="W41" i="1"/>
  <c r="V41" i="1"/>
  <c r="U41" i="1"/>
  <c r="T41" i="1"/>
  <c r="Z41" i="1" s="1"/>
  <c r="S41" i="1"/>
  <c r="R41" i="1"/>
  <c r="Q41" i="1"/>
  <c r="P41" i="1"/>
  <c r="O41" i="1"/>
  <c r="M41" i="1"/>
  <c r="L41" i="1"/>
  <c r="K41" i="1"/>
  <c r="J41" i="1"/>
  <c r="I41" i="1"/>
  <c r="H41" i="1"/>
  <c r="N41" i="1" s="1"/>
  <c r="G41" i="1"/>
  <c r="F41" i="1"/>
  <c r="E41" i="1"/>
  <c r="D41" i="1"/>
  <c r="C41" i="1"/>
  <c r="Y40" i="1"/>
  <c r="X40" i="1"/>
  <c r="W40" i="1"/>
  <c r="V40" i="1"/>
  <c r="U40" i="1"/>
  <c r="U38" i="1" s="1"/>
  <c r="U26" i="1" s="1"/>
  <c r="U10" i="1" s="1"/>
  <c r="T40" i="1"/>
  <c r="S40" i="1"/>
  <c r="R40" i="1"/>
  <c r="Q40" i="1"/>
  <c r="P40" i="1"/>
  <c r="O40" i="1"/>
  <c r="Z40" i="1" s="1"/>
  <c r="M40" i="1"/>
  <c r="L40" i="1"/>
  <c r="K40" i="1"/>
  <c r="J40" i="1"/>
  <c r="I40" i="1"/>
  <c r="I38" i="1" s="1"/>
  <c r="I26" i="1" s="1"/>
  <c r="I10" i="1" s="1"/>
  <c r="H40" i="1"/>
  <c r="G40" i="1"/>
  <c r="F40" i="1"/>
  <c r="E40" i="1"/>
  <c r="D40" i="1"/>
  <c r="C40" i="1"/>
  <c r="N40" i="1" s="1"/>
  <c r="AA40" i="1" s="1"/>
  <c r="Y39" i="1"/>
  <c r="X39" i="1"/>
  <c r="W39" i="1"/>
  <c r="V39" i="1"/>
  <c r="V38" i="1" s="1"/>
  <c r="V26" i="1" s="1"/>
  <c r="V10" i="1" s="1"/>
  <c r="V9" i="1" s="1"/>
  <c r="V66" i="1" s="1"/>
  <c r="U39" i="1"/>
  <c r="T39" i="1"/>
  <c r="S39" i="1"/>
  <c r="R39" i="1"/>
  <c r="Q39" i="1"/>
  <c r="P39" i="1"/>
  <c r="P38" i="1" s="1"/>
  <c r="P26" i="1" s="1"/>
  <c r="P10" i="1" s="1"/>
  <c r="P9" i="1" s="1"/>
  <c r="P66" i="1" s="1"/>
  <c r="O39" i="1"/>
  <c r="Z39" i="1" s="1"/>
  <c r="M39" i="1"/>
  <c r="L39" i="1"/>
  <c r="K39" i="1"/>
  <c r="J39" i="1"/>
  <c r="J38" i="1" s="1"/>
  <c r="J26" i="1" s="1"/>
  <c r="J10" i="1" s="1"/>
  <c r="J9" i="1" s="1"/>
  <c r="I39" i="1"/>
  <c r="H39" i="1"/>
  <c r="G39" i="1"/>
  <c r="F39" i="1"/>
  <c r="E39" i="1"/>
  <c r="D39" i="1"/>
  <c r="D38" i="1" s="1"/>
  <c r="D26" i="1" s="1"/>
  <c r="D10" i="1" s="1"/>
  <c r="D9" i="1" s="1"/>
  <c r="C39" i="1"/>
  <c r="N39" i="1" s="1"/>
  <c r="X38" i="1"/>
  <c r="W38" i="1"/>
  <c r="R38" i="1"/>
  <c r="Q38" i="1"/>
  <c r="L38" i="1"/>
  <c r="K38" i="1"/>
  <c r="F38" i="1"/>
  <c r="E38" i="1"/>
  <c r="Z37" i="1"/>
  <c r="M37" i="1"/>
  <c r="L37" i="1"/>
  <c r="K37" i="1"/>
  <c r="J37" i="1"/>
  <c r="I37" i="1"/>
  <c r="H37" i="1"/>
  <c r="G37" i="1"/>
  <c r="F37" i="1"/>
  <c r="E37" i="1"/>
  <c r="D37" i="1"/>
  <c r="C37" i="1"/>
  <c r="N37" i="1" s="1"/>
  <c r="AA37" i="1" s="1"/>
  <c r="Y36" i="1"/>
  <c r="X36" i="1"/>
  <c r="W36" i="1"/>
  <c r="V36" i="1"/>
  <c r="U36" i="1"/>
  <c r="T36" i="1"/>
  <c r="Z36" i="1" s="1"/>
  <c r="S36" i="1"/>
  <c r="R36" i="1"/>
  <c r="Q36" i="1"/>
  <c r="P36" i="1"/>
  <c r="O36" i="1"/>
  <c r="M36" i="1"/>
  <c r="L36" i="1"/>
  <c r="K36" i="1"/>
  <c r="J36" i="1"/>
  <c r="I36" i="1"/>
  <c r="H36" i="1"/>
  <c r="N36" i="1" s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Z35" i="1" s="1"/>
  <c r="M35" i="1"/>
  <c r="L35" i="1"/>
  <c r="K35" i="1"/>
  <c r="J35" i="1"/>
  <c r="I35" i="1"/>
  <c r="H35" i="1"/>
  <c r="G35" i="1"/>
  <c r="F35" i="1"/>
  <c r="E35" i="1"/>
  <c r="D35" i="1"/>
  <c r="C35" i="1"/>
  <c r="N35" i="1" s="1"/>
  <c r="Z34" i="1"/>
  <c r="M34" i="1"/>
  <c r="L34" i="1"/>
  <c r="K34" i="1"/>
  <c r="J34" i="1"/>
  <c r="I34" i="1"/>
  <c r="H34" i="1"/>
  <c r="G34" i="1"/>
  <c r="F34" i="1"/>
  <c r="E34" i="1"/>
  <c r="D34" i="1"/>
  <c r="C34" i="1"/>
  <c r="N34" i="1" s="1"/>
  <c r="AA34" i="1" s="1"/>
  <c r="Z33" i="1"/>
  <c r="M33" i="1"/>
  <c r="L33" i="1"/>
  <c r="K33" i="1"/>
  <c r="J33" i="1"/>
  <c r="I33" i="1"/>
  <c r="H33" i="1"/>
  <c r="G33" i="1"/>
  <c r="F33" i="1"/>
  <c r="E33" i="1"/>
  <c r="D33" i="1"/>
  <c r="C33" i="1"/>
  <c r="N33" i="1" s="1"/>
  <c r="AA33" i="1" s="1"/>
  <c r="Z32" i="1"/>
  <c r="M32" i="1"/>
  <c r="L32" i="1"/>
  <c r="K32" i="1"/>
  <c r="J32" i="1"/>
  <c r="I32" i="1"/>
  <c r="H32" i="1"/>
  <c r="G32" i="1"/>
  <c r="F32" i="1"/>
  <c r="E32" i="1"/>
  <c r="D32" i="1"/>
  <c r="C32" i="1"/>
  <c r="N32" i="1" s="1"/>
  <c r="AA32" i="1" s="1"/>
  <c r="Y31" i="1"/>
  <c r="X31" i="1"/>
  <c r="W31" i="1"/>
  <c r="V31" i="1"/>
  <c r="U31" i="1"/>
  <c r="T31" i="1"/>
  <c r="S31" i="1"/>
  <c r="R31" i="1"/>
  <c r="Q31" i="1"/>
  <c r="P31" i="1"/>
  <c r="O31" i="1"/>
  <c r="Z31" i="1" s="1"/>
  <c r="M31" i="1"/>
  <c r="L31" i="1"/>
  <c r="K31" i="1"/>
  <c r="J31" i="1"/>
  <c r="I31" i="1"/>
  <c r="H31" i="1"/>
  <c r="G31" i="1"/>
  <c r="F31" i="1"/>
  <c r="E31" i="1"/>
  <c r="D31" i="1"/>
  <c r="C31" i="1"/>
  <c r="N31" i="1" s="1"/>
  <c r="AA31" i="1" s="1"/>
  <c r="Y30" i="1"/>
  <c r="X30" i="1"/>
  <c r="W30" i="1"/>
  <c r="V30" i="1"/>
  <c r="U30" i="1"/>
  <c r="T30" i="1"/>
  <c r="S30" i="1"/>
  <c r="R30" i="1"/>
  <c r="Q30" i="1"/>
  <c r="P30" i="1"/>
  <c r="O30" i="1"/>
  <c r="Z30" i="1" s="1"/>
  <c r="M30" i="1"/>
  <c r="L30" i="1"/>
  <c r="K30" i="1"/>
  <c r="J30" i="1"/>
  <c r="I30" i="1"/>
  <c r="H30" i="1"/>
  <c r="G30" i="1"/>
  <c r="F30" i="1"/>
  <c r="E30" i="1"/>
  <c r="D30" i="1"/>
  <c r="C30" i="1"/>
  <c r="N30" i="1" s="1"/>
  <c r="Y29" i="1"/>
  <c r="X29" i="1"/>
  <c r="W29" i="1"/>
  <c r="V29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W28" i="1"/>
  <c r="V28" i="1"/>
  <c r="U28" i="1"/>
  <c r="T28" i="1"/>
  <c r="S28" i="1"/>
  <c r="R28" i="1"/>
  <c r="Q28" i="1"/>
  <c r="P28" i="1"/>
  <c r="O28" i="1"/>
  <c r="Z28" i="1" s="1"/>
  <c r="Z27" i="1" s="1"/>
  <c r="M28" i="1"/>
  <c r="L28" i="1"/>
  <c r="K28" i="1"/>
  <c r="J28" i="1"/>
  <c r="I28" i="1"/>
  <c r="H28" i="1"/>
  <c r="G28" i="1"/>
  <c r="F28" i="1"/>
  <c r="E28" i="1"/>
  <c r="D28" i="1"/>
  <c r="C28" i="1"/>
  <c r="N28" i="1" s="1"/>
  <c r="Y27" i="1"/>
  <c r="X27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D27" i="1"/>
  <c r="C27" i="1"/>
  <c r="X26" i="1"/>
  <c r="W26" i="1"/>
  <c r="R26" i="1"/>
  <c r="Q26" i="1"/>
  <c r="L26" i="1"/>
  <c r="K26" i="1"/>
  <c r="F26" i="1"/>
  <c r="E26" i="1"/>
  <c r="Y25" i="1"/>
  <c r="X25" i="1"/>
  <c r="W25" i="1"/>
  <c r="V25" i="1"/>
  <c r="U25" i="1"/>
  <c r="T25" i="1"/>
  <c r="S25" i="1"/>
  <c r="R25" i="1"/>
  <c r="Q25" i="1"/>
  <c r="P25" i="1"/>
  <c r="O25" i="1"/>
  <c r="Z25" i="1" s="1"/>
  <c r="M25" i="1"/>
  <c r="L25" i="1"/>
  <c r="K25" i="1"/>
  <c r="J25" i="1"/>
  <c r="I25" i="1"/>
  <c r="H25" i="1"/>
  <c r="G25" i="1"/>
  <c r="F25" i="1"/>
  <c r="E25" i="1"/>
  <c r="D25" i="1"/>
  <c r="C25" i="1"/>
  <c r="N25" i="1" s="1"/>
  <c r="AA25" i="1" s="1"/>
  <c r="Z24" i="1"/>
  <c r="M24" i="1"/>
  <c r="L24" i="1"/>
  <c r="K24" i="1"/>
  <c r="J24" i="1"/>
  <c r="I24" i="1"/>
  <c r="H24" i="1"/>
  <c r="G24" i="1"/>
  <c r="F24" i="1"/>
  <c r="E24" i="1"/>
  <c r="D24" i="1"/>
  <c r="C24" i="1"/>
  <c r="N24" i="1" s="1"/>
  <c r="AA24" i="1" s="1"/>
  <c r="Y23" i="1"/>
  <c r="X23" i="1"/>
  <c r="W23" i="1"/>
  <c r="V23" i="1"/>
  <c r="U23" i="1"/>
  <c r="T23" i="1"/>
  <c r="S23" i="1"/>
  <c r="R23" i="1"/>
  <c r="Q23" i="1"/>
  <c r="P23" i="1"/>
  <c r="O23" i="1"/>
  <c r="Z23" i="1" s="1"/>
  <c r="M23" i="1"/>
  <c r="L23" i="1"/>
  <c r="K23" i="1"/>
  <c r="J23" i="1"/>
  <c r="I23" i="1"/>
  <c r="H23" i="1"/>
  <c r="G23" i="1"/>
  <c r="F23" i="1"/>
  <c r="E23" i="1"/>
  <c r="D23" i="1"/>
  <c r="C23" i="1"/>
  <c r="N23" i="1" s="1"/>
  <c r="Z22" i="1"/>
  <c r="M22" i="1"/>
  <c r="L22" i="1"/>
  <c r="K22" i="1"/>
  <c r="J22" i="1"/>
  <c r="I22" i="1"/>
  <c r="H22" i="1"/>
  <c r="G22" i="1"/>
  <c r="F22" i="1"/>
  <c r="E22" i="1"/>
  <c r="D22" i="1"/>
  <c r="C22" i="1"/>
  <c r="N22" i="1" s="1"/>
  <c r="AA22" i="1" s="1"/>
  <c r="Y21" i="1"/>
  <c r="X21" i="1"/>
  <c r="W21" i="1"/>
  <c r="V21" i="1"/>
  <c r="U21" i="1"/>
  <c r="T21" i="1"/>
  <c r="S21" i="1"/>
  <c r="R21" i="1"/>
  <c r="Q21" i="1"/>
  <c r="P21" i="1"/>
  <c r="O21" i="1"/>
  <c r="Z21" i="1" s="1"/>
  <c r="M21" i="1"/>
  <c r="L21" i="1"/>
  <c r="K21" i="1"/>
  <c r="J21" i="1"/>
  <c r="I21" i="1"/>
  <c r="H21" i="1"/>
  <c r="G21" i="1"/>
  <c r="F21" i="1"/>
  <c r="E21" i="1"/>
  <c r="D21" i="1"/>
  <c r="C21" i="1"/>
  <c r="N21" i="1" s="1"/>
  <c r="AA21" i="1" s="1"/>
  <c r="Y20" i="1"/>
  <c r="X20" i="1"/>
  <c r="W20" i="1"/>
  <c r="V20" i="1"/>
  <c r="U20" i="1"/>
  <c r="T20" i="1"/>
  <c r="S20" i="1"/>
  <c r="R20" i="1"/>
  <c r="Q20" i="1"/>
  <c r="P20" i="1"/>
  <c r="O20" i="1"/>
  <c r="Z20" i="1" s="1"/>
  <c r="M20" i="1"/>
  <c r="L20" i="1"/>
  <c r="K20" i="1"/>
  <c r="J20" i="1"/>
  <c r="I20" i="1"/>
  <c r="H20" i="1"/>
  <c r="G20" i="1"/>
  <c r="F20" i="1"/>
  <c r="E20" i="1"/>
  <c r="D20" i="1"/>
  <c r="C20" i="1"/>
  <c r="N20" i="1" s="1"/>
  <c r="AA20" i="1" s="1"/>
  <c r="Y19" i="1"/>
  <c r="X19" i="1"/>
  <c r="W19" i="1"/>
  <c r="V19" i="1"/>
  <c r="U19" i="1"/>
  <c r="T19" i="1"/>
  <c r="S19" i="1"/>
  <c r="R19" i="1"/>
  <c r="Z19" i="1" s="1"/>
  <c r="Q19" i="1"/>
  <c r="P19" i="1"/>
  <c r="O19" i="1"/>
  <c r="M19" i="1"/>
  <c r="L19" i="1"/>
  <c r="K19" i="1"/>
  <c r="J19" i="1"/>
  <c r="I19" i="1"/>
  <c r="H19" i="1"/>
  <c r="N19" i="1" s="1"/>
  <c r="G19" i="1"/>
  <c r="F19" i="1"/>
  <c r="E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Z18" i="1" s="1"/>
  <c r="M18" i="1"/>
  <c r="L18" i="1"/>
  <c r="K18" i="1"/>
  <c r="J18" i="1"/>
  <c r="I18" i="1"/>
  <c r="H18" i="1"/>
  <c r="G18" i="1"/>
  <c r="F18" i="1"/>
  <c r="E18" i="1"/>
  <c r="D18" i="1"/>
  <c r="C18" i="1"/>
  <c r="N18" i="1" s="1"/>
  <c r="Y17" i="1"/>
  <c r="X17" i="1"/>
  <c r="W17" i="1"/>
  <c r="V17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W16" i="1"/>
  <c r="V16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Y15" i="1"/>
  <c r="X15" i="1"/>
  <c r="W15" i="1"/>
  <c r="V15" i="1"/>
  <c r="U15" i="1"/>
  <c r="T15" i="1"/>
  <c r="S15" i="1"/>
  <c r="R15" i="1"/>
  <c r="Q15" i="1"/>
  <c r="P15" i="1"/>
  <c r="O15" i="1"/>
  <c r="Z15" i="1" s="1"/>
  <c r="M15" i="1"/>
  <c r="L15" i="1"/>
  <c r="K15" i="1"/>
  <c r="J15" i="1"/>
  <c r="I15" i="1"/>
  <c r="H15" i="1"/>
  <c r="G15" i="1"/>
  <c r="F15" i="1"/>
  <c r="E15" i="1"/>
  <c r="D15" i="1"/>
  <c r="C15" i="1"/>
  <c r="N15" i="1" s="1"/>
  <c r="AA15" i="1" s="1"/>
  <c r="Y14" i="1"/>
  <c r="X14" i="1"/>
  <c r="W14" i="1"/>
  <c r="V14" i="1"/>
  <c r="U14" i="1"/>
  <c r="T14" i="1"/>
  <c r="S14" i="1"/>
  <c r="R14" i="1"/>
  <c r="Q14" i="1"/>
  <c r="P14" i="1"/>
  <c r="O14" i="1"/>
  <c r="Z14" i="1" s="1"/>
  <c r="M14" i="1"/>
  <c r="L14" i="1"/>
  <c r="K14" i="1"/>
  <c r="J14" i="1"/>
  <c r="I14" i="1"/>
  <c r="H14" i="1"/>
  <c r="G14" i="1"/>
  <c r="F14" i="1"/>
  <c r="E14" i="1"/>
  <c r="D14" i="1"/>
  <c r="C14" i="1"/>
  <c r="N14" i="1" s="1"/>
  <c r="AA14" i="1" s="1"/>
  <c r="Y13" i="1"/>
  <c r="X13" i="1"/>
  <c r="W13" i="1"/>
  <c r="V13" i="1"/>
  <c r="U13" i="1"/>
  <c r="T13" i="1"/>
  <c r="S13" i="1"/>
  <c r="R13" i="1"/>
  <c r="Q13" i="1"/>
  <c r="P13" i="1"/>
  <c r="O13" i="1"/>
  <c r="Z13" i="1" s="1"/>
  <c r="M13" i="1"/>
  <c r="L13" i="1"/>
  <c r="K13" i="1"/>
  <c r="J13" i="1"/>
  <c r="I13" i="1"/>
  <c r="H13" i="1"/>
  <c r="G13" i="1"/>
  <c r="F13" i="1"/>
  <c r="E13" i="1"/>
  <c r="D13" i="1"/>
  <c r="C13" i="1"/>
  <c r="N13" i="1" s="1"/>
  <c r="Y12" i="1"/>
  <c r="X12" i="1"/>
  <c r="W12" i="1"/>
  <c r="V12" i="1"/>
  <c r="U12" i="1"/>
  <c r="T12" i="1"/>
  <c r="S12" i="1"/>
  <c r="R12" i="1"/>
  <c r="Q12" i="1"/>
  <c r="P12" i="1"/>
  <c r="O12" i="1"/>
  <c r="Z12" i="1" s="1"/>
  <c r="M12" i="1"/>
  <c r="L12" i="1"/>
  <c r="K12" i="1"/>
  <c r="J12" i="1"/>
  <c r="I12" i="1"/>
  <c r="H12" i="1"/>
  <c r="G12" i="1"/>
  <c r="F12" i="1"/>
  <c r="E12" i="1"/>
  <c r="D12" i="1"/>
  <c r="C12" i="1"/>
  <c r="N12" i="1" s="1"/>
  <c r="Y11" i="1"/>
  <c r="X11" i="1"/>
  <c r="W11" i="1"/>
  <c r="V11" i="1"/>
  <c r="U11" i="1"/>
  <c r="T11" i="1"/>
  <c r="S11" i="1"/>
  <c r="R11" i="1"/>
  <c r="Q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X10" i="1"/>
  <c r="W10" i="1"/>
  <c r="R10" i="1"/>
  <c r="Q10" i="1"/>
  <c r="L10" i="1"/>
  <c r="K10" i="1"/>
  <c r="F10" i="1"/>
  <c r="E10" i="1"/>
  <c r="U8" i="3" l="1"/>
  <c r="X10" i="3"/>
  <c r="X9" i="3" s="1"/>
  <c r="X8" i="3" s="1"/>
  <c r="S9" i="3"/>
  <c r="S8" i="3" s="1"/>
  <c r="G27" i="3"/>
  <c r="G8" i="3" s="1"/>
  <c r="G63" i="3" s="1"/>
  <c r="M27" i="3"/>
  <c r="M8" i="3" s="1"/>
  <c r="M63" i="3" s="1"/>
  <c r="M45" i="3"/>
  <c r="M44" i="3" s="1"/>
  <c r="U63" i="3"/>
  <c r="S63" i="3"/>
  <c r="L10" i="3"/>
  <c r="L9" i="3" s="1"/>
  <c r="AA20" i="3"/>
  <c r="N19" i="3"/>
  <c r="AA19" i="3" s="1"/>
  <c r="AA16" i="3"/>
  <c r="N15" i="3"/>
  <c r="T27" i="3"/>
  <c r="T8" i="3" s="1"/>
  <c r="T63" i="3" s="1"/>
  <c r="W63" i="3"/>
  <c r="AA24" i="3"/>
  <c r="Z29" i="3"/>
  <c r="U28" i="3"/>
  <c r="U27" i="3" s="1"/>
  <c r="G45" i="3"/>
  <c r="G44" i="3" s="1"/>
  <c r="AA51" i="3"/>
  <c r="N50" i="3"/>
  <c r="AA50" i="3" s="1"/>
  <c r="F10" i="3"/>
  <c r="F9" i="3" s="1"/>
  <c r="J8" i="3"/>
  <c r="J63" i="3" s="1"/>
  <c r="AA21" i="3"/>
  <c r="AA30" i="3"/>
  <c r="N29" i="3"/>
  <c r="I28" i="3"/>
  <c r="I27" i="3" s="1"/>
  <c r="I8" i="3" s="1"/>
  <c r="I63" i="3" s="1"/>
  <c r="AA39" i="3"/>
  <c r="N38" i="3"/>
  <c r="AA38" i="3" s="1"/>
  <c r="D63" i="3"/>
  <c r="P63" i="3"/>
  <c r="Q10" i="3"/>
  <c r="Q9" i="3" s="1"/>
  <c r="Q8" i="3" s="1"/>
  <c r="Q63" i="3" s="1"/>
  <c r="W10" i="3"/>
  <c r="W9" i="3" s="1"/>
  <c r="W8" i="3" s="1"/>
  <c r="E10" i="3"/>
  <c r="E9" i="3" s="1"/>
  <c r="E8" i="3" s="1"/>
  <c r="E63" i="3" s="1"/>
  <c r="K10" i="3"/>
  <c r="K9" i="3" s="1"/>
  <c r="K8" i="3" s="1"/>
  <c r="K63" i="3" s="1"/>
  <c r="S27" i="3"/>
  <c r="Y27" i="3"/>
  <c r="Y8" i="3" s="1"/>
  <c r="Y63" i="3" s="1"/>
  <c r="AA32" i="3"/>
  <c r="N34" i="3"/>
  <c r="AA35" i="3"/>
  <c r="N46" i="3"/>
  <c r="N45" i="3" s="1"/>
  <c r="L45" i="3"/>
  <c r="L44" i="3" s="1"/>
  <c r="X63" i="3"/>
  <c r="N13" i="3"/>
  <c r="AA13" i="3" s="1"/>
  <c r="N36" i="3"/>
  <c r="Z36" i="3"/>
  <c r="Z34" i="3" s="1"/>
  <c r="F15" i="3"/>
  <c r="F14" i="3" s="1"/>
  <c r="R15" i="3"/>
  <c r="R14" i="3" s="1"/>
  <c r="R10" i="3" s="1"/>
  <c r="R9" i="3" s="1"/>
  <c r="R8" i="3" s="1"/>
  <c r="R63" i="3" s="1"/>
  <c r="N25" i="3"/>
  <c r="AA25" i="3" s="1"/>
  <c r="C29" i="3"/>
  <c r="C28" i="3" s="1"/>
  <c r="C27" i="3" s="1"/>
  <c r="C8" i="3" s="1"/>
  <c r="C63" i="3" s="1"/>
  <c r="O29" i="3"/>
  <c r="O28" i="3" s="1"/>
  <c r="O27" i="3" s="1"/>
  <c r="O8" i="3" s="1"/>
  <c r="O63" i="3" s="1"/>
  <c r="F46" i="3"/>
  <c r="F45" i="3" s="1"/>
  <c r="F44" i="3" s="1"/>
  <c r="C50" i="3"/>
  <c r="C45" i="3" s="1"/>
  <c r="C44" i="3" s="1"/>
  <c r="N60" i="3"/>
  <c r="Z60" i="3"/>
  <c r="H38" i="3"/>
  <c r="H27" i="3" s="1"/>
  <c r="H8" i="3" s="1"/>
  <c r="H63" i="3" s="1"/>
  <c r="T38" i="3"/>
  <c r="U8" i="2"/>
  <c r="U33" i="2" s="1"/>
  <c r="H33" i="2"/>
  <c r="Z9" i="2"/>
  <c r="Z8" i="2" s="1"/>
  <c r="Z33" i="2" s="1"/>
  <c r="AA11" i="2"/>
  <c r="Z10" i="2"/>
  <c r="L8" i="2"/>
  <c r="L33" i="2" s="1"/>
  <c r="Z21" i="2"/>
  <c r="Z20" i="2" s="1"/>
  <c r="O8" i="2"/>
  <c r="O33" i="2" s="1"/>
  <c r="N21" i="2"/>
  <c r="AA22" i="2"/>
  <c r="I20" i="2"/>
  <c r="I8" i="2" s="1"/>
  <c r="I33" i="2" s="1"/>
  <c r="N25" i="2"/>
  <c r="AA25" i="2" s="1"/>
  <c r="AA26" i="2"/>
  <c r="X33" i="2"/>
  <c r="AA31" i="2"/>
  <c r="N30" i="2"/>
  <c r="J9" i="2"/>
  <c r="J8" i="2" s="1"/>
  <c r="J33" i="2" s="1"/>
  <c r="P9" i="2"/>
  <c r="P8" i="2" s="1"/>
  <c r="P33" i="2" s="1"/>
  <c r="V9" i="2"/>
  <c r="V8" i="2" s="1"/>
  <c r="V33" i="2" s="1"/>
  <c r="O10" i="2"/>
  <c r="AA10" i="2"/>
  <c r="C30" i="2"/>
  <c r="C29" i="2" s="1"/>
  <c r="N23" i="2"/>
  <c r="Z23" i="2"/>
  <c r="G9" i="2"/>
  <c r="G8" i="2" s="1"/>
  <c r="G33" i="2" s="1"/>
  <c r="M9" i="2"/>
  <c r="M8" i="2" s="1"/>
  <c r="M33" i="2" s="1"/>
  <c r="S9" i="2"/>
  <c r="S8" i="2" s="1"/>
  <c r="S33" i="2" s="1"/>
  <c r="Y9" i="2"/>
  <c r="Y8" i="2" s="1"/>
  <c r="Y33" i="2" s="1"/>
  <c r="D12" i="2"/>
  <c r="D9" i="2" s="1"/>
  <c r="D8" i="2" s="1"/>
  <c r="D33" i="2" s="1"/>
  <c r="C12" i="2"/>
  <c r="C9" i="2" s="1"/>
  <c r="N13" i="2"/>
  <c r="C21" i="2"/>
  <c r="C20" i="2" s="1"/>
  <c r="O21" i="2"/>
  <c r="O20" i="2" s="1"/>
  <c r="C25" i="2"/>
  <c r="AA30" i="1"/>
  <c r="N29" i="1"/>
  <c r="N59" i="1"/>
  <c r="AA60" i="1"/>
  <c r="AA62" i="1"/>
  <c r="D66" i="1"/>
  <c r="J66" i="1"/>
  <c r="AA51" i="1"/>
  <c r="N50" i="1"/>
  <c r="AA19" i="1"/>
  <c r="AA41" i="1"/>
  <c r="AA47" i="1"/>
  <c r="Z53" i="1"/>
  <c r="AA13" i="1"/>
  <c r="AA23" i="1"/>
  <c r="AA35" i="1"/>
  <c r="N53" i="1"/>
  <c r="AA53" i="1" s="1"/>
  <c r="AA54" i="1"/>
  <c r="AA64" i="1"/>
  <c r="E66" i="1"/>
  <c r="K66" i="1"/>
  <c r="Z11" i="1"/>
  <c r="Z17" i="1"/>
  <c r="Z16" i="1" s="1"/>
  <c r="U9" i="1"/>
  <c r="U66" i="1" s="1"/>
  <c r="AA45" i="1"/>
  <c r="N44" i="1"/>
  <c r="AA44" i="1" s="1"/>
  <c r="F66" i="1"/>
  <c r="L66" i="1"/>
  <c r="AA39" i="1"/>
  <c r="N38" i="1"/>
  <c r="N11" i="1"/>
  <c r="AA12" i="1"/>
  <c r="N17" i="1"/>
  <c r="AA18" i="1"/>
  <c r="N27" i="1"/>
  <c r="AA28" i="1"/>
  <c r="I9" i="1"/>
  <c r="I66" i="1" s="1"/>
  <c r="G9" i="1"/>
  <c r="G66" i="1" s="1"/>
  <c r="M9" i="1"/>
  <c r="M66" i="1" s="1"/>
  <c r="Z29" i="1"/>
  <c r="Z26" i="1" s="1"/>
  <c r="AA36" i="1"/>
  <c r="Z38" i="1"/>
  <c r="AA48" i="1"/>
  <c r="Z49" i="1"/>
  <c r="AA63" i="1"/>
  <c r="N55" i="1"/>
  <c r="AA55" i="1" s="1"/>
  <c r="H38" i="1"/>
  <c r="H26" i="1" s="1"/>
  <c r="T38" i="1"/>
  <c r="T26" i="1" s="1"/>
  <c r="T10" i="1" s="1"/>
  <c r="T9" i="1" s="1"/>
  <c r="T66" i="1" s="1"/>
  <c r="C50" i="1"/>
  <c r="C49" i="1" s="1"/>
  <c r="C38" i="1"/>
  <c r="C26" i="1" s="1"/>
  <c r="C10" i="1" s="1"/>
  <c r="C9" i="1" s="1"/>
  <c r="C66" i="1" s="1"/>
  <c r="O38" i="1"/>
  <c r="O26" i="1" s="1"/>
  <c r="H44" i="1"/>
  <c r="C44" i="1"/>
  <c r="O44" i="1"/>
  <c r="N65" i="1"/>
  <c r="F8" i="3" l="1"/>
  <c r="F63" i="3" s="1"/>
  <c r="AA15" i="3"/>
  <c r="N14" i="3"/>
  <c r="AA14" i="3" s="1"/>
  <c r="N11" i="3"/>
  <c r="Z63" i="3"/>
  <c r="AA60" i="3"/>
  <c r="N28" i="3"/>
  <c r="AA29" i="3"/>
  <c r="AA36" i="3"/>
  <c r="L8" i="3"/>
  <c r="L63" i="3" s="1"/>
  <c r="N23" i="3"/>
  <c r="AA34" i="3"/>
  <c r="Z28" i="3"/>
  <c r="Z27" i="3" s="1"/>
  <c r="Z8" i="3" s="1"/>
  <c r="AA45" i="3"/>
  <c r="N44" i="3"/>
  <c r="AA44" i="3" s="1"/>
  <c r="AA13" i="2"/>
  <c r="N12" i="2"/>
  <c r="N29" i="2"/>
  <c r="AA29" i="2" s="1"/>
  <c r="AA30" i="2"/>
  <c r="AA21" i="2"/>
  <c r="N20" i="2"/>
  <c r="AA20" i="2" s="1"/>
  <c r="C8" i="2"/>
  <c r="C33" i="2" s="1"/>
  <c r="AA17" i="1"/>
  <c r="N16" i="1"/>
  <c r="AA16" i="1" s="1"/>
  <c r="Z10" i="1"/>
  <c r="Z9" i="1" s="1"/>
  <c r="Z66" i="1" s="1"/>
  <c r="H10" i="1"/>
  <c r="H9" i="1" s="1"/>
  <c r="H66" i="1" s="1"/>
  <c r="AA11" i="1"/>
  <c r="AA38" i="1"/>
  <c r="N49" i="1"/>
  <c r="AA49" i="1" s="1"/>
  <c r="AA50" i="1"/>
  <c r="AA59" i="1"/>
  <c r="N58" i="1"/>
  <c r="O10" i="1"/>
  <c r="O9" i="1" s="1"/>
  <c r="O66" i="1" s="1"/>
  <c r="AA27" i="1"/>
  <c r="N26" i="1"/>
  <c r="AA26" i="1" s="1"/>
  <c r="AA29" i="1"/>
  <c r="AA23" i="3" l="1"/>
  <c r="N22" i="3"/>
  <c r="AA11" i="3"/>
  <c r="N10" i="3"/>
  <c r="N27" i="3"/>
  <c r="AA27" i="3" s="1"/>
  <c r="AA28" i="3"/>
  <c r="AA12" i="2"/>
  <c r="N9" i="2"/>
  <c r="AA58" i="1"/>
  <c r="N57" i="1"/>
  <c r="AA57" i="1" s="1"/>
  <c r="N10" i="1"/>
  <c r="AA10" i="3" l="1"/>
  <c r="N9" i="3"/>
  <c r="N8" i="2"/>
  <c r="AA9" i="2"/>
  <c r="AA10" i="1"/>
  <c r="N9" i="1"/>
  <c r="AA9" i="3" l="1"/>
  <c r="N8" i="3"/>
  <c r="AA8" i="2"/>
  <c r="N33" i="2"/>
  <c r="AA33" i="2" s="1"/>
  <c r="AA9" i="1"/>
  <c r="N66" i="1"/>
  <c r="AA66" i="1" s="1"/>
  <c r="AA8" i="3" l="1"/>
  <c r="N63" i="3"/>
  <c r="AA63" i="3" s="1"/>
</calcChain>
</file>

<file path=xl/sharedStrings.xml><?xml version="1.0" encoding="utf-8"?>
<sst xmlns="http://schemas.openxmlformats.org/spreadsheetml/2006/main" count="408" uniqueCount="143">
  <si>
    <t xml:space="preserve"> CUADRO No.2</t>
  </si>
  <si>
    <t>INGRESOS FISCALES COMPARADOS POR PARTIDAS, DIRECCION GENERAL DE IMPUESTOS INTERNOS</t>
  </si>
  <si>
    <t>ENERO-NOVIEMBRE  2020/ESTIMACION 2020</t>
  </si>
  <si>
    <t xml:space="preserve">(En millones RD$) </t>
  </si>
  <si>
    <t>PARTIDAS</t>
  </si>
  <si>
    <t>RECAUDADO 2020</t>
  </si>
  <si>
    <t>ESTIMADO 2020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</si>
  <si>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</si>
  <si>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</si>
  <si>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</si>
  <si>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</si>
  <si>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</si>
  <si>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</si>
  <si>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</si>
  <si>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</si>
  <si>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</si>
  <si>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</si>
  <si>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</si>
  <si>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</si>
  <si>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</si>
  <si>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</si>
  <si>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</si>
  <si>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</si>
  <si>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</si>
  <si>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</si>
  <si>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</si>
  <si>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</si>
  <si>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</si>
  <si>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</si>
  <si>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</si>
  <si>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</si>
  <si>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</si>
  <si>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</si>
  <si>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</si>
  <si>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</si>
  <si>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</si>
  <si>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</si>
  <si>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</si>
  <si>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</si>
  <si>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</si>
  <si>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</si>
  <si>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</si>
  <si>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</si>
  <si>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</si>
  <si>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</si>
  <si>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</si>
  <si>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</si>
  <si>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</si>
  <si>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</si>
  <si>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</si>
  <si>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</si>
  <si>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</si>
  <si>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</si>
  <si>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</si>
  <si>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</si>
  <si>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</si>
  <si>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</si>
  <si>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</si>
  <si>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</si>
  <si>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</si>
  <si>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</si>
  <si>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</si>
  <si>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</si>
  <si>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</si>
  <si>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</si>
  <si>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</si>
  <si>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</si>
  <si>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</si>
  <si>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</si>
  <si>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</si>
  <si>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</si>
  <si>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</si>
  <si>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</si>
  <si>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</si>
  <si>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</si>
  <si>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</si>
  <si>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</si>
  <si>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</si>
  <si>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</si>
  <si>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</si>
  <si>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</si>
  <si>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</si>
  <si>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</si>
  <si>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</si>
  <si>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</si>
  <si>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</si>
  <si>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</si>
  <si>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</si>
  <si>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</si>
  <si>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</si>
  <si>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</si>
  <si>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</si>
  <si>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</si>
  <si>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</si>
  <si>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</si>
  <si>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</si>
  <si>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</si>
  <si>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</si>
  <si>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</si>
  <si>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</si>
  <si>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</si>
  <si>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</si>
  <si>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</si>
  <si>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</si>
  <si>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</si>
  <si>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</si>
  <si>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</si>
  <si>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</si>
  <si>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</si>
  <si>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</si>
  <si>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</si>
  <si>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</si>
  <si>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</si>
  <si>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</si>
  <si>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</si>
  <si>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</si>
  <si>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</si>
  <si>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</si>
  <si>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</si>
  <si>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</si>
  <si>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</si>
  <si>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</si>
  <si>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</si>
  <si>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</si>
  <si>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Otros Recursos de Captación Directa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</si>
  <si>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</si>
  <si>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</si>
  <si>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</si>
  <si>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</si>
  <si>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</si>
  <si>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</si>
  <si>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</si>
  <si>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</si>
  <si>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</si>
  <si>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</si>
  <si>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</si>
  <si>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</si>
  <si>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</si>
  <si>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</si>
  <si>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>- Transferencias Capital</t>
  </si>
  <si>
    <t xml:space="preserve">TOTAL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</si>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</sst>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#,##0.0000_);\(#,##0.0000\)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name val="Arial"/>
    </font>
    <font>
      <i/>
      <sz val="12"/>
      <color indexed="8"/>
      <name val="Segoe UI"/>
      <family val="2"/>
    </font>
    <font>
      <sz val="10"/>
      <color indexed="8"/>
      <name val="Calibri"/>
      <family val="2"/>
      <scheme val="minor"/>
    </font>
    <font>
      <sz val="9"/>
      <name val="Segoe UI"/>
      <family val="2"/>
    </font>
    <font>
      <b/>
      <sz val="11"/>
      <name val="Segoe U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9" fontId="11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8">
      <protection hidden="1"/>
    </xf>
    <xf numFmtId="0" fontId="28" fillId="24" borderId="8" applyNumberFormat="0" applyFont="0" applyBorder="0" applyAlignment="0" applyProtection="0">
      <protection hidden="1"/>
    </xf>
    <xf numFmtId="0" fontId="27" fillId="0" borderId="8">
      <protection hidden="1"/>
    </xf>
    <xf numFmtId="168" fontId="29" fillId="0" borderId="10" applyBorder="0">
      <alignment horizontal="center" vertical="center"/>
    </xf>
    <xf numFmtId="0" fontId="30" fillId="0" borderId="11" applyNumberFormat="0" applyFont="0" applyProtection="0">
      <alignment wrapText="1"/>
    </xf>
    <xf numFmtId="0" fontId="31" fillId="12" borderId="0" applyNumberFormat="0" applyBorder="0" applyAlignment="0" applyProtection="0"/>
    <xf numFmtId="0" fontId="32" fillId="24" borderId="12" applyNumberFormat="0" applyAlignment="0" applyProtection="0"/>
    <xf numFmtId="0" fontId="33" fillId="25" borderId="13" applyNumberFormat="0" applyAlignment="0" applyProtection="0"/>
    <xf numFmtId="0" fontId="34" fillId="0" borderId="14" applyNumberFormat="0" applyFill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36" fillId="15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15" applyNumberFormat="0" applyProtection="0">
      <alignment wrapText="1"/>
    </xf>
    <xf numFmtId="0" fontId="37" fillId="0" borderId="16" applyNumberFormat="0" applyProtection="0">
      <alignment wrapText="1"/>
    </xf>
    <xf numFmtId="0" fontId="18" fillId="0" borderId="0" applyNumberFormat="0" applyFill="0" applyBorder="0" applyAlignment="0" applyProtection="0">
      <alignment vertical="top"/>
      <protection locked="0"/>
    </xf>
    <xf numFmtId="0" fontId="38" fillId="11" borderId="0" applyNumberFormat="0" applyBorder="0" applyAlignment="0" applyProtection="0"/>
    <xf numFmtId="0" fontId="39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39" fontId="4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39" fontId="11" fillId="0" borderId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" fillId="31" borderId="17" applyNumberFormat="0" applyFont="0" applyAlignment="0" applyProtection="0"/>
    <xf numFmtId="0" fontId="37" fillId="0" borderId="18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Border="0" applyAlignment="0" applyProtection="0">
      <protection hidden="1"/>
    </xf>
    <xf numFmtId="0" fontId="44" fillId="24" borderId="19" applyNumberFormat="0" applyAlignment="0" applyProtection="0"/>
    <xf numFmtId="0" fontId="45" fillId="0" borderId="0" applyNumberFormat="0" applyProtection="0">
      <alignment horizontal="lef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3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/>
    <xf numFmtId="0" fontId="52" fillId="0" borderId="23" applyNumberFormat="0" applyFill="0" applyAlignment="0" applyProtection="0"/>
    <xf numFmtId="0" fontId="53" fillId="0" borderId="0"/>
  </cellStyleXfs>
  <cellXfs count="238">
    <xf numFmtId="0" fontId="0" fillId="0" borderId="0" xfId="0"/>
    <xf numFmtId="0" fontId="4" fillId="0" borderId="0" xfId="2" applyFont="1" applyFill="1"/>
    <xf numFmtId="0" fontId="3" fillId="0" borderId="0" xfId="2" applyFont="1" applyFill="1" applyBorder="1"/>
    <xf numFmtId="164" fontId="3" fillId="0" borderId="0" xfId="1" applyNumberFormat="1" applyFont="1" applyFill="1" applyBorder="1"/>
    <xf numFmtId="0" fontId="3" fillId="0" borderId="0" xfId="2" applyFont="1"/>
    <xf numFmtId="0" fontId="3" fillId="0" borderId="0" xfId="2"/>
    <xf numFmtId="0" fontId="5" fillId="0" borderId="0" xfId="2" applyFont="1" applyFill="1" applyAlignment="1" applyProtection="1">
      <alignment horizontal="center"/>
    </xf>
    <xf numFmtId="0" fontId="6" fillId="0" borderId="0" xfId="2" applyFont="1" applyFill="1"/>
    <xf numFmtId="0" fontId="7" fillId="0" borderId="0" xfId="2" applyFont="1" applyFill="1" applyBorder="1"/>
    <xf numFmtId="164" fontId="7" fillId="0" borderId="0" xfId="1" applyNumberFormat="1" applyFont="1" applyFill="1" applyBorder="1"/>
    <xf numFmtId="0" fontId="6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0" fontId="9" fillId="8" borderId="1" xfId="3" applyFont="1" applyFill="1" applyBorder="1" applyAlignment="1" applyProtection="1">
      <alignment horizontal="center" vertical="center"/>
    </xf>
    <xf numFmtId="0" fontId="9" fillId="8" borderId="2" xfId="2" applyFont="1" applyFill="1" applyBorder="1" applyAlignment="1" applyProtection="1">
      <alignment horizontal="center" vertical="center"/>
    </xf>
    <xf numFmtId="0" fontId="9" fillId="8" borderId="3" xfId="2" applyFont="1" applyFill="1" applyBorder="1" applyAlignment="1" applyProtection="1">
      <alignment horizontal="center" vertical="center"/>
    </xf>
    <xf numFmtId="0" fontId="9" fillId="8" borderId="1" xfId="3" applyFont="1" applyFill="1" applyBorder="1" applyAlignment="1" applyProtection="1">
      <alignment horizontal="center" vertical="center" wrapText="1"/>
    </xf>
    <xf numFmtId="0" fontId="9" fillId="8" borderId="4" xfId="3" applyFont="1" applyFill="1" applyBorder="1" applyAlignment="1" applyProtection="1">
      <alignment horizontal="center" vertical="center"/>
    </xf>
    <xf numFmtId="0" fontId="9" fillId="8" borderId="5" xfId="3" applyFont="1" applyFill="1" applyBorder="1" applyAlignment="1" applyProtection="1">
      <alignment horizontal="center" vertical="center"/>
    </xf>
    <xf numFmtId="0" fontId="9" fillId="8" borderId="4" xfId="3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left" vertical="center"/>
    </xf>
    <xf numFmtId="165" fontId="10" fillId="0" borderId="7" xfId="4" applyNumberFormat="1" applyFont="1" applyFill="1" applyBorder="1"/>
    <xf numFmtId="164" fontId="10" fillId="0" borderId="7" xfId="1" applyNumberFormat="1" applyFont="1" applyFill="1" applyBorder="1"/>
    <xf numFmtId="0" fontId="10" fillId="0" borderId="8" xfId="3" applyFont="1" applyFill="1" applyBorder="1" applyAlignment="1" applyProtection="1"/>
    <xf numFmtId="165" fontId="10" fillId="0" borderId="8" xfId="3" applyNumberFormat="1" applyFont="1" applyFill="1" applyBorder="1" applyProtection="1"/>
    <xf numFmtId="164" fontId="10" fillId="0" borderId="8" xfId="1" applyNumberFormat="1" applyFont="1" applyFill="1" applyBorder="1" applyProtection="1"/>
    <xf numFmtId="165" fontId="10" fillId="0" borderId="9" xfId="3" applyNumberFormat="1" applyFont="1" applyFill="1" applyBorder="1" applyProtection="1"/>
    <xf numFmtId="165" fontId="10" fillId="0" borderId="8" xfId="3" applyNumberFormat="1" applyFont="1" applyFill="1" applyBorder="1" applyAlignment="1" applyProtection="1"/>
    <xf numFmtId="165" fontId="10" fillId="0" borderId="9" xfId="3" applyNumberFormat="1" applyFont="1" applyFill="1" applyBorder="1" applyAlignment="1" applyProtection="1"/>
    <xf numFmtId="164" fontId="10" fillId="0" borderId="8" xfId="1" applyNumberFormat="1" applyFont="1" applyFill="1" applyBorder="1" applyAlignment="1" applyProtection="1"/>
    <xf numFmtId="49" fontId="12" fillId="0" borderId="8" xfId="5" applyNumberFormat="1" applyFont="1" applyFill="1" applyBorder="1" applyAlignment="1" applyProtection="1">
      <alignment horizontal="left" indent="1"/>
    </xf>
    <xf numFmtId="165" fontId="12" fillId="0" borderId="8" xfId="3" applyNumberFormat="1" applyFont="1" applyFill="1" applyBorder="1" applyAlignment="1" applyProtection="1"/>
    <xf numFmtId="165" fontId="12" fillId="0" borderId="9" xfId="3" applyNumberFormat="1" applyFont="1" applyFill="1" applyBorder="1" applyAlignment="1" applyProtection="1"/>
    <xf numFmtId="164" fontId="12" fillId="0" borderId="8" xfId="1" applyNumberFormat="1" applyFont="1" applyFill="1" applyBorder="1" applyAlignment="1" applyProtection="1"/>
    <xf numFmtId="49" fontId="10" fillId="0" borderId="8" xfId="3" applyNumberFormat="1" applyFont="1" applyFill="1" applyBorder="1" applyAlignment="1" applyProtection="1">
      <alignment horizontal="left" indent="1"/>
    </xf>
    <xf numFmtId="49" fontId="12" fillId="0" borderId="8" xfId="5" applyNumberFormat="1" applyFont="1" applyFill="1" applyBorder="1" applyAlignment="1" applyProtection="1">
      <alignment horizontal="left" indent="2"/>
    </xf>
    <xf numFmtId="165" fontId="12" fillId="0" borderId="8" xfId="3" applyNumberFormat="1" applyFont="1" applyFill="1" applyBorder="1" applyProtection="1"/>
    <xf numFmtId="164" fontId="12" fillId="0" borderId="8" xfId="1" applyNumberFormat="1" applyFont="1" applyFill="1" applyBorder="1" applyProtection="1"/>
    <xf numFmtId="165" fontId="13" fillId="0" borderId="8" xfId="3" applyNumberFormat="1" applyFont="1" applyFill="1" applyBorder="1" applyProtection="1"/>
    <xf numFmtId="164" fontId="13" fillId="0" borderId="8" xfId="1" applyNumberFormat="1" applyFont="1" applyFill="1" applyBorder="1" applyProtection="1"/>
    <xf numFmtId="49" fontId="12" fillId="0" borderId="8" xfId="2" applyNumberFormat="1" applyFont="1" applyFill="1" applyBorder="1" applyAlignment="1" applyProtection="1">
      <alignment horizontal="left" indent="2"/>
    </xf>
    <xf numFmtId="0" fontId="3" fillId="0" borderId="0" xfId="2" applyFont="1" applyBorder="1"/>
    <xf numFmtId="0" fontId="3" fillId="0" borderId="0" xfId="2" applyBorder="1"/>
    <xf numFmtId="49" fontId="12" fillId="0" borderId="8" xfId="3" applyNumberFormat="1" applyFont="1" applyFill="1" applyBorder="1" applyAlignment="1" applyProtection="1">
      <alignment horizontal="left" indent="2"/>
    </xf>
    <xf numFmtId="0" fontId="10" fillId="0" borderId="8" xfId="3" applyFont="1" applyFill="1" applyBorder="1" applyAlignment="1" applyProtection="1">
      <alignment horizontal="left" indent="1"/>
    </xf>
    <xf numFmtId="164" fontId="13" fillId="0" borderId="8" xfId="3" applyNumberFormat="1" applyFont="1" applyFill="1" applyBorder="1" applyProtection="1"/>
    <xf numFmtId="165" fontId="12" fillId="9" borderId="8" xfId="3" applyNumberFormat="1" applyFont="1" applyFill="1" applyBorder="1" applyProtection="1"/>
    <xf numFmtId="49" fontId="12" fillId="0" borderId="8" xfId="6" applyNumberFormat="1" applyFont="1" applyFill="1" applyBorder="1" applyAlignment="1" applyProtection="1">
      <alignment horizontal="left" indent="2"/>
    </xf>
    <xf numFmtId="0" fontId="14" fillId="0" borderId="8" xfId="2" applyFont="1" applyBorder="1"/>
    <xf numFmtId="164" fontId="10" fillId="0" borderId="9" xfId="1" applyNumberFormat="1" applyFont="1" applyFill="1" applyBorder="1" applyProtection="1"/>
    <xf numFmtId="0" fontId="15" fillId="0" borderId="0" xfId="2" applyFont="1"/>
    <xf numFmtId="49" fontId="10" fillId="0" borderId="8" xfId="6" applyNumberFormat="1" applyFont="1" applyFill="1" applyBorder="1" applyAlignment="1" applyProtection="1">
      <alignment horizontal="left" indent="1"/>
    </xf>
    <xf numFmtId="43" fontId="12" fillId="0" borderId="8" xfId="1" applyFont="1" applyFill="1" applyBorder="1" applyAlignment="1" applyProtection="1">
      <alignment horizontal="left" indent="4"/>
    </xf>
    <xf numFmtId="0" fontId="3" fillId="0" borderId="0" xfId="2" applyAlignment="1">
      <alignment vertical="center"/>
    </xf>
    <xf numFmtId="49" fontId="10" fillId="0" borderId="8" xfId="6" applyNumberFormat="1" applyFont="1" applyFill="1" applyBorder="1" applyAlignment="1" applyProtection="1">
      <alignment horizontal="left"/>
    </xf>
    <xf numFmtId="0" fontId="16" fillId="0" borderId="0" xfId="2" applyFont="1"/>
    <xf numFmtId="0" fontId="17" fillId="0" borderId="0" xfId="2" applyFont="1"/>
    <xf numFmtId="0" fontId="19" fillId="0" borderId="0" xfId="7" applyFont="1" applyAlignment="1" applyProtection="1"/>
    <xf numFmtId="165" fontId="10" fillId="0" borderId="8" xfId="6" applyNumberFormat="1" applyFont="1" applyFill="1" applyBorder="1" applyProtection="1"/>
    <xf numFmtId="0" fontId="9" fillId="8" borderId="5" xfId="3" applyFont="1" applyFill="1" applyBorder="1" applyAlignment="1" applyProtection="1">
      <alignment horizontal="left" vertical="center"/>
    </xf>
    <xf numFmtId="165" fontId="9" fillId="8" borderId="5" xfId="3" applyNumberFormat="1" applyFont="1" applyFill="1" applyBorder="1" applyAlignment="1" applyProtection="1">
      <alignment vertical="center"/>
    </xf>
    <xf numFmtId="164" fontId="9" fillId="8" borderId="5" xfId="1" applyNumberFormat="1" applyFont="1" applyFill="1" applyBorder="1" applyAlignment="1" applyProtection="1">
      <alignment vertical="center"/>
    </xf>
    <xf numFmtId="165" fontId="14" fillId="0" borderId="0" xfId="2" applyNumberFormat="1" applyFont="1"/>
    <xf numFmtId="165" fontId="20" fillId="0" borderId="0" xfId="3" applyNumberFormat="1" applyFont="1" applyFill="1" applyBorder="1" applyAlignment="1" applyProtection="1">
      <alignment vertical="center"/>
    </xf>
    <xf numFmtId="165" fontId="13" fillId="0" borderId="0" xfId="3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/>
    <xf numFmtId="165" fontId="21" fillId="0" borderId="0" xfId="2" applyNumberFormat="1" applyFont="1" applyFill="1" applyBorder="1"/>
    <xf numFmtId="165" fontId="13" fillId="0" borderId="0" xfId="3" applyNumberFormat="1" applyFont="1" applyFill="1" applyBorder="1" applyProtection="1"/>
    <xf numFmtId="165" fontId="13" fillId="9" borderId="0" xfId="3" applyNumberFormat="1" applyFont="1" applyFill="1" applyBorder="1" applyProtection="1"/>
    <xf numFmtId="165" fontId="13" fillId="0" borderId="0" xfId="1" applyNumberFormat="1" applyFont="1" applyFill="1" applyBorder="1" applyProtection="1"/>
    <xf numFmtId="164" fontId="13" fillId="0" borderId="0" xfId="1" applyNumberFormat="1" applyFont="1" applyFill="1" applyBorder="1" applyProtection="1"/>
    <xf numFmtId="165" fontId="20" fillId="0" borderId="0" xfId="3" applyNumberFormat="1" applyFont="1" applyFill="1" applyBorder="1" applyProtection="1"/>
    <xf numFmtId="0" fontId="22" fillId="0" borderId="0" xfId="2" applyFont="1" applyFill="1" applyAlignment="1" applyProtection="1"/>
    <xf numFmtId="43" fontId="12" fillId="0" borderId="0" xfId="2" applyNumberFormat="1" applyFont="1" applyAlignment="1">
      <alignment horizontal="right"/>
    </xf>
    <xf numFmtId="0" fontId="21" fillId="0" borderId="0" xfId="2" applyFont="1" applyFill="1" applyBorder="1"/>
    <xf numFmtId="166" fontId="21" fillId="0" borderId="0" xfId="2" applyNumberFormat="1" applyFont="1" applyFill="1" applyBorder="1"/>
    <xf numFmtId="167" fontId="21" fillId="0" borderId="0" xfId="2" applyNumberFormat="1" applyFont="1" applyFill="1" applyBorder="1"/>
    <xf numFmtId="164" fontId="21" fillId="0" borderId="0" xfId="1" applyNumberFormat="1" applyFont="1" applyFill="1" applyBorder="1"/>
    <xf numFmtId="0" fontId="22" fillId="0" borderId="0" xfId="2" applyFont="1" applyFill="1" applyAlignment="1" applyProtection="1">
      <alignment horizontal="left" indent="1"/>
    </xf>
    <xf numFmtId="0" fontId="23" fillId="0" borderId="0" xfId="2" applyFont="1" applyFill="1" applyBorder="1"/>
    <xf numFmtId="0" fontId="24" fillId="0" borderId="0" xfId="2" applyFont="1" applyFill="1" applyBorder="1"/>
    <xf numFmtId="0" fontId="3" fillId="0" borderId="0" xfId="2" applyFill="1" applyBorder="1"/>
    <xf numFmtId="164" fontId="3" fillId="0" borderId="0" xfId="1" applyNumberFormat="1" applyFill="1" applyBorder="1"/>
    <xf numFmtId="164" fontId="3" fillId="0" borderId="0" xfId="1" applyNumberFormat="1"/>
    <xf numFmtId="0" fontId="53" fillId="0" borderId="0" xfId="442"/>
    <xf numFmtId="0" fontId="5" fillId="0" borderId="0" xfId="442" applyFont="1" applyFill="1" applyAlignment="1" applyProtection="1">
      <alignment horizontal="center"/>
    </xf>
    <xf numFmtId="0" fontId="3" fillId="0" borderId="0" xfId="442" applyFont="1"/>
    <xf numFmtId="0" fontId="3" fillId="0" borderId="0" xfId="442" applyFont="1" applyBorder="1"/>
    <xf numFmtId="0" fontId="5" fillId="0" borderId="0" xfId="442" applyFont="1" applyFill="1" applyAlignment="1" applyProtection="1">
      <alignment horizontal="center"/>
    </xf>
    <xf numFmtId="0" fontId="54" fillId="0" borderId="0" xfId="442" applyFont="1" applyFill="1" applyBorder="1"/>
    <xf numFmtId="0" fontId="6" fillId="0" borderId="0" xfId="442" applyFont="1" applyFill="1" applyAlignment="1" applyProtection="1">
      <alignment horizontal="center"/>
    </xf>
    <xf numFmtId="0" fontId="6" fillId="0" borderId="0" xfId="442" applyFont="1" applyFill="1" applyBorder="1" applyAlignment="1" applyProtection="1">
      <alignment horizontal="center"/>
    </xf>
    <xf numFmtId="0" fontId="8" fillId="0" borderId="0" xfId="442" applyFont="1" applyFill="1" applyAlignment="1" applyProtection="1">
      <alignment horizontal="center"/>
    </xf>
    <xf numFmtId="0" fontId="7" fillId="0" borderId="0" xfId="442" applyFont="1" applyBorder="1"/>
    <xf numFmtId="0" fontId="53" fillId="0" borderId="0" xfId="442" applyFill="1" applyBorder="1"/>
    <xf numFmtId="0" fontId="9" fillId="8" borderId="1" xfId="442" applyFont="1" applyFill="1" applyBorder="1" applyAlignment="1" applyProtection="1">
      <alignment horizontal="center" vertical="center"/>
    </xf>
    <xf numFmtId="0" fontId="9" fillId="8" borderId="2" xfId="442" applyFont="1" applyFill="1" applyBorder="1" applyAlignment="1" applyProtection="1">
      <alignment horizontal="center" vertical="center"/>
    </xf>
    <xf numFmtId="0" fontId="9" fillId="8" borderId="3" xfId="442" applyFont="1" applyFill="1" applyBorder="1" applyAlignment="1" applyProtection="1">
      <alignment horizontal="center" vertical="center"/>
    </xf>
    <xf numFmtId="0" fontId="9" fillId="8" borderId="1" xfId="442" applyFont="1" applyFill="1" applyBorder="1" applyAlignment="1" applyProtection="1">
      <alignment horizontal="center" vertical="center" wrapText="1"/>
    </xf>
    <xf numFmtId="0" fontId="13" fillId="0" borderId="0" xfId="442" applyFont="1" applyFill="1" applyBorder="1"/>
    <xf numFmtId="0" fontId="9" fillId="8" borderId="4" xfId="442" applyFont="1" applyFill="1" applyBorder="1" applyAlignment="1" applyProtection="1">
      <alignment horizontal="center" vertical="center"/>
    </xf>
    <xf numFmtId="0" fontId="9" fillId="8" borderId="4" xfId="442" applyFont="1" applyFill="1" applyBorder="1" applyAlignment="1" applyProtection="1">
      <alignment horizontal="center" vertical="center"/>
    </xf>
    <xf numFmtId="0" fontId="9" fillId="8" borderId="4" xfId="442" applyFont="1" applyFill="1" applyBorder="1" applyAlignment="1" applyProtection="1">
      <alignment horizontal="center" vertical="center" wrapText="1"/>
    </xf>
    <xf numFmtId="39" fontId="10" fillId="0" borderId="8" xfId="371" applyFont="1" applyFill="1" applyBorder="1" applyAlignment="1" applyProtection="1"/>
    <xf numFmtId="165" fontId="10" fillId="0" borderId="7" xfId="370" applyNumberFormat="1" applyFont="1" applyFill="1" applyBorder="1"/>
    <xf numFmtId="165" fontId="10" fillId="0" borderId="9" xfId="370" applyNumberFormat="1" applyFont="1" applyFill="1" applyBorder="1"/>
    <xf numFmtId="165" fontId="13" fillId="0" borderId="0" xfId="442" applyNumberFormat="1" applyFont="1" applyFill="1" applyBorder="1"/>
    <xf numFmtId="39" fontId="55" fillId="0" borderId="0" xfId="2" applyNumberFormat="1" applyFont="1" applyFill="1" applyBorder="1"/>
    <xf numFmtId="43" fontId="3" fillId="0" borderId="0" xfId="1" applyFont="1" applyBorder="1"/>
    <xf numFmtId="43" fontId="3" fillId="0" borderId="0" xfId="1" applyFont="1"/>
    <xf numFmtId="43" fontId="3" fillId="0" borderId="0" xfId="442" applyNumberFormat="1" applyFont="1"/>
    <xf numFmtId="49" fontId="10" fillId="0" borderId="8" xfId="371" applyNumberFormat="1" applyFont="1" applyFill="1" applyBorder="1" applyAlignment="1" applyProtection="1"/>
    <xf numFmtId="165" fontId="10" fillId="0" borderId="8" xfId="370" applyNumberFormat="1" applyFont="1" applyFill="1" applyBorder="1"/>
    <xf numFmtId="49" fontId="10" fillId="0" borderId="8" xfId="371" applyNumberFormat="1" applyFont="1" applyFill="1" applyBorder="1" applyAlignment="1" applyProtection="1">
      <alignment horizontal="left" indent="1"/>
    </xf>
    <xf numFmtId="0" fontId="56" fillId="0" borderId="8" xfId="370" applyFont="1" applyFill="1" applyBorder="1" applyAlignment="1" applyProtection="1">
      <alignment horizontal="left" indent="2"/>
    </xf>
    <xf numFmtId="165" fontId="56" fillId="0" borderId="8" xfId="370" applyNumberFormat="1" applyFont="1" applyFill="1" applyBorder="1" applyAlignment="1" applyProtection="1">
      <alignment horizontal="right"/>
    </xf>
    <xf numFmtId="165" fontId="56" fillId="0" borderId="9" xfId="370" applyNumberFormat="1" applyFont="1" applyFill="1" applyBorder="1" applyAlignment="1" applyProtection="1">
      <alignment horizontal="right"/>
    </xf>
    <xf numFmtId="165" fontId="3" fillId="0" borderId="0" xfId="442" applyNumberFormat="1" applyFont="1"/>
    <xf numFmtId="49" fontId="10" fillId="0" borderId="8" xfId="370" applyNumberFormat="1" applyFont="1" applyFill="1" applyBorder="1" applyAlignment="1" applyProtection="1">
      <alignment horizontal="left" indent="1"/>
    </xf>
    <xf numFmtId="165" fontId="14" fillId="0" borderId="8" xfId="370" applyNumberFormat="1" applyFont="1" applyFill="1" applyBorder="1" applyAlignment="1" applyProtection="1">
      <alignment horizontal="right"/>
    </xf>
    <xf numFmtId="165" fontId="14" fillId="0" borderId="9" xfId="370" applyNumberFormat="1" applyFont="1" applyFill="1" applyBorder="1" applyAlignment="1" applyProtection="1">
      <alignment horizontal="right"/>
    </xf>
    <xf numFmtId="49" fontId="12" fillId="0" borderId="8" xfId="371" applyNumberFormat="1" applyFont="1" applyFill="1" applyBorder="1" applyAlignment="1" applyProtection="1">
      <alignment horizontal="left" indent="2"/>
    </xf>
    <xf numFmtId="165" fontId="56" fillId="0" borderId="8" xfId="3" applyNumberFormat="1" applyFont="1" applyFill="1" applyBorder="1" applyAlignment="1" applyProtection="1">
      <alignment horizontal="right"/>
    </xf>
    <xf numFmtId="165" fontId="21" fillId="0" borderId="8" xfId="3" applyNumberFormat="1" applyFont="1" applyFill="1" applyBorder="1" applyAlignment="1" applyProtection="1">
      <alignment horizontal="right"/>
    </xf>
    <xf numFmtId="43" fontId="56" fillId="0" borderId="9" xfId="1" applyFont="1" applyFill="1" applyBorder="1" applyAlignment="1" applyProtection="1">
      <alignment horizontal="right"/>
    </xf>
    <xf numFmtId="165" fontId="10" fillId="0" borderId="8" xfId="371" applyNumberFormat="1" applyFont="1" applyFill="1" applyBorder="1" applyAlignment="1" applyProtection="1">
      <alignment horizontal="left" indent="1"/>
    </xf>
    <xf numFmtId="165" fontId="14" fillId="0" borderId="8" xfId="3" applyNumberFormat="1" applyFont="1" applyFill="1" applyBorder="1" applyAlignment="1" applyProtection="1">
      <alignment horizontal="right"/>
    </xf>
    <xf numFmtId="0" fontId="14" fillId="0" borderId="8" xfId="442" applyFont="1" applyBorder="1"/>
    <xf numFmtId="49" fontId="12" fillId="0" borderId="8" xfId="370" applyNumberFormat="1" applyFont="1" applyFill="1" applyBorder="1" applyAlignment="1" applyProtection="1">
      <alignment horizontal="left" indent="2"/>
    </xf>
    <xf numFmtId="43" fontId="14" fillId="0" borderId="9" xfId="1" applyFont="1" applyFill="1" applyBorder="1" applyAlignment="1" applyProtection="1">
      <alignment horizontal="right"/>
    </xf>
    <xf numFmtId="165" fontId="14" fillId="0" borderId="8" xfId="3" applyNumberFormat="1" applyFont="1" applyFill="1" applyBorder="1"/>
    <xf numFmtId="165" fontId="14" fillId="0" borderId="8" xfId="370" applyNumberFormat="1" applyFont="1" applyFill="1" applyBorder="1"/>
    <xf numFmtId="164" fontId="57" fillId="0" borderId="0" xfId="1" applyNumberFormat="1" applyFont="1" applyBorder="1" applyAlignment="1">
      <alignment vertical="center"/>
    </xf>
    <xf numFmtId="165" fontId="10" fillId="0" borderId="8" xfId="370" applyNumberFormat="1" applyFont="1" applyFill="1" applyBorder="1" applyProtection="1"/>
    <xf numFmtId="165" fontId="10" fillId="0" borderId="9" xfId="370" applyNumberFormat="1" applyFont="1" applyFill="1" applyBorder="1" applyProtection="1"/>
    <xf numFmtId="165" fontId="12" fillId="0" borderId="8" xfId="370" applyNumberFormat="1" applyFont="1" applyFill="1" applyBorder="1" applyProtection="1"/>
    <xf numFmtId="164" fontId="57" fillId="0" borderId="0" xfId="1" applyNumberFormat="1" applyFont="1" applyFill="1" applyBorder="1" applyAlignment="1">
      <alignment vertical="center"/>
    </xf>
    <xf numFmtId="49" fontId="56" fillId="0" borderId="8" xfId="370" applyNumberFormat="1" applyFont="1" applyFill="1" applyBorder="1" applyAlignment="1" applyProtection="1">
      <alignment horizontal="left" indent="2"/>
    </xf>
    <xf numFmtId="39" fontId="10" fillId="0" borderId="8" xfId="371" applyFont="1" applyFill="1" applyBorder="1"/>
    <xf numFmtId="165" fontId="20" fillId="0" borderId="8" xfId="3" applyNumberFormat="1" applyFont="1" applyFill="1" applyBorder="1" applyProtection="1"/>
    <xf numFmtId="165" fontId="20" fillId="9" borderId="8" xfId="3" applyNumberFormat="1" applyFont="1" applyFill="1" applyBorder="1" applyProtection="1"/>
    <xf numFmtId="49" fontId="14" fillId="0" borderId="8" xfId="370" applyNumberFormat="1" applyFont="1" applyFill="1" applyBorder="1" applyAlignment="1" applyProtection="1">
      <alignment horizontal="left"/>
    </xf>
    <xf numFmtId="165" fontId="10" fillId="0" borderId="8" xfId="370" applyNumberFormat="1" applyFont="1" applyFill="1" applyBorder="1" applyAlignment="1" applyProtection="1"/>
    <xf numFmtId="165" fontId="20" fillId="0" borderId="0" xfId="442" applyNumberFormat="1" applyFont="1" applyFill="1" applyBorder="1"/>
    <xf numFmtId="39" fontId="58" fillId="0" borderId="0" xfId="2" applyNumberFormat="1" applyFont="1" applyFill="1" applyBorder="1"/>
    <xf numFmtId="39" fontId="10" fillId="0" borderId="8" xfId="371" applyFont="1" applyFill="1" applyBorder="1" applyAlignment="1" applyProtection="1">
      <alignment horizontal="left" indent="1"/>
    </xf>
    <xf numFmtId="39" fontId="58" fillId="0" borderId="0" xfId="3" applyNumberFormat="1" applyFont="1" applyFill="1" applyBorder="1"/>
    <xf numFmtId="39" fontId="12" fillId="0" borderId="8" xfId="371" applyFont="1" applyFill="1" applyBorder="1" applyAlignment="1" applyProtection="1">
      <alignment horizontal="left" indent="2"/>
    </xf>
    <xf numFmtId="165" fontId="12" fillId="0" borderId="8" xfId="370" applyNumberFormat="1" applyFont="1" applyFill="1" applyBorder="1"/>
    <xf numFmtId="165" fontId="12" fillId="0" borderId="8" xfId="3" applyNumberFormat="1" applyFont="1" applyFill="1" applyBorder="1"/>
    <xf numFmtId="165" fontId="13" fillId="0" borderId="8" xfId="3" applyNumberFormat="1" applyFont="1" applyFill="1" applyBorder="1"/>
    <xf numFmtId="165" fontId="21" fillId="0" borderId="0" xfId="442" applyNumberFormat="1" applyFont="1" applyFill="1" applyBorder="1"/>
    <xf numFmtId="39" fontId="59" fillId="0" borderId="0" xfId="2" applyNumberFormat="1" applyFont="1" applyFill="1" applyBorder="1"/>
    <xf numFmtId="164" fontId="3" fillId="0" borderId="0" xfId="442" applyNumberFormat="1" applyFont="1" applyBorder="1"/>
    <xf numFmtId="165" fontId="10" fillId="0" borderId="8" xfId="3" applyNumberFormat="1" applyFont="1" applyFill="1" applyBorder="1"/>
    <xf numFmtId="43" fontId="3" fillId="0" borderId="0" xfId="442" applyNumberFormat="1" applyFont="1" applyBorder="1"/>
    <xf numFmtId="0" fontId="60" fillId="8" borderId="0" xfId="442" applyFont="1" applyFill="1" applyBorder="1"/>
    <xf numFmtId="0" fontId="9" fillId="8" borderId="5" xfId="370" applyFont="1" applyFill="1" applyBorder="1" applyAlignment="1" applyProtection="1">
      <alignment horizontal="left" vertical="center"/>
    </xf>
    <xf numFmtId="165" fontId="9" fillId="8" borderId="5" xfId="370" applyNumberFormat="1" applyFont="1" applyFill="1" applyBorder="1" applyAlignment="1" applyProtection="1">
      <alignment vertical="center"/>
    </xf>
    <xf numFmtId="165" fontId="9" fillId="8" borderId="24" xfId="370" applyNumberFormat="1" applyFont="1" applyFill="1" applyBorder="1" applyAlignment="1" applyProtection="1">
      <alignment vertical="center"/>
    </xf>
    <xf numFmtId="0" fontId="61" fillId="0" borderId="0" xfId="442" applyFont="1" applyFill="1" applyBorder="1"/>
    <xf numFmtId="0" fontId="59" fillId="0" borderId="0" xfId="2" applyFont="1" applyFill="1" applyBorder="1"/>
    <xf numFmtId="10" fontId="3" fillId="0" borderId="0" xfId="442" applyNumberFormat="1" applyFont="1" applyBorder="1"/>
    <xf numFmtId="0" fontId="29" fillId="0" borderId="0" xfId="442" applyFont="1" applyFill="1" applyBorder="1"/>
    <xf numFmtId="165" fontId="14" fillId="0" borderId="0" xfId="442" applyNumberFormat="1" applyFont="1"/>
    <xf numFmtId="165" fontId="20" fillId="0" borderId="0" xfId="370" applyNumberFormat="1" applyFont="1" applyFill="1" applyBorder="1" applyAlignment="1" applyProtection="1">
      <alignment vertical="center"/>
    </xf>
    <xf numFmtId="0" fontId="21" fillId="0" borderId="0" xfId="442" applyFont="1" applyFill="1" applyBorder="1"/>
    <xf numFmtId="49" fontId="10" fillId="0" borderId="0" xfId="442" applyNumberFormat="1" applyFont="1" applyFill="1" applyBorder="1" applyAlignment="1" applyProtection="1"/>
    <xf numFmtId="167" fontId="21" fillId="0" borderId="0" xfId="442" applyNumberFormat="1" applyFont="1" applyFill="1" applyBorder="1"/>
    <xf numFmtId="0" fontId="22" fillId="0" borderId="0" xfId="442" applyFont="1" applyFill="1" applyAlignment="1" applyProtection="1"/>
    <xf numFmtId="0" fontId="22" fillId="0" borderId="0" xfId="442" applyFont="1" applyFill="1" applyAlignment="1" applyProtection="1">
      <alignment horizontal="left" indent="1"/>
    </xf>
    <xf numFmtId="0" fontId="21" fillId="0" borderId="0" xfId="442" applyFont="1"/>
    <xf numFmtId="43" fontId="21" fillId="0" borderId="0" xfId="1" applyFont="1" applyFill="1" applyBorder="1"/>
    <xf numFmtId="0" fontId="21" fillId="0" borderId="0" xfId="442" applyFont="1" applyBorder="1"/>
    <xf numFmtId="0" fontId="53" fillId="0" borderId="0" xfId="442" applyBorder="1"/>
    <xf numFmtId="0" fontId="53" fillId="0" borderId="0" xfId="442" applyFill="1"/>
    <xf numFmtId="0" fontId="62" fillId="0" borderId="0" xfId="442" applyFont="1" applyFill="1" applyAlignment="1" applyProtection="1">
      <alignment horizontal="center"/>
    </xf>
    <xf numFmtId="0" fontId="3" fillId="9" borderId="0" xfId="442" applyFont="1" applyFill="1"/>
    <xf numFmtId="0" fontId="53" fillId="9" borderId="0" xfId="442" applyFill="1"/>
    <xf numFmtId="0" fontId="63" fillId="0" borderId="0" xfId="442" applyFont="1" applyFill="1"/>
    <xf numFmtId="0" fontId="29" fillId="0" borderId="0" xfId="442" applyFont="1" applyFill="1"/>
    <xf numFmtId="0" fontId="63" fillId="0" borderId="0" xfId="442" applyFont="1" applyFill="1" applyAlignment="1" applyProtection="1">
      <alignment horizontal="center"/>
    </xf>
    <xf numFmtId="0" fontId="29" fillId="9" borderId="0" xfId="442" applyFont="1" applyFill="1"/>
    <xf numFmtId="0" fontId="29" fillId="0" borderId="0" xfId="442" applyFont="1"/>
    <xf numFmtId="0" fontId="9" fillId="8" borderId="1" xfId="442" applyFont="1" applyFill="1" applyBorder="1" applyAlignment="1">
      <alignment horizontal="center" vertical="center"/>
    </xf>
    <xf numFmtId="0" fontId="9" fillId="8" borderId="4" xfId="442" applyFont="1" applyFill="1" applyBorder="1" applyAlignment="1">
      <alignment horizontal="center" vertical="center"/>
    </xf>
    <xf numFmtId="0" fontId="9" fillId="8" borderId="5" xfId="442" applyFont="1" applyFill="1" applyBorder="1" applyAlignment="1" applyProtection="1">
      <alignment horizontal="center" vertical="center"/>
    </xf>
    <xf numFmtId="0" fontId="3" fillId="9" borderId="0" xfId="442" applyFont="1" applyFill="1" applyBorder="1"/>
    <xf numFmtId="0" fontId="14" fillId="0" borderId="8" xfId="442" applyFont="1" applyFill="1" applyBorder="1" applyAlignment="1">
      <alignment horizontal="left" vertical="center"/>
    </xf>
    <xf numFmtId="49" fontId="10" fillId="0" borderId="8" xfId="442" applyNumberFormat="1" applyFont="1" applyFill="1" applyBorder="1" applyAlignment="1" applyProtection="1"/>
    <xf numFmtId="49" fontId="10" fillId="0" borderId="8" xfId="442" applyNumberFormat="1" applyFont="1" applyFill="1" applyBorder="1" applyAlignment="1" applyProtection="1">
      <alignment horizontal="left" indent="1"/>
    </xf>
    <xf numFmtId="0" fontId="12" fillId="0" borderId="8" xfId="442" applyFont="1" applyFill="1" applyBorder="1" applyAlignment="1" applyProtection="1">
      <alignment horizontal="left" indent="2"/>
    </xf>
    <xf numFmtId="165" fontId="12" fillId="0" borderId="9" xfId="370" applyNumberFormat="1" applyFont="1" applyFill="1" applyBorder="1" applyProtection="1"/>
    <xf numFmtId="43" fontId="12" fillId="0" borderId="9" xfId="1" applyFont="1" applyFill="1" applyBorder="1" applyProtection="1"/>
    <xf numFmtId="49" fontId="10" fillId="0" borderId="8" xfId="442" applyNumberFormat="1" applyFont="1" applyBorder="1" applyAlignment="1">
      <alignment horizontal="left" indent="1"/>
    </xf>
    <xf numFmtId="49" fontId="12" fillId="0" borderId="8" xfId="442" applyNumberFormat="1" applyFont="1" applyFill="1" applyBorder="1" applyAlignment="1" applyProtection="1">
      <alignment horizontal="left" indent="2"/>
    </xf>
    <xf numFmtId="165" fontId="12" fillId="0" borderId="8" xfId="370" applyNumberFormat="1" applyFont="1" applyFill="1" applyBorder="1" applyAlignment="1" applyProtection="1"/>
    <xf numFmtId="165" fontId="12" fillId="0" borderId="8" xfId="442" applyNumberFormat="1" applyFont="1" applyFill="1" applyBorder="1" applyAlignment="1" applyProtection="1">
      <alignment horizontal="left" indent="4"/>
    </xf>
    <xf numFmtId="165" fontId="12" fillId="32" borderId="8" xfId="442" applyNumberFormat="1" applyFont="1" applyFill="1" applyBorder="1" applyAlignment="1" applyProtection="1">
      <alignment horizontal="left" indent="4"/>
    </xf>
    <xf numFmtId="165" fontId="12" fillId="32" borderId="8" xfId="370" applyNumberFormat="1" applyFont="1" applyFill="1" applyBorder="1" applyAlignment="1" applyProtection="1"/>
    <xf numFmtId="165" fontId="12" fillId="32" borderId="9" xfId="370" applyNumberFormat="1" applyFont="1" applyFill="1" applyBorder="1" applyProtection="1"/>
    <xf numFmtId="165" fontId="12" fillId="32" borderId="8" xfId="3" applyNumberFormat="1" applyFont="1" applyFill="1" applyBorder="1" applyAlignment="1" applyProtection="1"/>
    <xf numFmtId="43" fontId="12" fillId="32" borderId="9" xfId="1" applyFont="1" applyFill="1" applyBorder="1" applyProtection="1"/>
    <xf numFmtId="0" fontId="53" fillId="33" borderId="0" xfId="442" applyFill="1"/>
    <xf numFmtId="165" fontId="10" fillId="0" borderId="9" xfId="370" applyNumberFormat="1" applyFont="1" applyFill="1" applyBorder="1" applyAlignment="1" applyProtection="1"/>
    <xf numFmtId="49" fontId="10" fillId="0" borderId="8" xfId="442" applyNumberFormat="1" applyFont="1" applyFill="1" applyBorder="1" applyAlignment="1" applyProtection="1">
      <alignment horizontal="left"/>
    </xf>
    <xf numFmtId="43" fontId="10" fillId="0" borderId="9" xfId="1" applyFont="1" applyFill="1" applyBorder="1" applyProtection="1"/>
    <xf numFmtId="49" fontId="20" fillId="0" borderId="8" xfId="4" applyNumberFormat="1" applyFont="1" applyFill="1" applyBorder="1" applyAlignment="1" applyProtection="1">
      <alignment horizontal="left" indent="1"/>
    </xf>
    <xf numFmtId="0" fontId="53" fillId="9" borderId="0" xfId="442" applyFill="1" applyBorder="1"/>
    <xf numFmtId="49" fontId="13" fillId="32" borderId="8" xfId="370" applyNumberFormat="1" applyFont="1" applyFill="1" applyBorder="1" applyAlignment="1" applyProtection="1">
      <alignment horizontal="left" indent="1"/>
    </xf>
    <xf numFmtId="165" fontId="12" fillId="32" borderId="8" xfId="370" applyNumberFormat="1" applyFont="1" applyFill="1" applyBorder="1"/>
    <xf numFmtId="165" fontId="12" fillId="32" borderId="8" xfId="3" applyNumberFormat="1" applyFont="1" applyFill="1" applyBorder="1"/>
    <xf numFmtId="165" fontId="10" fillId="32" borderId="8" xfId="3" applyNumberFormat="1" applyFont="1" applyFill="1" applyBorder="1"/>
    <xf numFmtId="49" fontId="13" fillId="0" borderId="8" xfId="370" applyNumberFormat="1" applyFont="1" applyFill="1" applyBorder="1" applyAlignment="1" applyProtection="1">
      <alignment horizontal="left" indent="1"/>
    </xf>
    <xf numFmtId="49" fontId="10" fillId="0" borderId="8" xfId="442" applyNumberFormat="1" applyFont="1" applyFill="1" applyBorder="1" applyAlignment="1" applyProtection="1">
      <alignment horizontal="left" indent="2"/>
    </xf>
    <xf numFmtId="49" fontId="10" fillId="0" borderId="8" xfId="442" applyNumberFormat="1" applyFont="1" applyFill="1" applyBorder="1" applyAlignment="1" applyProtection="1">
      <alignment horizontal="left" indent="3"/>
    </xf>
    <xf numFmtId="49" fontId="12" fillId="0" borderId="8" xfId="442" applyNumberFormat="1" applyFont="1" applyFill="1" applyBorder="1" applyAlignment="1" applyProtection="1">
      <alignment horizontal="left" indent="4"/>
    </xf>
    <xf numFmtId="49" fontId="12" fillId="32" borderId="8" xfId="442" applyNumberFormat="1" applyFont="1" applyFill="1" applyBorder="1" applyAlignment="1" applyProtection="1">
      <alignment horizontal="left" indent="4"/>
    </xf>
    <xf numFmtId="49" fontId="10" fillId="0" borderId="8" xfId="442" applyNumberFormat="1" applyFont="1" applyFill="1" applyBorder="1" applyAlignment="1" applyProtection="1">
      <alignment horizontal="left" vertical="center" indent="1"/>
    </xf>
    <xf numFmtId="165" fontId="12" fillId="9" borderId="8" xfId="370" applyNumberFormat="1" applyFont="1" applyFill="1" applyBorder="1" applyAlignment="1" applyProtection="1"/>
    <xf numFmtId="165" fontId="56" fillId="0" borderId="8" xfId="442" applyNumberFormat="1" applyFont="1" applyFill="1" applyBorder="1"/>
    <xf numFmtId="165" fontId="14" fillId="0" borderId="8" xfId="442" applyNumberFormat="1" applyFont="1" applyFill="1" applyBorder="1"/>
    <xf numFmtId="165" fontId="3" fillId="9" borderId="0" xfId="442" applyNumberFormat="1" applyFont="1" applyFill="1" applyBorder="1"/>
    <xf numFmtId="49" fontId="12" fillId="0" borderId="8" xfId="442" applyNumberFormat="1" applyFont="1" applyFill="1" applyBorder="1" applyAlignment="1" applyProtection="1">
      <alignment horizontal="left" indent="1"/>
    </xf>
    <xf numFmtId="49" fontId="9" fillId="8" borderId="5" xfId="442" applyNumberFormat="1" applyFont="1" applyFill="1" applyBorder="1" applyAlignment="1" applyProtection="1">
      <alignment horizontal="left" vertical="center"/>
    </xf>
    <xf numFmtId="165" fontId="9" fillId="8" borderId="5" xfId="370" applyNumberFormat="1" applyFont="1" applyFill="1" applyBorder="1" applyAlignment="1">
      <alignment vertical="center"/>
    </xf>
    <xf numFmtId="165" fontId="20" fillId="0" borderId="0" xfId="370" applyNumberFormat="1" applyFont="1" applyFill="1" applyBorder="1"/>
    <xf numFmtId="165" fontId="22" fillId="9" borderId="0" xfId="442" applyNumberFormat="1" applyFont="1" applyFill="1" applyBorder="1"/>
    <xf numFmtId="165" fontId="13" fillId="9" borderId="0" xfId="442" applyNumberFormat="1" applyFont="1" applyFill="1" applyBorder="1"/>
    <xf numFmtId="164" fontId="12" fillId="0" borderId="0" xfId="442" applyNumberFormat="1" applyFont="1" applyAlignment="1">
      <alignment horizontal="right"/>
    </xf>
    <xf numFmtId="0" fontId="21" fillId="0" borderId="0" xfId="442" applyFont="1" applyFill="1" applyBorder="1" applyAlignment="1">
      <alignment horizontal="center"/>
    </xf>
    <xf numFmtId="0" fontId="20" fillId="0" borderId="0" xfId="442" applyFont="1" applyFill="1" applyBorder="1" applyAlignment="1" applyProtection="1"/>
    <xf numFmtId="164" fontId="21" fillId="0" borderId="0" xfId="1" applyNumberFormat="1" applyFont="1" applyBorder="1"/>
    <xf numFmtId="165" fontId="64" fillId="0" borderId="0" xfId="442" applyNumberFormat="1" applyFont="1" applyFill="1" applyBorder="1" applyProtection="1"/>
    <xf numFmtId="165" fontId="65" fillId="0" borderId="0" xfId="442" applyNumberFormat="1" applyFont="1" applyBorder="1"/>
    <xf numFmtId="0" fontId="13" fillId="0" borderId="0" xfId="442" applyFont="1" applyFill="1" applyBorder="1" applyAlignment="1" applyProtection="1"/>
    <xf numFmtId="165" fontId="21" fillId="0" borderId="0" xfId="442" applyNumberFormat="1" applyFont="1" applyBorder="1"/>
    <xf numFmtId="0" fontId="59" fillId="0" borderId="0" xfId="442" applyFont="1" applyBorder="1"/>
  </cellXfs>
  <cellStyles count="443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Array" xfId="32"/>
    <cellStyle name="Array Enter" xfId="33"/>
    <cellStyle name="Array_Sheet1" xfId="34"/>
    <cellStyle name="base paren" xfId="35"/>
    <cellStyle name="Body: normal cell" xfId="36"/>
    <cellStyle name="Buena 2" xfId="37"/>
    <cellStyle name="Cálculo 2" xfId="38"/>
    <cellStyle name="Celda de comprobación 2" xfId="39"/>
    <cellStyle name="Celda vinculada 2" xfId="40"/>
    <cellStyle name="Comma 10" xfId="41"/>
    <cellStyle name="Comma 10 2" xfId="42"/>
    <cellStyle name="Comma 2" xfId="43"/>
    <cellStyle name="Comma 2 2" xfId="44"/>
    <cellStyle name="Comma 2 2 2" xfId="45"/>
    <cellStyle name="Comma 2 2 3" xfId="46"/>
    <cellStyle name="Comma 2 3" xfId="47"/>
    <cellStyle name="Comma 2 3 2" xfId="48"/>
    <cellStyle name="Comma 2 3 3" xfId="49"/>
    <cellStyle name="Comma 2 3 4" xfId="50"/>
    <cellStyle name="Comma 2 4" xfId="51"/>
    <cellStyle name="Comma 2 5" xfId="52"/>
    <cellStyle name="Comma 2_Sheet1" xfId="53"/>
    <cellStyle name="Comma 3" xfId="54"/>
    <cellStyle name="Comma 3 2" xfId="55"/>
    <cellStyle name="Comma 3 3" xfId="56"/>
    <cellStyle name="Comma 3 4" xfId="57"/>
    <cellStyle name="Comma 3 5" xfId="58"/>
    <cellStyle name="Comma 4" xfId="59"/>
    <cellStyle name="Comma 4 2" xfId="60"/>
    <cellStyle name="Comma 4 2 2" xfId="61"/>
    <cellStyle name="Comma 4 2 3" xfId="62"/>
    <cellStyle name="Comma 4 3" xfId="63"/>
    <cellStyle name="Comma 4 3 2" xfId="64"/>
    <cellStyle name="Comma 4 3 3" xfId="65"/>
    <cellStyle name="Comma 5" xfId="66"/>
    <cellStyle name="Comma 5 2" xfId="67"/>
    <cellStyle name="Comma 5 3" xfId="68"/>
    <cellStyle name="Comma 6" xfId="69"/>
    <cellStyle name="Comma 6 2" xfId="70"/>
    <cellStyle name="Comma 6 3" xfId="71"/>
    <cellStyle name="Comma 7" xfId="72"/>
    <cellStyle name="Comma 7 2" xfId="73"/>
    <cellStyle name="Comma 7 3" xfId="74"/>
    <cellStyle name="Comma 8" xfId="75"/>
    <cellStyle name="Comma 8 2" xfId="76"/>
    <cellStyle name="Comma 8 3" xfId="77"/>
    <cellStyle name="Comma 9" xfId="78"/>
    <cellStyle name="Comma 9 2" xfId="79"/>
    <cellStyle name="Comma 9 2 2" xfId="80"/>
    <cellStyle name="Comma 9 2 3" xfId="81"/>
    <cellStyle name="Comma 9 3" xfId="82"/>
    <cellStyle name="Comma 9 4" xfId="83"/>
    <cellStyle name="Currency 2" xfId="84"/>
    <cellStyle name="Currency 2 2" xfId="85"/>
    <cellStyle name="Encabezado 4 2" xfId="86"/>
    <cellStyle name="Énfasis1 2" xfId="87"/>
    <cellStyle name="Énfasis2 2" xfId="88"/>
    <cellStyle name="Énfasis3 2" xfId="89"/>
    <cellStyle name="Énfasis4 2" xfId="90"/>
    <cellStyle name="Énfasis5 2" xfId="91"/>
    <cellStyle name="Énfasis6 2" xfId="92"/>
    <cellStyle name="Entrada 2" xfId="93"/>
    <cellStyle name="Euro" xfId="94"/>
    <cellStyle name="Euro 2" xfId="95"/>
    <cellStyle name="Euro 3" xfId="96"/>
    <cellStyle name="Euro 4" xfId="97"/>
    <cellStyle name="Font: Calibri, 9pt regular" xfId="98"/>
    <cellStyle name="Footnotes: top row" xfId="99"/>
    <cellStyle name="Header: bottom row" xfId="100"/>
    <cellStyle name="Hipervínculo" xfId="7" builtinId="8"/>
    <cellStyle name="Hipervínculo 2" xfId="101"/>
    <cellStyle name="Incorrecto 2" xfId="102"/>
    <cellStyle name="MacroCode" xfId="103"/>
    <cellStyle name="Millares" xfId="1" builtinId="3"/>
    <cellStyle name="Millares 10" xfId="104"/>
    <cellStyle name="Millares 10 10" xfId="105"/>
    <cellStyle name="Millares 10 10 2" xfId="106"/>
    <cellStyle name="Millares 10 10 3" xfId="107"/>
    <cellStyle name="Millares 10 11" xfId="108"/>
    <cellStyle name="Millares 10 11 2" xfId="109"/>
    <cellStyle name="Millares 10 11 3" xfId="110"/>
    <cellStyle name="Millares 10 11 4" xfId="111"/>
    <cellStyle name="Millares 10 11 5" xfId="112"/>
    <cellStyle name="Millares 10 2" xfId="113"/>
    <cellStyle name="Millares 10 2 2" xfId="114"/>
    <cellStyle name="Millares 10 2 3" xfId="115"/>
    <cellStyle name="Millares 10 2 4" xfId="116"/>
    <cellStyle name="Millares 10 3" xfId="117"/>
    <cellStyle name="Millares 10 3 2" xfId="118"/>
    <cellStyle name="Millares 10 3 3" xfId="119"/>
    <cellStyle name="Millares 10 4" xfId="120"/>
    <cellStyle name="Millares 10 5" xfId="121"/>
    <cellStyle name="Millares 10 5 2" xfId="122"/>
    <cellStyle name="Millares 10 6" xfId="123"/>
    <cellStyle name="Millares 10 6 2" xfId="124"/>
    <cellStyle name="Millares 10 6 3" xfId="125"/>
    <cellStyle name="Millares 10 7" xfId="126"/>
    <cellStyle name="Millares 10 7 2" xfId="127"/>
    <cellStyle name="Millares 10 7 3" xfId="128"/>
    <cellStyle name="Millares 10 8" xfId="129"/>
    <cellStyle name="Millares 10 8 2" xfId="130"/>
    <cellStyle name="Millares 10 8 3" xfId="131"/>
    <cellStyle name="Millares 10 9" xfId="132"/>
    <cellStyle name="Millares 10 9 2" xfId="133"/>
    <cellStyle name="Millares 10 9 3" xfId="134"/>
    <cellStyle name="Millares 11" xfId="135"/>
    <cellStyle name="Millares 11 2" xfId="136"/>
    <cellStyle name="Millares 11 2 2" xfId="137"/>
    <cellStyle name="Millares 11 2 3" xfId="138"/>
    <cellStyle name="Millares 11 3" xfId="139"/>
    <cellStyle name="Millares 11 4" xfId="140"/>
    <cellStyle name="Millares 12" xfId="141"/>
    <cellStyle name="Millares 12 2" xfId="142"/>
    <cellStyle name="Millares 13" xfId="143"/>
    <cellStyle name="Millares 13 2" xfId="144"/>
    <cellStyle name="Millares 14" xfId="145"/>
    <cellStyle name="Millares 14 2" xfId="146"/>
    <cellStyle name="Millares 15" xfId="147"/>
    <cellStyle name="Millares 15 2" xfId="148"/>
    <cellStyle name="Millares 15 3" xfId="149"/>
    <cellStyle name="Millares 16" xfId="150"/>
    <cellStyle name="Millares 16 2" xfId="151"/>
    <cellStyle name="Millares 16 3" xfId="152"/>
    <cellStyle name="Millares 16 4" xfId="153"/>
    <cellStyle name="Millares 17" xfId="154"/>
    <cellStyle name="Millares 17 2" xfId="155"/>
    <cellStyle name="Millares 18" xfId="156"/>
    <cellStyle name="Millares 18 2" xfId="157"/>
    <cellStyle name="Millares 18 3" xfId="158"/>
    <cellStyle name="Millares 19" xfId="159"/>
    <cellStyle name="Millares 19 2" xfId="160"/>
    <cellStyle name="Millares 19 3" xfId="161"/>
    <cellStyle name="Millares 2" xfId="162"/>
    <cellStyle name="Millares 2 2" xfId="163"/>
    <cellStyle name="Millares 2 2 2" xfId="164"/>
    <cellStyle name="Millares 2 2 2 2" xfId="165"/>
    <cellStyle name="Millares 2 2 2 3" xfId="166"/>
    <cellStyle name="Millares 2 2 3" xfId="167"/>
    <cellStyle name="Millares 2 2 3 2" xfId="168"/>
    <cellStyle name="Millares 2 2 3 3" xfId="169"/>
    <cellStyle name="Millares 2 2 4" xfId="170"/>
    <cellStyle name="Millares 2 2 5" xfId="171"/>
    <cellStyle name="Millares 2 3" xfId="172"/>
    <cellStyle name="Millares 2 3 2" xfId="173"/>
    <cellStyle name="Millares 2 4" xfId="174"/>
    <cellStyle name="Millares 2 5" xfId="175"/>
    <cellStyle name="Millares 2 5 2" xfId="176"/>
    <cellStyle name="Millares 2 5 3" xfId="177"/>
    <cellStyle name="Millares 2_DGA" xfId="178"/>
    <cellStyle name="Millares 3" xfId="179"/>
    <cellStyle name="Millares 3 2" xfId="180"/>
    <cellStyle name="Millares 3 2 2" xfId="181"/>
    <cellStyle name="Millares 3 2 2 2" xfId="182"/>
    <cellStyle name="Millares 3 2 3" xfId="183"/>
    <cellStyle name="Millares 3 2 3 2" xfId="184"/>
    <cellStyle name="Millares 3 2 3 3" xfId="185"/>
    <cellStyle name="Millares 3 3" xfId="186"/>
    <cellStyle name="Millares 3 3 2" xfId="187"/>
    <cellStyle name="Millares 3 3 3" xfId="188"/>
    <cellStyle name="Millares 3 4" xfId="189"/>
    <cellStyle name="Millares 3 4 2" xfId="190"/>
    <cellStyle name="Millares 3 4 3" xfId="191"/>
    <cellStyle name="Millares 3 5" xfId="192"/>
    <cellStyle name="Millares 3 5 2" xfId="193"/>
    <cellStyle name="Millares 3 5 3" xfId="194"/>
    <cellStyle name="Millares 3_DGA" xfId="195"/>
    <cellStyle name="Millares 4" xfId="196"/>
    <cellStyle name="Millares 4 2" xfId="197"/>
    <cellStyle name="Millares 4 2 2" xfId="198"/>
    <cellStyle name="Millares 4 2 3" xfId="199"/>
    <cellStyle name="Millares 4 3" xfId="200"/>
    <cellStyle name="Millares 4 3 2" xfId="201"/>
    <cellStyle name="Millares 4 3 3" xfId="202"/>
    <cellStyle name="Millares 4 4" xfId="203"/>
    <cellStyle name="Millares 4 4 2" xfId="204"/>
    <cellStyle name="Millares 4 4 3" xfId="205"/>
    <cellStyle name="Millares 4 5" xfId="206"/>
    <cellStyle name="Millares 4 5 2" xfId="207"/>
    <cellStyle name="Millares 4 5 3" xfId="208"/>
    <cellStyle name="Millares 4 6" xfId="209"/>
    <cellStyle name="Millares 4 6 2" xfId="210"/>
    <cellStyle name="Millares 4 6 3" xfId="211"/>
    <cellStyle name="Millares 4 7" xfId="212"/>
    <cellStyle name="Millares 4 8" xfId="213"/>
    <cellStyle name="Millares 4_DGA" xfId="214"/>
    <cellStyle name="Millares 5" xfId="215"/>
    <cellStyle name="Millares 5 2" xfId="216"/>
    <cellStyle name="Millares 5 2 2" xfId="217"/>
    <cellStyle name="Millares 5 2 3" xfId="218"/>
    <cellStyle name="Millares 5 3" xfId="219"/>
    <cellStyle name="Millares 5 3 2" xfId="220"/>
    <cellStyle name="Millares 5 3 3" xfId="221"/>
    <cellStyle name="Millares 5 4" xfId="222"/>
    <cellStyle name="Millares 5 5" xfId="223"/>
    <cellStyle name="Millares 5_DGA" xfId="224"/>
    <cellStyle name="Millares 6" xfId="225"/>
    <cellStyle name="Millares 6 2" xfId="226"/>
    <cellStyle name="Millares 6 3" xfId="227"/>
    <cellStyle name="Millares 7" xfId="228"/>
    <cellStyle name="Millares 7 2" xfId="229"/>
    <cellStyle name="Millares 7 2 2" xfId="230"/>
    <cellStyle name="Millares 7 2 3" xfId="231"/>
    <cellStyle name="Millares 7 3" xfId="232"/>
    <cellStyle name="Millares 7 4" xfId="233"/>
    <cellStyle name="Millares 8" xfId="234"/>
    <cellStyle name="Millares 8 2" xfId="235"/>
    <cellStyle name="Millares 8 2 2" xfId="236"/>
    <cellStyle name="Millares 8 2 3" xfId="237"/>
    <cellStyle name="Millares 8 3" xfId="238"/>
    <cellStyle name="Millares 8 3 2" xfId="239"/>
    <cellStyle name="Millares 8 3 3" xfId="240"/>
    <cellStyle name="Millares 8 4" xfId="241"/>
    <cellStyle name="Millares 9" xfId="242"/>
    <cellStyle name="Millares 9 2" xfId="243"/>
    <cellStyle name="Millares 9 2 2" xfId="244"/>
    <cellStyle name="Millares 9 2 3" xfId="245"/>
    <cellStyle name="Millares 9 2 4" xfId="246"/>
    <cellStyle name="Millares 9 3" xfId="247"/>
    <cellStyle name="Millares 9 3 2" xfId="248"/>
    <cellStyle name="Millares 9 3 3" xfId="249"/>
    <cellStyle name="Millares 9 4" xfId="250"/>
    <cellStyle name="Millares 9 5" xfId="251"/>
    <cellStyle name="Millares 9 5 2" xfId="252"/>
    <cellStyle name="Millares 9 5 3" xfId="253"/>
    <cellStyle name="Millares 9 6" xfId="254"/>
    <cellStyle name="Millares 9 6 2" xfId="255"/>
    <cellStyle name="Millares 9 6 3" xfId="256"/>
    <cellStyle name="Millares 9 7" xfId="257"/>
    <cellStyle name="Millares 9 8" xfId="258"/>
    <cellStyle name="Moneda 2" xfId="259"/>
    <cellStyle name="Moneda 2 2" xfId="260"/>
    <cellStyle name="Moneda 3" xfId="261"/>
    <cellStyle name="Moneda 4" xfId="262"/>
    <cellStyle name="Moneda 4 2" xfId="263"/>
    <cellStyle name="Moneda 4 3" xfId="264"/>
    <cellStyle name="Moneda 5" xfId="265"/>
    <cellStyle name="Moneda 5 2" xfId="266"/>
    <cellStyle name="Moneda 5 3" xfId="267"/>
    <cellStyle name="Moneda 5 3 2" xfId="268"/>
    <cellStyle name="Neutral 2" xfId="269"/>
    <cellStyle name="Normal" xfId="0" builtinId="0"/>
    <cellStyle name="Normal 10" xfId="270"/>
    <cellStyle name="Normal 10 2" xfId="2"/>
    <cellStyle name="Normal 10 3" xfId="271"/>
    <cellStyle name="Normal 10 3 2" xfId="272"/>
    <cellStyle name="Normal 10 4" xfId="273"/>
    <cellStyle name="Normal 11" xfId="274"/>
    <cellStyle name="Normal 11 2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7" xfId="285"/>
    <cellStyle name="Normal 18" xfId="442"/>
    <cellStyle name="Normal 2" xfId="286"/>
    <cellStyle name="Normal 2 2" xfId="287"/>
    <cellStyle name="Normal 2 2 2" xfId="288"/>
    <cellStyle name="Normal 2 2 2 2" xfId="4"/>
    <cellStyle name="Normal 2 2 3" xfId="289"/>
    <cellStyle name="Normal 2 3" xfId="290"/>
    <cellStyle name="Normal 2 3 2" xfId="291"/>
    <cellStyle name="Normal 2 4" xfId="292"/>
    <cellStyle name="Normal 2_DGA" xfId="293"/>
    <cellStyle name="Normal 26" xfId="294"/>
    <cellStyle name="Normal 3" xfId="295"/>
    <cellStyle name="Normal 3 2" xfId="296"/>
    <cellStyle name="Normal 3 2 2" xfId="297"/>
    <cellStyle name="Normal 3 2 3" xfId="298"/>
    <cellStyle name="Normal 3 3" xfId="299"/>
    <cellStyle name="Normal 3 4" xfId="300"/>
    <cellStyle name="Normal 3 4 2" xfId="301"/>
    <cellStyle name="Normal 3 4 3" xfId="302"/>
    <cellStyle name="Normal 3 5" xfId="303"/>
    <cellStyle name="Normal 3 6" xfId="6"/>
    <cellStyle name="Normal 3_Sheet1" xfId="304"/>
    <cellStyle name="Normal 30" xfId="305"/>
    <cellStyle name="Normal 4" xfId="306"/>
    <cellStyle name="Normal 4 2" xfId="307"/>
    <cellStyle name="Normal 4 2 2" xfId="308"/>
    <cellStyle name="Normal 4 2 3" xfId="309"/>
    <cellStyle name="Normal 4 3" xfId="310"/>
    <cellStyle name="Normal 5" xfId="311"/>
    <cellStyle name="Normal 5 2" xfId="312"/>
    <cellStyle name="Normal 5 2 2" xfId="313"/>
    <cellStyle name="Normal 5 2 3" xfId="314"/>
    <cellStyle name="Normal 5 3" xfId="315"/>
    <cellStyle name="Normal 5 3 2" xfId="316"/>
    <cellStyle name="Normal 5 3 3" xfId="317"/>
    <cellStyle name="Normal 5 3 4" xfId="318"/>
    <cellStyle name="Normal 5 4" xfId="319"/>
    <cellStyle name="Normal 5 4 2" xfId="320"/>
    <cellStyle name="Normal 5 4 3" xfId="321"/>
    <cellStyle name="Normal 5 5" xfId="322"/>
    <cellStyle name="Normal 5 6" xfId="323"/>
    <cellStyle name="Normal 6" xfId="324"/>
    <cellStyle name="Normal 6 2" xfId="325"/>
    <cellStyle name="Normal 6 2 2" xfId="326"/>
    <cellStyle name="Normal 6 2 2 2" xfId="327"/>
    <cellStyle name="Normal 6 2 2 3" xfId="328"/>
    <cellStyle name="Normal 6 2 3" xfId="329"/>
    <cellStyle name="Normal 6 2 4" xfId="330"/>
    <cellStyle name="Normal 6 2 5" xfId="331"/>
    <cellStyle name="Normal 6 3" xfId="332"/>
    <cellStyle name="Normal 6 3 2" xfId="333"/>
    <cellStyle name="Normal 6 3 3" xfId="334"/>
    <cellStyle name="Normal 6 4" xfId="335"/>
    <cellStyle name="Normal 6 5" xfId="336"/>
    <cellStyle name="Normal 6 6" xfId="337"/>
    <cellStyle name="Normal 7" xfId="338"/>
    <cellStyle name="Normal 7 2" xfId="339"/>
    <cellStyle name="Normal 7 2 2" xfId="340"/>
    <cellStyle name="Normal 7 2 3" xfId="341"/>
    <cellStyle name="Normal 7 2 4" xfId="342"/>
    <cellStyle name="Normal 7 3" xfId="343"/>
    <cellStyle name="Normal 7 3 2" xfId="344"/>
    <cellStyle name="Normal 7 3 3" xfId="345"/>
    <cellStyle name="Normal 7 4" xfId="346"/>
    <cellStyle name="Normal 7 4 2" xfId="347"/>
    <cellStyle name="Normal 7 4 3" xfId="348"/>
    <cellStyle name="Normal 7 5" xfId="349"/>
    <cellStyle name="Normal 7 6" xfId="350"/>
    <cellStyle name="Normal 7 7" xfId="351"/>
    <cellStyle name="Normal 8" xfId="352"/>
    <cellStyle name="Normal 8 2" xfId="353"/>
    <cellStyle name="Normal 8 2 2" xfId="354"/>
    <cellStyle name="Normal 8 2 3" xfId="355"/>
    <cellStyle name="Normal 8 3" xfId="356"/>
    <cellStyle name="Normal 8 3 2" xfId="357"/>
    <cellStyle name="Normal 8 3 3" xfId="358"/>
    <cellStyle name="Normal 8 4" xfId="359"/>
    <cellStyle name="Normal 8 5" xfId="360"/>
    <cellStyle name="Normal 9" xfId="361"/>
    <cellStyle name="Normal 9 2" xfId="362"/>
    <cellStyle name="Normal 9 2 2" xfId="363"/>
    <cellStyle name="Normal 9 2 3" xfId="364"/>
    <cellStyle name="Normal 9 3" xfId="365"/>
    <cellStyle name="Normal 9 3 2" xfId="366"/>
    <cellStyle name="Normal 9 3 3" xfId="367"/>
    <cellStyle name="Normal 9 4" xfId="368"/>
    <cellStyle name="Normal 9 5" xfId="369"/>
    <cellStyle name="Normal_COMPARACION 2002-2001" xfId="370"/>
    <cellStyle name="Normal_COMPARACION 2002-2001 2" xfId="3"/>
    <cellStyle name="Normal_Hoja4" xfId="5"/>
    <cellStyle name="Normal_Hoja6" xfId="371"/>
    <cellStyle name="Notas 2" xfId="372"/>
    <cellStyle name="Notas 2 2" xfId="373"/>
    <cellStyle name="Notas 2 2 2" xfId="374"/>
    <cellStyle name="Notas 2 2 3" xfId="375"/>
    <cellStyle name="Notas 2 3" xfId="376"/>
    <cellStyle name="Notas 2 4" xfId="377"/>
    <cellStyle name="Notas 2_Sheet1" xfId="378"/>
    <cellStyle name="Parent row" xfId="379"/>
    <cellStyle name="Percent 2" xfId="380"/>
    <cellStyle name="Percent 2 2" xfId="381"/>
    <cellStyle name="Percent 2 2 2" xfId="382"/>
    <cellStyle name="Percent 2 2 3" xfId="383"/>
    <cellStyle name="Percent 2 3" xfId="384"/>
    <cellStyle name="Percent 2 4" xfId="385"/>
    <cellStyle name="Percent 3" xfId="386"/>
    <cellStyle name="Percent 3 2" xfId="387"/>
    <cellStyle name="Percent 3 3" xfId="388"/>
    <cellStyle name="Percent 4" xfId="389"/>
    <cellStyle name="Percent 4 2" xfId="390"/>
    <cellStyle name="Percent 4 3" xfId="391"/>
    <cellStyle name="Percent 5" xfId="392"/>
    <cellStyle name="Percent 5 2" xfId="393"/>
    <cellStyle name="Percent 5 3" xfId="394"/>
    <cellStyle name="Percent 6" xfId="395"/>
    <cellStyle name="Percent 6 2" xfId="396"/>
    <cellStyle name="Percent 6 3" xfId="397"/>
    <cellStyle name="Percent 7" xfId="398"/>
    <cellStyle name="Percent 7 2" xfId="399"/>
    <cellStyle name="Percent 7 2 2" xfId="400"/>
    <cellStyle name="Percent 7 2 3" xfId="401"/>
    <cellStyle name="Percent 7 3" xfId="402"/>
    <cellStyle name="Percent 7 4" xfId="403"/>
    <cellStyle name="Porcentaje 2" xfId="404"/>
    <cellStyle name="Porcentaje 3" xfId="405"/>
    <cellStyle name="Porcentual 2" xfId="406"/>
    <cellStyle name="Porcentual 2 2" xfId="407"/>
    <cellStyle name="Porcentual 2 2 2" xfId="408"/>
    <cellStyle name="Porcentual 2 2 3" xfId="409"/>
    <cellStyle name="Porcentual 2 3" xfId="410"/>
    <cellStyle name="Porcentual 2 4" xfId="411"/>
    <cellStyle name="Porcentual 2 5" xfId="412"/>
    <cellStyle name="Porcentual 3" xfId="413"/>
    <cellStyle name="Porcentual 3 2" xfId="414"/>
    <cellStyle name="Porcentual 3 2 2" xfId="415"/>
    <cellStyle name="Porcentual 3 2 3" xfId="416"/>
    <cellStyle name="Porcentual 3 3" xfId="417"/>
    <cellStyle name="Porcentual 4" xfId="418"/>
    <cellStyle name="Porcentual 4 2" xfId="419"/>
    <cellStyle name="Porcentual 4 3" xfId="420"/>
    <cellStyle name="Porcentual 4 4" xfId="421"/>
    <cellStyle name="Porcentual 4 5" xfId="422"/>
    <cellStyle name="Porcentual 5" xfId="423"/>
    <cellStyle name="Porcentual 6" xfId="424"/>
    <cellStyle name="Porcentual 6 2" xfId="425"/>
    <cellStyle name="Porcentual 7" xfId="426"/>
    <cellStyle name="Porcentual 7 2" xfId="427"/>
    <cellStyle name="Porcentual 8" xfId="428"/>
    <cellStyle name="Porcentual 8 2" xfId="429"/>
    <cellStyle name="Porcentual 9" xfId="430"/>
    <cellStyle name="Red Text" xfId="431"/>
    <cellStyle name="Salida 2" xfId="432"/>
    <cellStyle name="Table title" xfId="433"/>
    <cellStyle name="Texto de advertencia 2" xfId="434"/>
    <cellStyle name="Texto explicativo 2" xfId="435"/>
    <cellStyle name="Título 1 2" xfId="436"/>
    <cellStyle name="Título 2 2" xfId="437"/>
    <cellStyle name="Título 3 2" xfId="438"/>
    <cellStyle name="Título 4" xfId="439"/>
    <cellStyle name="TopGrey" xfId="440"/>
    <cellStyle name="Total 2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0/INGRESOS%20ENERO-NOVIEMBRE%2020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/>
      <sheetData sheetId="1"/>
      <sheetData sheetId="2"/>
      <sheetData sheetId="3"/>
      <sheetData sheetId="4">
        <row r="12">
          <cell r="O12">
            <v>6490.8</v>
          </cell>
          <cell r="P12">
            <v>5456.8</v>
          </cell>
          <cell r="Q12">
            <v>5157.1000000000004</v>
          </cell>
          <cell r="R12">
            <v>4636.3</v>
          </cell>
          <cell r="S12">
            <v>4586.1000000000004</v>
          </cell>
          <cell r="T12">
            <v>4003.3</v>
          </cell>
          <cell r="U12">
            <v>4504.3</v>
          </cell>
          <cell r="V12">
            <v>4169.5</v>
          </cell>
          <cell r="W12">
            <v>4113.8</v>
          </cell>
          <cell r="X12">
            <v>4091.9</v>
          </cell>
          <cell r="Y12">
            <v>4095.7</v>
          </cell>
        </row>
        <row r="13">
          <cell r="O13">
            <v>9705.2000000000007</v>
          </cell>
          <cell r="P13">
            <v>6085.5</v>
          </cell>
          <cell r="Q13">
            <v>6159.3</v>
          </cell>
          <cell r="R13">
            <v>8525.6</v>
          </cell>
          <cell r="S13">
            <v>4049.3</v>
          </cell>
          <cell r="T13">
            <v>4359.8999999999996</v>
          </cell>
          <cell r="U13">
            <v>12234.1</v>
          </cell>
          <cell r="V13">
            <v>5184.6000000000004</v>
          </cell>
          <cell r="W13">
            <v>6037.4</v>
          </cell>
          <cell r="X13">
            <v>5702.7</v>
          </cell>
          <cell r="Y13">
            <v>5265.9</v>
          </cell>
        </row>
        <row r="14">
          <cell r="O14">
            <v>3723.6</v>
          </cell>
          <cell r="P14">
            <v>2572.6</v>
          </cell>
          <cell r="Q14">
            <v>2528</v>
          </cell>
          <cell r="R14">
            <v>2444.5</v>
          </cell>
          <cell r="S14">
            <v>2845.7</v>
          </cell>
          <cell r="T14">
            <v>2375.9</v>
          </cell>
          <cell r="U14">
            <v>3760.5</v>
          </cell>
          <cell r="V14">
            <v>2454.5</v>
          </cell>
          <cell r="W14">
            <v>2145.6999999999998</v>
          </cell>
          <cell r="X14">
            <v>2586.1</v>
          </cell>
          <cell r="Y14">
            <v>2706.4</v>
          </cell>
        </row>
        <row r="15">
          <cell r="O15">
            <v>176.9</v>
          </cell>
          <cell r="P15">
            <v>138.6</v>
          </cell>
          <cell r="Q15">
            <v>222</v>
          </cell>
          <cell r="R15">
            <v>13.5</v>
          </cell>
          <cell r="S15">
            <v>20.9</v>
          </cell>
          <cell r="T15">
            <v>26.9</v>
          </cell>
          <cell r="U15">
            <v>64.7</v>
          </cell>
          <cell r="V15">
            <v>169.8</v>
          </cell>
          <cell r="W15">
            <v>90.6</v>
          </cell>
          <cell r="X15">
            <v>125.4</v>
          </cell>
          <cell r="Y15">
            <v>126.1</v>
          </cell>
        </row>
        <row r="18">
          <cell r="O18">
            <v>94</v>
          </cell>
          <cell r="P18">
            <v>236.1</v>
          </cell>
          <cell r="Q18">
            <v>1004</v>
          </cell>
          <cell r="R18">
            <v>50.9</v>
          </cell>
          <cell r="S18">
            <v>24.7</v>
          </cell>
          <cell r="T18">
            <v>30.1</v>
          </cell>
          <cell r="U18">
            <v>26.7</v>
          </cell>
          <cell r="V18">
            <v>209.8</v>
          </cell>
          <cell r="W18">
            <v>803.4</v>
          </cell>
          <cell r="X18">
            <v>261.8</v>
          </cell>
          <cell r="Y18">
            <v>288.7</v>
          </cell>
        </row>
        <row r="19">
          <cell r="O19">
            <v>234.5</v>
          </cell>
          <cell r="P19">
            <v>120.2</v>
          </cell>
          <cell r="Q19">
            <v>165</v>
          </cell>
          <cell r="R19">
            <v>0</v>
          </cell>
          <cell r="S19">
            <v>299</v>
          </cell>
          <cell r="T19">
            <v>216.6</v>
          </cell>
          <cell r="U19">
            <v>715.8</v>
          </cell>
          <cell r="V19">
            <v>103.4</v>
          </cell>
          <cell r="W19">
            <v>148.80000000000001</v>
          </cell>
          <cell r="X19">
            <v>825.1</v>
          </cell>
          <cell r="Y19">
            <v>270.39999999999998</v>
          </cell>
        </row>
        <row r="20">
          <cell r="O20">
            <v>526.4</v>
          </cell>
          <cell r="P20">
            <v>573.20000000000005</v>
          </cell>
          <cell r="Q20">
            <v>329.2</v>
          </cell>
          <cell r="R20">
            <v>0</v>
          </cell>
          <cell r="S20">
            <v>21.4</v>
          </cell>
          <cell r="T20">
            <v>236.1</v>
          </cell>
          <cell r="U20">
            <v>408.5</v>
          </cell>
          <cell r="V20">
            <v>283.3</v>
          </cell>
          <cell r="W20">
            <v>350.7</v>
          </cell>
          <cell r="X20">
            <v>582.29999999999995</v>
          </cell>
          <cell r="Y20">
            <v>449.9</v>
          </cell>
        </row>
        <row r="21">
          <cell r="O21">
            <v>123.3</v>
          </cell>
          <cell r="P21">
            <v>114.7</v>
          </cell>
          <cell r="Q21">
            <v>40.1</v>
          </cell>
          <cell r="R21">
            <v>0</v>
          </cell>
          <cell r="S21">
            <v>0</v>
          </cell>
          <cell r="T21">
            <v>9.6</v>
          </cell>
          <cell r="U21">
            <v>107.7</v>
          </cell>
          <cell r="V21">
            <v>88.1</v>
          </cell>
          <cell r="W21">
            <v>67.400000000000006</v>
          </cell>
          <cell r="X21">
            <v>124.4</v>
          </cell>
          <cell r="Y21">
            <v>119.6</v>
          </cell>
        </row>
        <row r="22">
          <cell r="O22">
            <v>692.2</v>
          </cell>
          <cell r="P22">
            <v>617.6</v>
          </cell>
          <cell r="Q22">
            <v>719.8</v>
          </cell>
          <cell r="R22">
            <v>454.4</v>
          </cell>
          <cell r="S22">
            <v>650.9</v>
          </cell>
          <cell r="T22">
            <v>675.9</v>
          </cell>
          <cell r="U22">
            <v>875.2</v>
          </cell>
          <cell r="V22">
            <v>685.2</v>
          </cell>
          <cell r="W22">
            <v>646.9</v>
          </cell>
          <cell r="X22">
            <v>702.4</v>
          </cell>
          <cell r="Y22">
            <v>788.3</v>
          </cell>
        </row>
        <row r="24">
          <cell r="O24">
            <v>162.1</v>
          </cell>
          <cell r="P24">
            <v>155.1</v>
          </cell>
          <cell r="Q24">
            <v>91.5</v>
          </cell>
          <cell r="R24">
            <v>15.1</v>
          </cell>
          <cell r="S24">
            <v>12.5</v>
          </cell>
          <cell r="T24">
            <v>21.4</v>
          </cell>
          <cell r="U24">
            <v>54</v>
          </cell>
          <cell r="V24">
            <v>87.6</v>
          </cell>
          <cell r="W24">
            <v>74.7</v>
          </cell>
          <cell r="X24">
            <v>83.9</v>
          </cell>
          <cell r="Y24">
            <v>88</v>
          </cell>
        </row>
        <row r="27">
          <cell r="O27">
            <v>12911.4</v>
          </cell>
          <cell r="P27">
            <v>10241</v>
          </cell>
          <cell r="Q27">
            <v>10337.4</v>
          </cell>
          <cell r="R27">
            <v>5734.7</v>
          </cell>
          <cell r="S27">
            <v>6596.5</v>
          </cell>
          <cell r="T27">
            <v>8139.1</v>
          </cell>
          <cell r="U27">
            <v>8411.4</v>
          </cell>
          <cell r="V27">
            <v>9566.1</v>
          </cell>
          <cell r="W27">
            <v>9714.4</v>
          </cell>
          <cell r="X27">
            <v>9814.1</v>
          </cell>
          <cell r="Y27">
            <v>10200.700000000001</v>
          </cell>
        </row>
        <row r="28">
          <cell r="N28">
            <v>72620.899999999994</v>
          </cell>
          <cell r="O28">
            <v>7202.7</v>
          </cell>
          <cell r="P28">
            <v>7323.1</v>
          </cell>
          <cell r="Q28">
            <v>6133.5</v>
          </cell>
          <cell r="R28">
            <v>4573.5</v>
          </cell>
          <cell r="S28">
            <v>4413.8</v>
          </cell>
          <cell r="T28">
            <v>5657.8</v>
          </cell>
          <cell r="U28">
            <v>6359.7</v>
          </cell>
          <cell r="V28">
            <v>6951.1</v>
          </cell>
          <cell r="W28">
            <v>6848.2</v>
          </cell>
          <cell r="X28">
            <v>8377.2000000000007</v>
          </cell>
          <cell r="Y28">
            <v>7150.8</v>
          </cell>
        </row>
        <row r="30">
          <cell r="O30">
            <v>3216.5</v>
          </cell>
          <cell r="P30">
            <v>3312.6</v>
          </cell>
          <cell r="Q30">
            <v>2787.5</v>
          </cell>
          <cell r="R30">
            <v>1631.1</v>
          </cell>
          <cell r="S30">
            <v>2098.8000000000002</v>
          </cell>
          <cell r="T30">
            <v>2332.1999999999998</v>
          </cell>
          <cell r="U30">
            <v>2750.7</v>
          </cell>
          <cell r="V30">
            <v>2726.4</v>
          </cell>
          <cell r="W30">
            <v>2802.1</v>
          </cell>
          <cell r="X30">
            <v>3629.2</v>
          </cell>
          <cell r="Y30">
            <v>2804.6</v>
          </cell>
        </row>
        <row r="31">
          <cell r="O31">
            <v>1955.8</v>
          </cell>
          <cell r="P31">
            <v>1534</v>
          </cell>
          <cell r="Q31">
            <v>1485</v>
          </cell>
          <cell r="R31">
            <v>582</v>
          </cell>
          <cell r="S31">
            <v>590.70000000000005</v>
          </cell>
          <cell r="T31">
            <v>781.1</v>
          </cell>
          <cell r="U31">
            <v>899.7</v>
          </cell>
          <cell r="V31">
            <v>1168.9000000000001</v>
          </cell>
          <cell r="W31">
            <v>1200.8</v>
          </cell>
          <cell r="X31">
            <v>1484.3</v>
          </cell>
          <cell r="Y31">
            <v>1193.5</v>
          </cell>
        </row>
        <row r="34">
          <cell r="O34">
            <v>656.6</v>
          </cell>
          <cell r="P34">
            <v>668.2</v>
          </cell>
          <cell r="Q34">
            <v>598.29999999999995</v>
          </cell>
          <cell r="R34">
            <v>556.5</v>
          </cell>
          <cell r="S34">
            <v>576.20000000000005</v>
          </cell>
          <cell r="T34">
            <v>647.6</v>
          </cell>
          <cell r="U34">
            <v>624.5</v>
          </cell>
          <cell r="V34">
            <v>679.8</v>
          </cell>
          <cell r="W34">
            <v>689.5</v>
          </cell>
          <cell r="X34">
            <v>737.3</v>
          </cell>
          <cell r="Y34">
            <v>694.9</v>
          </cell>
        </row>
        <row r="35">
          <cell r="O35">
            <v>634</v>
          </cell>
          <cell r="P35">
            <v>655.5</v>
          </cell>
          <cell r="Q35">
            <v>531.1</v>
          </cell>
          <cell r="R35">
            <v>599</v>
          </cell>
          <cell r="S35">
            <v>463.4</v>
          </cell>
          <cell r="T35">
            <v>520.4</v>
          </cell>
          <cell r="U35">
            <v>562.6</v>
          </cell>
          <cell r="V35">
            <v>691.7</v>
          </cell>
          <cell r="W35">
            <v>640.5</v>
          </cell>
          <cell r="X35">
            <v>584.4</v>
          </cell>
          <cell r="Y35">
            <v>605.20000000000005</v>
          </cell>
        </row>
        <row r="38">
          <cell r="O38">
            <v>1115.4000000000001</v>
          </cell>
          <cell r="P38">
            <v>1166.5999999999999</v>
          </cell>
          <cell r="Q38">
            <v>748.5</v>
          </cell>
          <cell r="R38">
            <v>0</v>
          </cell>
          <cell r="S38">
            <v>64.3</v>
          </cell>
          <cell r="T38">
            <v>359.1</v>
          </cell>
          <cell r="U38">
            <v>581.4</v>
          </cell>
          <cell r="V38">
            <v>860.5</v>
          </cell>
          <cell r="W38">
            <v>882.8</v>
          </cell>
          <cell r="X38">
            <v>962.4</v>
          </cell>
          <cell r="Y38">
            <v>1074.2</v>
          </cell>
        </row>
        <row r="39">
          <cell r="O39">
            <v>256.2</v>
          </cell>
          <cell r="P39">
            <v>45.3</v>
          </cell>
          <cell r="Q39">
            <v>23.5</v>
          </cell>
          <cell r="R39">
            <v>0</v>
          </cell>
          <cell r="S39">
            <v>3.8</v>
          </cell>
          <cell r="T39">
            <v>9.6999999999999993</v>
          </cell>
          <cell r="U39">
            <v>32.700000000000003</v>
          </cell>
          <cell r="V39">
            <v>20.100000000000001</v>
          </cell>
          <cell r="W39">
            <v>22.5</v>
          </cell>
          <cell r="X39">
            <v>439.4</v>
          </cell>
          <cell r="Y39">
            <v>692.9</v>
          </cell>
        </row>
        <row r="41">
          <cell r="O41">
            <v>21.2</v>
          </cell>
          <cell r="P41">
            <v>11.1</v>
          </cell>
          <cell r="Q41">
            <v>14.7</v>
          </cell>
          <cell r="R41">
            <v>0</v>
          </cell>
          <cell r="S41">
            <v>3</v>
          </cell>
          <cell r="T41">
            <v>7.2</v>
          </cell>
          <cell r="U41">
            <v>7.6</v>
          </cell>
          <cell r="V41">
            <v>12.9</v>
          </cell>
          <cell r="W41">
            <v>12.9</v>
          </cell>
          <cell r="X41">
            <v>14.7</v>
          </cell>
          <cell r="Y41">
            <v>15.7</v>
          </cell>
        </row>
        <row r="43">
          <cell r="O43">
            <v>79.099999999999994</v>
          </cell>
          <cell r="P43">
            <v>76.7</v>
          </cell>
          <cell r="Q43">
            <v>48.2</v>
          </cell>
          <cell r="R43">
            <v>2.1</v>
          </cell>
          <cell r="S43">
            <v>2.4</v>
          </cell>
          <cell r="T43">
            <v>16.899999999999999</v>
          </cell>
          <cell r="U43">
            <v>66.5</v>
          </cell>
          <cell r="V43">
            <v>83.8</v>
          </cell>
          <cell r="W43">
            <v>86.8</v>
          </cell>
          <cell r="X43">
            <v>92.3</v>
          </cell>
          <cell r="Y43">
            <v>83.4</v>
          </cell>
        </row>
        <row r="44">
          <cell r="O44">
            <v>26.2</v>
          </cell>
          <cell r="P44">
            <v>22.5</v>
          </cell>
          <cell r="Q44">
            <v>16.899999999999999</v>
          </cell>
          <cell r="R44">
            <v>0.5</v>
          </cell>
          <cell r="S44">
            <v>0.2</v>
          </cell>
          <cell r="T44">
            <v>0.6</v>
          </cell>
          <cell r="U44">
            <v>4.5999999999999996</v>
          </cell>
          <cell r="V44">
            <v>26.1</v>
          </cell>
          <cell r="W44">
            <v>25.2</v>
          </cell>
          <cell r="X44">
            <v>28.5</v>
          </cell>
          <cell r="Y44">
            <v>21.4</v>
          </cell>
        </row>
        <row r="48">
          <cell r="O48">
            <v>2558.1999999999998</v>
          </cell>
          <cell r="P48">
            <v>2419.8000000000002</v>
          </cell>
          <cell r="Q48">
            <v>2153</v>
          </cell>
          <cell r="R48">
            <v>1616</v>
          </cell>
          <cell r="S48">
            <v>1570.1</v>
          </cell>
          <cell r="T48">
            <v>1826.5</v>
          </cell>
          <cell r="U48">
            <v>2329</v>
          </cell>
          <cell r="V48">
            <v>2461.6</v>
          </cell>
          <cell r="W48">
            <v>2722.3</v>
          </cell>
          <cell r="X48">
            <v>2989.4</v>
          </cell>
          <cell r="Y48">
            <v>2744.2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2">
          <cell r="O52">
            <v>672.4</v>
          </cell>
          <cell r="P52">
            <v>551.29999999999995</v>
          </cell>
          <cell r="Q52">
            <v>380.6</v>
          </cell>
          <cell r="R52">
            <v>97.4</v>
          </cell>
          <cell r="S52">
            <v>14.1</v>
          </cell>
          <cell r="T52">
            <v>141.9</v>
          </cell>
          <cell r="U52">
            <v>174.1</v>
          </cell>
          <cell r="V52">
            <v>95.2</v>
          </cell>
          <cell r="W52">
            <v>103.9</v>
          </cell>
          <cell r="X52">
            <v>138.9</v>
          </cell>
          <cell r="Y52">
            <v>211.9</v>
          </cell>
        </row>
        <row r="53">
          <cell r="O53">
            <v>15.9</v>
          </cell>
          <cell r="P53">
            <v>13.5</v>
          </cell>
          <cell r="Q53">
            <v>5</v>
          </cell>
          <cell r="R53">
            <v>0</v>
          </cell>
          <cell r="S53">
            <v>0</v>
          </cell>
          <cell r="T53">
            <v>5.7</v>
          </cell>
          <cell r="U53">
            <v>9.6</v>
          </cell>
          <cell r="V53">
            <v>10.6</v>
          </cell>
          <cell r="W53">
            <v>12.9</v>
          </cell>
          <cell r="X53">
            <v>17.399999999999999</v>
          </cell>
          <cell r="Y53">
            <v>20</v>
          </cell>
        </row>
        <row r="55">
          <cell r="O55">
            <v>78.599999999999994</v>
          </cell>
          <cell r="P55">
            <v>81.5</v>
          </cell>
          <cell r="Q55">
            <v>79.5</v>
          </cell>
          <cell r="R55">
            <v>0</v>
          </cell>
          <cell r="S55">
            <v>0.2</v>
          </cell>
          <cell r="T55">
            <v>16.600000000000001</v>
          </cell>
          <cell r="U55">
            <v>29.7</v>
          </cell>
          <cell r="V55">
            <v>64.2</v>
          </cell>
          <cell r="W55">
            <v>68.8</v>
          </cell>
          <cell r="X55">
            <v>79.8</v>
          </cell>
          <cell r="Y55">
            <v>81.599999999999994</v>
          </cell>
        </row>
        <row r="56">
          <cell r="O56">
            <v>0.1</v>
          </cell>
          <cell r="P56">
            <v>0</v>
          </cell>
          <cell r="Q56">
            <v>0.1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0.1</v>
          </cell>
        </row>
        <row r="57">
          <cell r="O57">
            <v>203.3</v>
          </cell>
          <cell r="P57">
            <v>200.7</v>
          </cell>
          <cell r="Q57">
            <v>225.2</v>
          </cell>
          <cell r="R57">
            <v>204.1</v>
          </cell>
          <cell r="S57">
            <v>198</v>
          </cell>
          <cell r="T57">
            <v>196.6</v>
          </cell>
          <cell r="U57">
            <v>196.4</v>
          </cell>
          <cell r="V57">
            <v>196.2</v>
          </cell>
          <cell r="W57">
            <v>212.2</v>
          </cell>
          <cell r="X57">
            <v>204.8</v>
          </cell>
          <cell r="Y57">
            <v>204.4</v>
          </cell>
        </row>
        <row r="66">
          <cell r="O66">
            <v>91.7</v>
          </cell>
          <cell r="P66">
            <v>87.8</v>
          </cell>
          <cell r="Q66">
            <v>112</v>
          </cell>
          <cell r="R66">
            <v>60.1</v>
          </cell>
          <cell r="S66">
            <v>57</v>
          </cell>
          <cell r="T66">
            <v>63.9</v>
          </cell>
          <cell r="U66">
            <v>86.6</v>
          </cell>
          <cell r="V66">
            <v>98.6</v>
          </cell>
          <cell r="W66">
            <v>95.7</v>
          </cell>
          <cell r="X66">
            <v>88.4</v>
          </cell>
          <cell r="Y66">
            <v>87.9</v>
          </cell>
        </row>
        <row r="67">
          <cell r="O67">
            <v>1.4</v>
          </cell>
          <cell r="P67">
            <v>1.3</v>
          </cell>
          <cell r="Q67">
            <v>1.4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2.5</v>
          </cell>
          <cell r="W67">
            <v>2.4</v>
          </cell>
          <cell r="X67">
            <v>4.4000000000000004</v>
          </cell>
          <cell r="Y67">
            <v>4.2</v>
          </cell>
        </row>
        <row r="68">
          <cell r="O68">
            <v>8.8000000000000007</v>
          </cell>
          <cell r="P68">
            <v>21.8</v>
          </cell>
          <cell r="Q68">
            <v>11.7</v>
          </cell>
          <cell r="R68">
            <v>5.0999999999999996</v>
          </cell>
          <cell r="S68">
            <v>0.2</v>
          </cell>
          <cell r="T68">
            <v>0.5</v>
          </cell>
          <cell r="U68">
            <v>2.2999999999999998</v>
          </cell>
          <cell r="V68">
            <v>3.4</v>
          </cell>
          <cell r="W68">
            <v>5.5</v>
          </cell>
          <cell r="X68">
            <v>3.7</v>
          </cell>
        </row>
        <row r="71">
          <cell r="O71">
            <v>25.8</v>
          </cell>
          <cell r="P71">
            <v>29.1</v>
          </cell>
          <cell r="Q71">
            <v>6.8</v>
          </cell>
          <cell r="R71">
            <v>13.7</v>
          </cell>
          <cell r="S71">
            <v>4.2</v>
          </cell>
          <cell r="T71">
            <v>10.1</v>
          </cell>
          <cell r="U71">
            <v>15.3</v>
          </cell>
          <cell r="V71">
            <v>16.600000000000001</v>
          </cell>
          <cell r="W71">
            <v>15.2</v>
          </cell>
          <cell r="X71">
            <v>17</v>
          </cell>
          <cell r="Y71">
            <v>17.3</v>
          </cell>
        </row>
        <row r="72">
          <cell r="O72">
            <v>1691.8</v>
          </cell>
          <cell r="P72">
            <v>1128.0999999999999</v>
          </cell>
          <cell r="Q72">
            <v>1125.5</v>
          </cell>
          <cell r="R72">
            <v>547.9</v>
          </cell>
          <cell r="S72">
            <v>364.9</v>
          </cell>
          <cell r="T72">
            <v>1207.5</v>
          </cell>
          <cell r="U72">
            <v>1083.7</v>
          </cell>
          <cell r="V72">
            <v>1130.8</v>
          </cell>
          <cell r="W72">
            <v>1276.2</v>
          </cell>
          <cell r="X72">
            <v>1335.5</v>
          </cell>
          <cell r="Y72">
            <v>1345.2</v>
          </cell>
        </row>
        <row r="75">
          <cell r="O75">
            <v>290.89999999999998</v>
          </cell>
          <cell r="P75">
            <v>335.7</v>
          </cell>
          <cell r="Q75">
            <v>351.2</v>
          </cell>
          <cell r="R75">
            <v>136.80000000000001</v>
          </cell>
          <cell r="S75">
            <v>35.799999999999997</v>
          </cell>
          <cell r="T75">
            <v>38.700000000000003</v>
          </cell>
          <cell r="U75">
            <v>58.8</v>
          </cell>
          <cell r="V75">
            <v>75.5</v>
          </cell>
          <cell r="W75">
            <v>132</v>
          </cell>
          <cell r="X75">
            <v>146.5</v>
          </cell>
          <cell r="Y75">
            <v>225.5</v>
          </cell>
        </row>
        <row r="76">
          <cell r="O76">
            <v>69</v>
          </cell>
          <cell r="P76">
            <v>50.5</v>
          </cell>
          <cell r="Q76">
            <v>31.3</v>
          </cell>
          <cell r="R76">
            <v>0</v>
          </cell>
          <cell r="S76">
            <v>8</v>
          </cell>
          <cell r="T76">
            <v>19.399999999999999</v>
          </cell>
          <cell r="U76">
            <v>34.5</v>
          </cell>
          <cell r="V76">
            <v>38</v>
          </cell>
          <cell r="W76">
            <v>36.200000000000003</v>
          </cell>
          <cell r="X76">
            <v>32.9</v>
          </cell>
          <cell r="Y76">
            <v>33.9</v>
          </cell>
        </row>
        <row r="77">
          <cell r="O77">
            <v>2.2000000000000002</v>
          </cell>
          <cell r="P77">
            <v>3</v>
          </cell>
          <cell r="Q77">
            <v>1.2</v>
          </cell>
          <cell r="R77">
            <v>0.1</v>
          </cell>
          <cell r="S77">
            <v>0</v>
          </cell>
          <cell r="T77">
            <v>0.3</v>
          </cell>
          <cell r="U77">
            <v>2.2000000000000002</v>
          </cell>
          <cell r="V77">
            <v>3.2</v>
          </cell>
          <cell r="W77">
            <v>3.4</v>
          </cell>
          <cell r="X77">
            <v>1.7</v>
          </cell>
          <cell r="Y77">
            <v>1.9</v>
          </cell>
        </row>
        <row r="80">
          <cell r="O80">
            <v>4.9000000000000004</v>
          </cell>
          <cell r="P80">
            <v>4.3</v>
          </cell>
          <cell r="Q80">
            <v>3</v>
          </cell>
          <cell r="R80">
            <v>0</v>
          </cell>
          <cell r="S80">
            <v>0.6</v>
          </cell>
          <cell r="T80">
            <v>1.1000000000000001</v>
          </cell>
          <cell r="U80">
            <v>4</v>
          </cell>
          <cell r="V80">
            <v>3.9</v>
          </cell>
          <cell r="W80">
            <v>3.9</v>
          </cell>
          <cell r="X80">
            <v>3.9</v>
          </cell>
          <cell r="Y80">
            <v>3.2</v>
          </cell>
        </row>
        <row r="87">
          <cell r="O87">
            <v>13.1</v>
          </cell>
          <cell r="P87">
            <v>17.7</v>
          </cell>
          <cell r="Q87">
            <v>9.4</v>
          </cell>
          <cell r="R87">
            <v>0</v>
          </cell>
          <cell r="S87">
            <v>1.8</v>
          </cell>
          <cell r="T87">
            <v>2.2000000000000002</v>
          </cell>
          <cell r="U87">
            <v>9.9</v>
          </cell>
          <cell r="V87">
            <v>10.8</v>
          </cell>
          <cell r="W87">
            <v>15.6</v>
          </cell>
          <cell r="X87">
            <v>19.948933331452594</v>
          </cell>
          <cell r="Y87">
            <v>21.3</v>
          </cell>
        </row>
        <row r="88">
          <cell r="O88">
            <v>769.8</v>
          </cell>
          <cell r="P88">
            <v>776.9</v>
          </cell>
          <cell r="R88">
            <v>590.70000000000005</v>
          </cell>
          <cell r="S88">
            <v>570.29999999999995</v>
          </cell>
          <cell r="T88">
            <v>676.2</v>
          </cell>
          <cell r="U88">
            <v>716.3</v>
          </cell>
          <cell r="V88">
            <v>879.8</v>
          </cell>
          <cell r="W88">
            <v>895.6</v>
          </cell>
          <cell r="X88">
            <v>982.7</v>
          </cell>
          <cell r="Y88">
            <v>975.1</v>
          </cell>
        </row>
        <row r="89">
          <cell r="O89">
            <v>762.4</v>
          </cell>
          <cell r="P89">
            <v>769.9</v>
          </cell>
          <cell r="Q89">
            <v>769.9</v>
          </cell>
          <cell r="R89">
            <v>590.4</v>
          </cell>
          <cell r="S89">
            <v>569.79999999999995</v>
          </cell>
          <cell r="T89">
            <v>669.9</v>
          </cell>
          <cell r="U89">
            <v>709.2</v>
          </cell>
          <cell r="V89">
            <v>869.9</v>
          </cell>
          <cell r="W89">
            <v>889.3</v>
          </cell>
          <cell r="X89">
            <v>976.4</v>
          </cell>
          <cell r="Y89">
            <v>969.9</v>
          </cell>
        </row>
        <row r="92">
          <cell r="O92">
            <v>5.4</v>
          </cell>
          <cell r="P92">
            <v>5.6</v>
          </cell>
          <cell r="Q92">
            <v>0.4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O93">
            <v>824.2</v>
          </cell>
          <cell r="P93">
            <v>824.2</v>
          </cell>
          <cell r="Q93">
            <v>824.2</v>
          </cell>
          <cell r="R93">
            <v>1324.2</v>
          </cell>
          <cell r="S93">
            <v>824.2</v>
          </cell>
          <cell r="T93">
            <v>824.2</v>
          </cell>
          <cell r="U93">
            <v>824.2</v>
          </cell>
          <cell r="V93">
            <v>874</v>
          </cell>
          <cell r="W93">
            <v>874</v>
          </cell>
          <cell r="X93">
            <v>874</v>
          </cell>
          <cell r="Y93">
            <v>874</v>
          </cell>
        </row>
      </sheetData>
      <sheetData sheetId="5">
        <row r="12">
          <cell r="O12">
            <v>6857</v>
          </cell>
          <cell r="P12">
            <v>5532.7</v>
          </cell>
          <cell r="Q12">
            <v>4956.6000000000004</v>
          </cell>
          <cell r="R12">
            <v>4725.8999999999996</v>
          </cell>
          <cell r="S12">
            <v>4520.2</v>
          </cell>
          <cell r="T12">
            <v>4102.1000000000004</v>
          </cell>
          <cell r="U12">
            <v>4181.7</v>
          </cell>
          <cell r="V12">
            <v>5375.9</v>
          </cell>
          <cell r="W12">
            <v>4394</v>
          </cell>
          <cell r="X12">
            <v>4453.8</v>
          </cell>
          <cell r="Y12">
            <v>4521.2</v>
          </cell>
        </row>
        <row r="13">
          <cell r="O13">
            <v>10045.5</v>
          </cell>
          <cell r="P13">
            <v>5947.3</v>
          </cell>
          <cell r="Q13">
            <v>5901.6</v>
          </cell>
          <cell r="R13">
            <v>9248.7000000000007</v>
          </cell>
          <cell r="S13">
            <v>3614.5</v>
          </cell>
          <cell r="T13">
            <v>4255.8999999999996</v>
          </cell>
          <cell r="U13">
            <v>12123.4</v>
          </cell>
          <cell r="V13">
            <v>7215.7</v>
          </cell>
          <cell r="W13">
            <v>8327.9</v>
          </cell>
          <cell r="X13">
            <v>11666</v>
          </cell>
          <cell r="Y13">
            <v>6028</v>
          </cell>
        </row>
        <row r="14">
          <cell r="O14">
            <v>3790.6</v>
          </cell>
          <cell r="P14">
            <v>2473.6999999999998</v>
          </cell>
          <cell r="Q14">
            <v>2716.1</v>
          </cell>
          <cell r="R14">
            <v>2401.6999999999998</v>
          </cell>
          <cell r="S14">
            <v>2860.3</v>
          </cell>
          <cell r="T14">
            <v>2447.1</v>
          </cell>
          <cell r="U14">
            <v>3675.5</v>
          </cell>
          <cell r="V14">
            <v>2939.6</v>
          </cell>
          <cell r="W14">
            <v>2081.4</v>
          </cell>
          <cell r="X14">
            <v>5821.4</v>
          </cell>
          <cell r="Y14">
            <v>2663.4</v>
          </cell>
        </row>
        <row r="15">
          <cell r="O15">
            <v>203.5</v>
          </cell>
          <cell r="P15">
            <v>119.2</v>
          </cell>
          <cell r="Q15">
            <v>72.2</v>
          </cell>
          <cell r="R15">
            <v>44.3</v>
          </cell>
          <cell r="S15">
            <v>46.7</v>
          </cell>
          <cell r="T15">
            <v>69.5</v>
          </cell>
          <cell r="U15">
            <v>109.1</v>
          </cell>
          <cell r="V15">
            <v>76.2</v>
          </cell>
          <cell r="W15">
            <v>78</v>
          </cell>
          <cell r="X15">
            <v>88.7</v>
          </cell>
          <cell r="Y15">
            <v>85.2</v>
          </cell>
        </row>
        <row r="18">
          <cell r="O18">
            <v>81.3</v>
          </cell>
          <cell r="P18">
            <v>211.8</v>
          </cell>
          <cell r="Q18">
            <v>1019.2</v>
          </cell>
          <cell r="R18">
            <v>17.600000000000001</v>
          </cell>
          <cell r="S18">
            <v>22</v>
          </cell>
          <cell r="T18">
            <v>57.1</v>
          </cell>
          <cell r="U18">
            <v>58.9</v>
          </cell>
          <cell r="V18">
            <v>161.5</v>
          </cell>
          <cell r="W18">
            <v>816</v>
          </cell>
          <cell r="X18">
            <v>147.1</v>
          </cell>
          <cell r="Y18">
            <v>117.2</v>
          </cell>
        </row>
        <row r="19">
          <cell r="O19">
            <v>197.4</v>
          </cell>
          <cell r="P19">
            <v>92.9</v>
          </cell>
          <cell r="Q19">
            <v>65.5</v>
          </cell>
          <cell r="R19">
            <v>54.3</v>
          </cell>
          <cell r="S19">
            <v>244.6</v>
          </cell>
          <cell r="T19">
            <v>250.6</v>
          </cell>
          <cell r="U19">
            <v>850.7</v>
          </cell>
          <cell r="V19">
            <v>375.9</v>
          </cell>
          <cell r="W19">
            <v>326.89999999999998</v>
          </cell>
          <cell r="X19">
            <v>1509.2</v>
          </cell>
          <cell r="Y19">
            <v>316.60000000000002</v>
          </cell>
        </row>
        <row r="20">
          <cell r="O20">
            <v>508.7</v>
          </cell>
          <cell r="P20">
            <v>537.6</v>
          </cell>
          <cell r="Q20">
            <v>358.7</v>
          </cell>
          <cell r="R20">
            <v>0</v>
          </cell>
          <cell r="S20">
            <v>55.6</v>
          </cell>
          <cell r="T20">
            <v>324.60000000000002</v>
          </cell>
          <cell r="U20">
            <v>415.3</v>
          </cell>
          <cell r="V20">
            <v>610.70000000000005</v>
          </cell>
          <cell r="W20">
            <v>590.4</v>
          </cell>
          <cell r="X20">
            <v>696.9</v>
          </cell>
          <cell r="Y20">
            <v>636.1</v>
          </cell>
        </row>
        <row r="21">
          <cell r="O21">
            <v>129.30000000000001</v>
          </cell>
          <cell r="P21">
            <v>108</v>
          </cell>
          <cell r="Q21">
            <v>78.3</v>
          </cell>
          <cell r="R21">
            <v>0.1</v>
          </cell>
          <cell r="S21">
            <v>2</v>
          </cell>
          <cell r="T21">
            <v>25.1</v>
          </cell>
          <cell r="U21">
            <v>69.3</v>
          </cell>
          <cell r="V21">
            <v>89.8</v>
          </cell>
          <cell r="W21">
            <v>118.8</v>
          </cell>
          <cell r="X21">
            <v>168.5</v>
          </cell>
          <cell r="Y21">
            <v>141</v>
          </cell>
        </row>
        <row r="22">
          <cell r="O22">
            <v>45.8</v>
          </cell>
          <cell r="P22">
            <v>42.6</v>
          </cell>
          <cell r="Q22">
            <v>32.4</v>
          </cell>
          <cell r="R22">
            <v>7.2</v>
          </cell>
          <cell r="S22">
            <v>5.3</v>
          </cell>
          <cell r="T22">
            <v>24.4</v>
          </cell>
          <cell r="U22">
            <v>43.4</v>
          </cell>
          <cell r="V22">
            <v>29.1</v>
          </cell>
          <cell r="W22">
            <v>66.400000000000006</v>
          </cell>
          <cell r="X22">
            <v>61.4</v>
          </cell>
          <cell r="Y22">
            <v>79.5</v>
          </cell>
        </row>
        <row r="23">
          <cell r="O23">
            <v>903.5</v>
          </cell>
          <cell r="P23">
            <v>683.9</v>
          </cell>
          <cell r="Q23">
            <v>729.1</v>
          </cell>
          <cell r="R23">
            <v>393.7</v>
          </cell>
          <cell r="S23">
            <v>671</v>
          </cell>
          <cell r="T23">
            <v>634.70000000000005</v>
          </cell>
          <cell r="U23">
            <v>843.6</v>
          </cell>
          <cell r="V23">
            <v>679</v>
          </cell>
          <cell r="W23">
            <v>661.6</v>
          </cell>
          <cell r="X23">
            <v>899.6</v>
          </cell>
          <cell r="Y23">
            <v>672.7</v>
          </cell>
        </row>
        <row r="24">
          <cell r="O24">
            <v>24.3</v>
          </cell>
          <cell r="P24">
            <v>53.1</v>
          </cell>
          <cell r="Q24">
            <v>148.69999999999999</v>
          </cell>
          <cell r="R24">
            <v>5.9</v>
          </cell>
          <cell r="S24">
            <v>19.399999999999999</v>
          </cell>
          <cell r="T24">
            <v>210.1</v>
          </cell>
          <cell r="U24">
            <v>31.9</v>
          </cell>
          <cell r="V24">
            <v>78</v>
          </cell>
          <cell r="W24">
            <v>21.8</v>
          </cell>
          <cell r="X24">
            <v>53.2</v>
          </cell>
          <cell r="Y24">
            <v>85.3</v>
          </cell>
        </row>
        <row r="25">
          <cell r="O25">
            <v>147.80000000000001</v>
          </cell>
          <cell r="P25">
            <v>113.1</v>
          </cell>
          <cell r="Q25">
            <v>85.7</v>
          </cell>
          <cell r="R25">
            <v>13.2</v>
          </cell>
          <cell r="S25">
            <v>19.5</v>
          </cell>
          <cell r="T25">
            <v>62.1</v>
          </cell>
          <cell r="U25">
            <v>75</v>
          </cell>
          <cell r="V25">
            <v>56.4</v>
          </cell>
          <cell r="W25">
            <v>70.599999999999994</v>
          </cell>
          <cell r="X25">
            <v>69</v>
          </cell>
          <cell r="Y25">
            <v>83.5</v>
          </cell>
        </row>
        <row r="28">
          <cell r="O28">
            <v>13445.2</v>
          </cell>
          <cell r="P28">
            <v>10310.5</v>
          </cell>
          <cell r="Q28">
            <v>6501.7</v>
          </cell>
          <cell r="R28">
            <v>5021.7</v>
          </cell>
          <cell r="S28">
            <v>7902</v>
          </cell>
          <cell r="T28">
            <v>9994.2999999999993</v>
          </cell>
          <cell r="U28">
            <v>9354.7000000000007</v>
          </cell>
          <cell r="V28">
            <v>10612.6</v>
          </cell>
          <cell r="W28">
            <v>9243.7000000000007</v>
          </cell>
          <cell r="X28">
            <v>9724.1</v>
          </cell>
          <cell r="Y28">
            <v>10549.4</v>
          </cell>
        </row>
        <row r="30">
          <cell r="O30">
            <v>2997.1</v>
          </cell>
          <cell r="P30">
            <v>3273.6</v>
          </cell>
          <cell r="Q30">
            <v>2864.9</v>
          </cell>
          <cell r="R30">
            <v>1538</v>
          </cell>
          <cell r="S30">
            <v>1993.8</v>
          </cell>
          <cell r="T30">
            <v>2372.6</v>
          </cell>
          <cell r="U30">
            <v>3089.3</v>
          </cell>
          <cell r="V30">
            <v>2515.3000000000002</v>
          </cell>
          <cell r="W30">
            <v>2567.3000000000002</v>
          </cell>
          <cell r="X30">
            <v>3464.4</v>
          </cell>
          <cell r="Y30">
            <v>3023.9</v>
          </cell>
        </row>
        <row r="31">
          <cell r="O31">
            <v>1630.3</v>
          </cell>
          <cell r="P31">
            <v>1564.8</v>
          </cell>
          <cell r="Q31">
            <v>1336.4</v>
          </cell>
          <cell r="R31">
            <v>621.20000000000005</v>
          </cell>
          <cell r="S31">
            <v>587.9</v>
          </cell>
          <cell r="T31">
            <v>812.5</v>
          </cell>
          <cell r="U31">
            <v>1275.2</v>
          </cell>
          <cell r="V31">
            <v>1104.4000000000001</v>
          </cell>
          <cell r="W31">
            <v>1119.9000000000001</v>
          </cell>
          <cell r="X31">
            <v>1434.2</v>
          </cell>
          <cell r="Y31">
            <v>1233.0999999999999</v>
          </cell>
        </row>
        <row r="32">
          <cell r="O32">
            <v>1088.8</v>
          </cell>
          <cell r="P32">
            <v>451.2</v>
          </cell>
          <cell r="Q32">
            <v>436</v>
          </cell>
          <cell r="R32">
            <v>181.7</v>
          </cell>
          <cell r="S32">
            <v>625.20000000000005</v>
          </cell>
          <cell r="T32">
            <v>830.5</v>
          </cell>
          <cell r="U32">
            <v>729.6</v>
          </cell>
          <cell r="V32">
            <v>727.2</v>
          </cell>
          <cell r="W32">
            <v>426.2</v>
          </cell>
          <cell r="X32">
            <v>557.1</v>
          </cell>
          <cell r="Y32">
            <v>702</v>
          </cell>
        </row>
        <row r="33">
          <cell r="O33">
            <v>1763.6</v>
          </cell>
          <cell r="P33">
            <v>1145.9000000000001</v>
          </cell>
          <cell r="Q33">
            <v>1155.5999999999999</v>
          </cell>
          <cell r="R33">
            <v>229.1</v>
          </cell>
          <cell r="S33">
            <v>601.9</v>
          </cell>
          <cell r="T33">
            <v>1123.8</v>
          </cell>
          <cell r="U33">
            <v>1335.3</v>
          </cell>
          <cell r="V33">
            <v>1307.2</v>
          </cell>
          <cell r="W33">
            <v>1361.8</v>
          </cell>
          <cell r="X33">
            <v>1332.1</v>
          </cell>
          <cell r="Y33">
            <v>1374.8</v>
          </cell>
        </row>
        <row r="34">
          <cell r="O34">
            <v>48.1</v>
          </cell>
          <cell r="P34">
            <v>28.4</v>
          </cell>
          <cell r="Q34">
            <v>36.9</v>
          </cell>
          <cell r="R34">
            <v>5.6</v>
          </cell>
          <cell r="S34">
            <v>29.6</v>
          </cell>
          <cell r="T34">
            <v>36.1</v>
          </cell>
          <cell r="U34">
            <v>38.1</v>
          </cell>
          <cell r="V34">
            <v>40.299999999999997</v>
          </cell>
          <cell r="W34">
            <v>37.9</v>
          </cell>
          <cell r="X34">
            <v>36.799999999999997</v>
          </cell>
          <cell r="Y34">
            <v>46.6</v>
          </cell>
        </row>
        <row r="35">
          <cell r="O35">
            <v>664.1</v>
          </cell>
          <cell r="P35">
            <v>633.6</v>
          </cell>
          <cell r="Q35">
            <v>622.70000000000005</v>
          </cell>
          <cell r="R35">
            <v>620.9</v>
          </cell>
          <cell r="S35">
            <v>583</v>
          </cell>
          <cell r="T35">
            <v>599.1</v>
          </cell>
          <cell r="U35">
            <v>604.79999999999995</v>
          </cell>
          <cell r="V35">
            <v>633.5</v>
          </cell>
          <cell r="W35">
            <v>628</v>
          </cell>
          <cell r="X35">
            <v>634.1</v>
          </cell>
          <cell r="Y35">
            <v>640.70000000000005</v>
          </cell>
        </row>
        <row r="36">
          <cell r="O36">
            <v>630</v>
          </cell>
          <cell r="P36">
            <v>680.1</v>
          </cell>
          <cell r="Q36">
            <v>612</v>
          </cell>
          <cell r="R36">
            <v>509.3</v>
          </cell>
          <cell r="S36">
            <v>462.4</v>
          </cell>
          <cell r="T36">
            <v>472.8</v>
          </cell>
          <cell r="U36">
            <v>599.20000000000005</v>
          </cell>
          <cell r="V36">
            <v>711.2</v>
          </cell>
          <cell r="W36">
            <v>653</v>
          </cell>
          <cell r="X36">
            <v>589.79999999999995</v>
          </cell>
          <cell r="Y36">
            <v>596.5</v>
          </cell>
        </row>
        <row r="37">
          <cell r="O37">
            <v>2.5</v>
          </cell>
          <cell r="P37">
            <v>1.4</v>
          </cell>
          <cell r="Q37">
            <v>0</v>
          </cell>
          <cell r="R37">
            <v>0.6</v>
          </cell>
          <cell r="S37">
            <v>3.2</v>
          </cell>
          <cell r="T37">
            <v>3.1</v>
          </cell>
          <cell r="U37">
            <v>0.8</v>
          </cell>
          <cell r="V37">
            <v>36.200000000000003</v>
          </cell>
          <cell r="W37">
            <v>0.7</v>
          </cell>
          <cell r="X37">
            <v>0.7</v>
          </cell>
          <cell r="Y37">
            <v>1.5</v>
          </cell>
        </row>
        <row r="39">
          <cell r="O39">
            <v>1141</v>
          </cell>
          <cell r="P39">
            <v>971.4</v>
          </cell>
          <cell r="Q39">
            <v>641.79999999999995</v>
          </cell>
          <cell r="R39">
            <v>0</v>
          </cell>
          <cell r="S39">
            <v>58.3</v>
          </cell>
          <cell r="T39">
            <v>478.6</v>
          </cell>
          <cell r="U39">
            <v>846.3</v>
          </cell>
          <cell r="V39">
            <v>731.8</v>
          </cell>
          <cell r="W39">
            <v>875.4</v>
          </cell>
          <cell r="X39">
            <v>1011.7</v>
          </cell>
          <cell r="Y39">
            <v>950.2</v>
          </cell>
        </row>
        <row r="40">
          <cell r="O40">
            <v>243.2</v>
          </cell>
          <cell r="P40">
            <v>44.2</v>
          </cell>
          <cell r="Q40">
            <v>27.8</v>
          </cell>
          <cell r="R40">
            <v>0.2</v>
          </cell>
          <cell r="S40">
            <v>3.9</v>
          </cell>
          <cell r="T40">
            <v>22.4</v>
          </cell>
          <cell r="U40">
            <v>31.6</v>
          </cell>
          <cell r="V40">
            <v>27.8</v>
          </cell>
          <cell r="W40">
            <v>35.299999999999997</v>
          </cell>
          <cell r="X40">
            <v>39</v>
          </cell>
          <cell r="Y40">
            <v>118.8</v>
          </cell>
        </row>
        <row r="41">
          <cell r="O41">
            <v>82</v>
          </cell>
          <cell r="P41">
            <v>82.3</v>
          </cell>
          <cell r="Q41">
            <v>50.6</v>
          </cell>
          <cell r="R41">
            <v>3.8</v>
          </cell>
          <cell r="S41">
            <v>1.2</v>
          </cell>
          <cell r="T41">
            <v>11.3</v>
          </cell>
          <cell r="U41">
            <v>60.9</v>
          </cell>
          <cell r="V41">
            <v>72.400000000000006</v>
          </cell>
          <cell r="W41">
            <v>75.3</v>
          </cell>
          <cell r="X41">
            <v>83.3</v>
          </cell>
          <cell r="Y41">
            <v>84.1</v>
          </cell>
        </row>
        <row r="42">
          <cell r="O42">
            <v>23.5</v>
          </cell>
          <cell r="P42">
            <v>23.4</v>
          </cell>
          <cell r="Q42">
            <v>16</v>
          </cell>
          <cell r="R42">
            <v>0.3</v>
          </cell>
          <cell r="S42">
            <v>1.5</v>
          </cell>
          <cell r="T42">
            <v>0.5</v>
          </cell>
          <cell r="U42">
            <v>6.5</v>
          </cell>
          <cell r="V42">
            <v>18.600000000000001</v>
          </cell>
          <cell r="W42">
            <v>23</v>
          </cell>
          <cell r="X42">
            <v>29.4</v>
          </cell>
          <cell r="Y42">
            <v>30.6</v>
          </cell>
        </row>
        <row r="43">
          <cell r="O43">
            <v>98.5</v>
          </cell>
          <cell r="P43">
            <v>64.599999999999994</v>
          </cell>
          <cell r="Q43">
            <v>47.2</v>
          </cell>
          <cell r="R43">
            <v>12.9</v>
          </cell>
          <cell r="S43">
            <v>16.600000000000001</v>
          </cell>
          <cell r="T43">
            <v>33.9</v>
          </cell>
          <cell r="U43">
            <v>56.4</v>
          </cell>
          <cell r="V43">
            <v>47.4</v>
          </cell>
          <cell r="W43">
            <v>41.8</v>
          </cell>
          <cell r="X43">
            <v>44.4</v>
          </cell>
          <cell r="Y43">
            <v>37.5</v>
          </cell>
        </row>
        <row r="45">
          <cell r="O45">
            <v>672.4</v>
          </cell>
          <cell r="P45">
            <v>627.5</v>
          </cell>
          <cell r="Q45">
            <v>552.1</v>
          </cell>
          <cell r="R45">
            <v>90.3</v>
          </cell>
          <cell r="S45">
            <v>24.6</v>
          </cell>
          <cell r="T45">
            <v>14.7</v>
          </cell>
          <cell r="U45">
            <v>50.1</v>
          </cell>
          <cell r="V45">
            <v>140</v>
          </cell>
          <cell r="W45">
            <v>132.80000000000001</v>
          </cell>
          <cell r="X45">
            <v>162.6</v>
          </cell>
          <cell r="Y45">
            <v>199.6</v>
          </cell>
        </row>
        <row r="46">
          <cell r="O46">
            <v>0.2</v>
          </cell>
          <cell r="P46">
            <v>0.3</v>
          </cell>
          <cell r="Q46">
            <v>0.4</v>
          </cell>
          <cell r="R46">
            <v>0.1</v>
          </cell>
          <cell r="S46">
            <v>0.6</v>
          </cell>
          <cell r="T46">
            <v>0</v>
          </cell>
          <cell r="U46">
            <v>0.6</v>
          </cell>
          <cell r="V46">
            <v>0.4</v>
          </cell>
          <cell r="W46">
            <v>0.6</v>
          </cell>
          <cell r="X46">
            <v>0</v>
          </cell>
          <cell r="Y46">
            <v>0.3</v>
          </cell>
        </row>
        <row r="47">
          <cell r="O47">
            <v>83.7</v>
          </cell>
          <cell r="P47">
            <v>65.5</v>
          </cell>
          <cell r="Q47">
            <v>47</v>
          </cell>
          <cell r="R47">
            <v>0</v>
          </cell>
          <cell r="S47">
            <v>3.9</v>
          </cell>
          <cell r="T47">
            <v>31.9</v>
          </cell>
          <cell r="U47">
            <v>61.6</v>
          </cell>
          <cell r="V47">
            <v>50.3</v>
          </cell>
          <cell r="W47">
            <v>60.1</v>
          </cell>
          <cell r="X47">
            <v>73</v>
          </cell>
          <cell r="Y47">
            <v>68.599999999999994</v>
          </cell>
        </row>
        <row r="48">
          <cell r="O48">
            <v>0.1</v>
          </cell>
          <cell r="P48">
            <v>0.1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</v>
          </cell>
          <cell r="V48">
            <v>0.2</v>
          </cell>
          <cell r="W48">
            <v>0.2</v>
          </cell>
          <cell r="X48">
            <v>0</v>
          </cell>
          <cell r="Y48">
            <v>0.1</v>
          </cell>
        </row>
        <row r="51">
          <cell r="O51">
            <v>0.6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0.1</v>
          </cell>
          <cell r="X51">
            <v>0</v>
          </cell>
          <cell r="Y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4">
          <cell r="O54">
            <v>286.39999999999998</v>
          </cell>
          <cell r="P54">
            <v>362.4</v>
          </cell>
          <cell r="Q54">
            <v>325</v>
          </cell>
          <cell r="R54">
            <v>131.9</v>
          </cell>
          <cell r="S54">
            <v>28.2</v>
          </cell>
          <cell r="T54">
            <v>35.6</v>
          </cell>
          <cell r="U54">
            <v>69.7</v>
          </cell>
          <cell r="V54">
            <v>88.3</v>
          </cell>
          <cell r="W54">
            <v>146.30000000000001</v>
          </cell>
          <cell r="X54">
            <v>124</v>
          </cell>
          <cell r="Y54">
            <v>160.9</v>
          </cell>
        </row>
        <row r="55">
          <cell r="O55">
            <v>2.6</v>
          </cell>
          <cell r="P55">
            <v>2.7</v>
          </cell>
          <cell r="Q55">
            <v>1.8</v>
          </cell>
          <cell r="R55">
            <v>0</v>
          </cell>
          <cell r="S55">
            <v>0.1</v>
          </cell>
          <cell r="T55">
            <v>0.6</v>
          </cell>
          <cell r="U55">
            <v>1.5</v>
          </cell>
          <cell r="V55">
            <v>2</v>
          </cell>
          <cell r="W55">
            <v>2.2999999999999998</v>
          </cell>
          <cell r="X55">
            <v>3.2</v>
          </cell>
          <cell r="Y55">
            <v>3</v>
          </cell>
        </row>
        <row r="56">
          <cell r="O56">
            <v>4.5999999999999996</v>
          </cell>
          <cell r="P56">
            <v>4.5999999999999996</v>
          </cell>
          <cell r="Q56">
            <v>3.2</v>
          </cell>
          <cell r="R56">
            <v>0.3</v>
          </cell>
          <cell r="S56">
            <v>0.4</v>
          </cell>
          <cell r="T56">
            <v>2.2999999999999998</v>
          </cell>
          <cell r="U56">
            <v>3.1</v>
          </cell>
          <cell r="V56">
            <v>3.8</v>
          </cell>
          <cell r="W56">
            <v>3.8</v>
          </cell>
          <cell r="X56">
            <v>4.5999999999999996</v>
          </cell>
          <cell r="Y56">
            <v>4.5</v>
          </cell>
        </row>
        <row r="60">
          <cell r="O60">
            <v>284.3</v>
          </cell>
          <cell r="P60">
            <v>211.5</v>
          </cell>
          <cell r="Q60">
            <v>216.7</v>
          </cell>
          <cell r="R60">
            <v>242.3</v>
          </cell>
          <cell r="S60">
            <v>215.3</v>
          </cell>
          <cell r="T60">
            <v>206.1</v>
          </cell>
          <cell r="U60">
            <v>239.5</v>
          </cell>
          <cell r="V60">
            <v>183.5</v>
          </cell>
          <cell r="W60">
            <v>220.7</v>
          </cell>
          <cell r="X60">
            <v>3060.1</v>
          </cell>
          <cell r="Y60">
            <v>221.6</v>
          </cell>
        </row>
        <row r="61">
          <cell r="O61">
            <v>0.1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27.6</v>
          </cell>
        </row>
        <row r="62">
          <cell r="O62">
            <v>21.3</v>
          </cell>
          <cell r="P62">
            <v>8.1999999999999993</v>
          </cell>
          <cell r="Q62">
            <v>7.9</v>
          </cell>
          <cell r="R62">
            <v>0.9</v>
          </cell>
          <cell r="S62">
            <v>1.6</v>
          </cell>
          <cell r="T62">
            <v>4</v>
          </cell>
          <cell r="U62">
            <v>10.3</v>
          </cell>
          <cell r="V62">
            <v>7.9</v>
          </cell>
          <cell r="W62">
            <v>3.4</v>
          </cell>
          <cell r="X62">
            <v>7.1</v>
          </cell>
          <cell r="Y62">
            <v>19.3</v>
          </cell>
        </row>
        <row r="63">
          <cell r="O63">
            <v>712.9</v>
          </cell>
          <cell r="P63">
            <v>788.2</v>
          </cell>
          <cell r="Q63">
            <v>749.19999999999982</v>
          </cell>
          <cell r="R63">
            <v>597.6</v>
          </cell>
          <cell r="S63">
            <v>552.1</v>
          </cell>
          <cell r="T63">
            <v>647.79999999999995</v>
          </cell>
          <cell r="U63">
            <v>829.1</v>
          </cell>
          <cell r="V63">
            <v>678.4</v>
          </cell>
          <cell r="W63">
            <v>709.6</v>
          </cell>
          <cell r="X63">
            <v>908.4</v>
          </cell>
          <cell r="Y63">
            <v>804.2</v>
          </cell>
        </row>
        <row r="64">
          <cell r="O64">
            <v>710.5</v>
          </cell>
          <cell r="P64">
            <v>775.2</v>
          </cell>
          <cell r="Q64">
            <v>747.1</v>
          </cell>
          <cell r="R64">
            <v>596.5</v>
          </cell>
          <cell r="S64">
            <v>549.1</v>
          </cell>
          <cell r="T64">
            <v>641</v>
          </cell>
          <cell r="U64">
            <v>822.3</v>
          </cell>
          <cell r="V64">
            <v>669.2</v>
          </cell>
          <cell r="W64">
            <v>703.5</v>
          </cell>
          <cell r="X64">
            <v>895.5</v>
          </cell>
          <cell r="Y64">
            <v>795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</sheetData>
      <sheetData sheetId="6"/>
      <sheetData sheetId="7">
        <row r="11">
          <cell r="O11">
            <v>7844.8</v>
          </cell>
          <cell r="P11">
            <v>6768</v>
          </cell>
          <cell r="Q11">
            <v>6546.9</v>
          </cell>
          <cell r="R11">
            <v>4512.8999999999996</v>
          </cell>
          <cell r="S11">
            <v>4429.1000000000004</v>
          </cell>
          <cell r="T11">
            <v>5399.1</v>
          </cell>
          <cell r="U11">
            <v>6417.1</v>
          </cell>
          <cell r="V11">
            <v>6472.4</v>
          </cell>
          <cell r="W11">
            <v>7140.5</v>
          </cell>
          <cell r="X11">
            <v>8299</v>
          </cell>
          <cell r="Y11">
            <v>8791.1</v>
          </cell>
        </row>
        <row r="13">
          <cell r="O13">
            <v>599.6</v>
          </cell>
          <cell r="P13">
            <v>526.70000000000005</v>
          </cell>
          <cell r="Q13">
            <v>598.6</v>
          </cell>
          <cell r="R13">
            <v>342.9</v>
          </cell>
          <cell r="S13">
            <v>391.1</v>
          </cell>
          <cell r="T13">
            <v>451</v>
          </cell>
          <cell r="U13">
            <v>721.6</v>
          </cell>
          <cell r="V13">
            <v>633.29999999999995</v>
          </cell>
          <cell r="W13">
            <v>653.5</v>
          </cell>
          <cell r="X13">
            <v>912.7</v>
          </cell>
          <cell r="Y13">
            <v>975.7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O15">
            <v>251.6</v>
          </cell>
          <cell r="P15">
            <v>275.10000000000002</v>
          </cell>
          <cell r="Q15">
            <v>326.89999999999998</v>
          </cell>
          <cell r="R15">
            <v>123.5</v>
          </cell>
          <cell r="S15">
            <v>108.7</v>
          </cell>
          <cell r="T15">
            <v>191.2</v>
          </cell>
          <cell r="U15">
            <v>218.5</v>
          </cell>
          <cell r="V15">
            <v>262.7</v>
          </cell>
          <cell r="W15">
            <v>314.8</v>
          </cell>
          <cell r="X15">
            <v>482.7</v>
          </cell>
          <cell r="Y15">
            <v>243</v>
          </cell>
        </row>
        <row r="16">
          <cell r="O16">
            <v>172.7</v>
          </cell>
          <cell r="P16">
            <v>136.30000000000001</v>
          </cell>
          <cell r="Q16">
            <v>115.1</v>
          </cell>
          <cell r="R16">
            <v>69.8</v>
          </cell>
          <cell r="S16">
            <v>79.8</v>
          </cell>
          <cell r="T16">
            <v>137.4</v>
          </cell>
          <cell r="U16">
            <v>182.5</v>
          </cell>
          <cell r="V16">
            <v>190.5</v>
          </cell>
          <cell r="W16">
            <v>215.3</v>
          </cell>
          <cell r="X16">
            <v>256</v>
          </cell>
          <cell r="Y16">
            <v>273.7</v>
          </cell>
        </row>
        <row r="17">
          <cell r="O17">
            <v>148.80000000000001</v>
          </cell>
          <cell r="P17">
            <v>121</v>
          </cell>
          <cell r="Q17">
            <v>141.1</v>
          </cell>
          <cell r="R17">
            <v>73.900000000000006</v>
          </cell>
          <cell r="S17">
            <v>81.7</v>
          </cell>
          <cell r="T17">
            <v>148.9</v>
          </cell>
          <cell r="U17">
            <v>74.900000000000006</v>
          </cell>
          <cell r="V17">
            <v>121.3</v>
          </cell>
          <cell r="W17">
            <v>163.5</v>
          </cell>
          <cell r="X17">
            <v>143.1</v>
          </cell>
          <cell r="Y17">
            <v>153.69999999999999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20">
          <cell r="O20">
            <v>32.1</v>
          </cell>
          <cell r="P20">
            <v>18.100000000000001</v>
          </cell>
          <cell r="Q20">
            <v>19.5</v>
          </cell>
          <cell r="R20">
            <v>1.3</v>
          </cell>
          <cell r="S20">
            <v>1.3</v>
          </cell>
          <cell r="T20">
            <v>3.2</v>
          </cell>
          <cell r="U20">
            <v>16</v>
          </cell>
          <cell r="V20">
            <v>25.8</v>
          </cell>
          <cell r="W20">
            <v>31.3</v>
          </cell>
          <cell r="X20">
            <v>41.1</v>
          </cell>
          <cell r="Y20">
            <v>50.7</v>
          </cell>
        </row>
        <row r="23">
          <cell r="O23">
            <v>2737.1</v>
          </cell>
          <cell r="P23">
            <v>2402.4</v>
          </cell>
          <cell r="Q23">
            <v>2061.1999999999998</v>
          </cell>
          <cell r="R23">
            <v>1477.2</v>
          </cell>
          <cell r="S23">
            <v>1493.1</v>
          </cell>
          <cell r="T23">
            <v>2007.5</v>
          </cell>
          <cell r="U23">
            <v>2372.9</v>
          </cell>
          <cell r="V23">
            <v>2507.6</v>
          </cell>
          <cell r="W23">
            <v>2732.8</v>
          </cell>
          <cell r="X23">
            <v>3088.8</v>
          </cell>
          <cell r="Y23">
            <v>3257.3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7">
          <cell r="O27">
            <v>40.4</v>
          </cell>
          <cell r="P27">
            <v>30</v>
          </cell>
          <cell r="Q27">
            <v>18.100000000000001</v>
          </cell>
          <cell r="R27">
            <v>0</v>
          </cell>
          <cell r="S27">
            <v>0</v>
          </cell>
          <cell r="T27">
            <v>0.1</v>
          </cell>
          <cell r="U27">
            <v>0</v>
          </cell>
          <cell r="V27">
            <v>0</v>
          </cell>
          <cell r="W27">
            <v>0.1</v>
          </cell>
          <cell r="X27">
            <v>0.1</v>
          </cell>
          <cell r="Y27">
            <v>1</v>
          </cell>
        </row>
        <row r="28">
          <cell r="O28">
            <v>4</v>
          </cell>
          <cell r="P28">
            <v>1.6</v>
          </cell>
          <cell r="Q28">
            <v>2.2000000000000002</v>
          </cell>
          <cell r="R28">
            <v>2.8</v>
          </cell>
          <cell r="S28">
            <v>2</v>
          </cell>
          <cell r="T28">
            <v>1.8</v>
          </cell>
          <cell r="U28">
            <v>1.7</v>
          </cell>
          <cell r="V28">
            <v>0.8</v>
          </cell>
          <cell r="W28">
            <v>1.1000000000000001</v>
          </cell>
          <cell r="X28">
            <v>1</v>
          </cell>
          <cell r="Y28">
            <v>1.1000000000000001</v>
          </cell>
        </row>
        <row r="29">
          <cell r="O29">
            <v>0.3</v>
          </cell>
          <cell r="P29">
            <v>0.2</v>
          </cell>
          <cell r="Q29">
            <v>0.1</v>
          </cell>
          <cell r="R29">
            <v>0</v>
          </cell>
          <cell r="S29">
            <v>0</v>
          </cell>
          <cell r="T29">
            <v>0.3</v>
          </cell>
          <cell r="U29">
            <v>0.3</v>
          </cell>
          <cell r="V29">
            <v>0</v>
          </cell>
          <cell r="W29">
            <v>0.5</v>
          </cell>
          <cell r="X29">
            <v>0.2</v>
          </cell>
          <cell r="Y29">
            <v>0.1</v>
          </cell>
        </row>
        <row r="32">
          <cell r="O32">
            <v>93.1</v>
          </cell>
          <cell r="P32">
            <v>201</v>
          </cell>
          <cell r="Q32">
            <v>30.3</v>
          </cell>
          <cell r="R32">
            <v>14.5</v>
          </cell>
          <cell r="S32">
            <v>0.1</v>
          </cell>
          <cell r="T32">
            <v>18.7</v>
          </cell>
          <cell r="U32">
            <v>71.8</v>
          </cell>
          <cell r="V32">
            <v>120.9</v>
          </cell>
          <cell r="W32">
            <v>28.3</v>
          </cell>
          <cell r="X32">
            <v>112.3</v>
          </cell>
          <cell r="Y32">
            <v>165.5</v>
          </cell>
        </row>
        <row r="33">
          <cell r="O33">
            <v>22.9</v>
          </cell>
          <cell r="P33">
            <v>0</v>
          </cell>
          <cell r="Q33">
            <v>0</v>
          </cell>
          <cell r="R33">
            <v>0</v>
          </cell>
          <cell r="S33">
            <v>20.6</v>
          </cell>
          <cell r="T33">
            <v>0</v>
          </cell>
          <cell r="U33">
            <v>0.6</v>
          </cell>
          <cell r="V33">
            <v>0</v>
          </cell>
          <cell r="W33">
            <v>0</v>
          </cell>
          <cell r="X33">
            <v>14.6</v>
          </cell>
          <cell r="Y33">
            <v>1.2</v>
          </cell>
          <cell r="Z33">
            <v>59.900000000000006</v>
          </cell>
        </row>
      </sheetData>
      <sheetData sheetId="8"/>
      <sheetData sheetId="9">
        <row r="12"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O13">
            <v>0</v>
          </cell>
          <cell r="P13">
            <v>95.5</v>
          </cell>
          <cell r="Q13">
            <v>93.1</v>
          </cell>
          <cell r="R13">
            <v>0</v>
          </cell>
          <cell r="S13">
            <v>192</v>
          </cell>
          <cell r="T13">
            <v>103.6</v>
          </cell>
          <cell r="U13">
            <v>109.2</v>
          </cell>
          <cell r="V13">
            <v>107</v>
          </cell>
          <cell r="W13">
            <v>115.3</v>
          </cell>
          <cell r="X13">
            <v>107.7</v>
          </cell>
          <cell r="Y13">
            <v>98.2</v>
          </cell>
        </row>
        <row r="16">
          <cell r="O16">
            <v>14.3</v>
          </cell>
          <cell r="P16">
            <v>8</v>
          </cell>
          <cell r="Q16">
            <v>6.5</v>
          </cell>
          <cell r="R16">
            <v>0</v>
          </cell>
          <cell r="S16">
            <v>2.7</v>
          </cell>
          <cell r="T16">
            <v>0</v>
          </cell>
          <cell r="U16">
            <v>11.2</v>
          </cell>
          <cell r="V16">
            <v>12.4</v>
          </cell>
          <cell r="W16">
            <v>0</v>
          </cell>
          <cell r="X16">
            <v>11.7</v>
          </cell>
          <cell r="Y16">
            <v>15</v>
          </cell>
        </row>
        <row r="17">
          <cell r="O17">
            <v>5.5</v>
          </cell>
          <cell r="P17">
            <v>4.3</v>
          </cell>
          <cell r="Q17">
            <v>2.4</v>
          </cell>
          <cell r="R17">
            <v>0.1</v>
          </cell>
          <cell r="S17">
            <v>1.3</v>
          </cell>
          <cell r="T17">
            <v>4.9000000000000004</v>
          </cell>
          <cell r="U17">
            <v>5.3</v>
          </cell>
          <cell r="V17">
            <v>4.5999999999999996</v>
          </cell>
          <cell r="W17">
            <v>5.2</v>
          </cell>
          <cell r="X17">
            <v>5.4</v>
          </cell>
          <cell r="Y17">
            <v>5.2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20">
          <cell r="O20">
            <v>15.1</v>
          </cell>
          <cell r="P20">
            <v>12.2</v>
          </cell>
          <cell r="Q20">
            <v>7</v>
          </cell>
          <cell r="R20">
            <v>0.1</v>
          </cell>
          <cell r="S20">
            <v>1.4</v>
          </cell>
          <cell r="T20">
            <v>6</v>
          </cell>
          <cell r="U20">
            <v>8</v>
          </cell>
          <cell r="V20">
            <v>4.2</v>
          </cell>
          <cell r="W20">
            <v>4.4000000000000004</v>
          </cell>
          <cell r="X20">
            <v>4.5999999999999996</v>
          </cell>
          <cell r="Y20">
            <v>4.4000000000000004</v>
          </cell>
        </row>
        <row r="21">
          <cell r="O21">
            <v>179</v>
          </cell>
          <cell r="P21">
            <v>255.9</v>
          </cell>
          <cell r="Q21">
            <v>186.7</v>
          </cell>
          <cell r="R21">
            <v>236.5</v>
          </cell>
          <cell r="S21">
            <v>183.3</v>
          </cell>
          <cell r="T21">
            <v>182.2</v>
          </cell>
          <cell r="U21">
            <v>200.7</v>
          </cell>
          <cell r="V21">
            <v>219</v>
          </cell>
          <cell r="W21">
            <v>239.1</v>
          </cell>
          <cell r="X21">
            <v>182</v>
          </cell>
          <cell r="Y21">
            <v>401.3</v>
          </cell>
        </row>
        <row r="24">
          <cell r="O24">
            <v>0</v>
          </cell>
          <cell r="P24">
            <v>0</v>
          </cell>
          <cell r="Q24">
            <v>400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O25">
            <v>0</v>
          </cell>
          <cell r="P25">
            <v>0</v>
          </cell>
          <cell r="Q25">
            <v>500</v>
          </cell>
          <cell r="R25">
            <v>11500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4000</v>
          </cell>
          <cell r="X26">
            <v>0</v>
          </cell>
          <cell r="Y26">
            <v>0</v>
          </cell>
          <cell r="Z26">
            <v>4000</v>
          </cell>
        </row>
        <row r="30">
          <cell r="O30">
            <v>104.2</v>
          </cell>
          <cell r="P30">
            <v>94.9</v>
          </cell>
          <cell r="Q30">
            <v>107.4</v>
          </cell>
          <cell r="R30">
            <v>51.3</v>
          </cell>
          <cell r="S30">
            <v>57.3</v>
          </cell>
          <cell r="T30">
            <v>56.3</v>
          </cell>
          <cell r="U30">
            <v>87.7</v>
          </cell>
          <cell r="V30">
            <v>65.7</v>
          </cell>
          <cell r="W30">
            <v>77</v>
          </cell>
          <cell r="X30">
            <v>91.1</v>
          </cell>
          <cell r="Y30">
            <v>78.400000000000006</v>
          </cell>
        </row>
        <row r="31">
          <cell r="O31">
            <v>1.2</v>
          </cell>
          <cell r="P31">
            <v>1.8</v>
          </cell>
          <cell r="Q31">
            <v>1.1000000000000001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O32">
            <v>0.6</v>
          </cell>
          <cell r="P32">
            <v>20.399999999999999</v>
          </cell>
          <cell r="Q32">
            <v>0.3</v>
          </cell>
          <cell r="R32">
            <v>10.1</v>
          </cell>
          <cell r="S32">
            <v>0.4</v>
          </cell>
          <cell r="T32">
            <v>18.5</v>
          </cell>
          <cell r="U32">
            <v>0</v>
          </cell>
          <cell r="V32">
            <v>0</v>
          </cell>
          <cell r="W32">
            <v>0.1</v>
          </cell>
          <cell r="X32">
            <v>0.3</v>
          </cell>
          <cell r="Y32">
            <v>0.2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5">
          <cell r="O35">
            <v>33.700000000000003</v>
          </cell>
          <cell r="P35">
            <v>28.4</v>
          </cell>
          <cell r="Q35">
            <v>12.1</v>
          </cell>
          <cell r="R35">
            <v>7.1</v>
          </cell>
          <cell r="S35">
            <v>10.3</v>
          </cell>
          <cell r="T35">
            <v>8.6999999999999993</v>
          </cell>
          <cell r="U35">
            <v>15.5</v>
          </cell>
          <cell r="V35">
            <v>11.3</v>
          </cell>
          <cell r="W35">
            <v>14</v>
          </cell>
          <cell r="X35">
            <v>23.4</v>
          </cell>
          <cell r="Y35">
            <v>13.6</v>
          </cell>
        </row>
        <row r="36">
          <cell r="O36">
            <v>2150.6</v>
          </cell>
          <cell r="P36">
            <v>1287.5999999999999</v>
          </cell>
          <cell r="Q36">
            <v>1167</v>
          </cell>
          <cell r="R36">
            <v>572</v>
          </cell>
          <cell r="S36">
            <v>306.2</v>
          </cell>
          <cell r="T36">
            <v>659.1</v>
          </cell>
          <cell r="U36">
            <v>1109.5999999999999</v>
          </cell>
          <cell r="V36">
            <v>1407.3</v>
          </cell>
          <cell r="W36">
            <v>555.29999999999995</v>
          </cell>
          <cell r="X36">
            <v>716.5</v>
          </cell>
          <cell r="Y36">
            <v>657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9">
          <cell r="O39">
            <v>61.4</v>
          </cell>
          <cell r="P39">
            <v>49.6</v>
          </cell>
          <cell r="Q39">
            <v>34.1</v>
          </cell>
          <cell r="R39">
            <v>0.4</v>
          </cell>
          <cell r="S39">
            <v>8.6999999999999993</v>
          </cell>
          <cell r="T39">
            <v>25.1</v>
          </cell>
          <cell r="U39">
            <v>36.200000000000003</v>
          </cell>
          <cell r="V39">
            <v>44.2</v>
          </cell>
          <cell r="W39">
            <v>46.5</v>
          </cell>
          <cell r="X39">
            <v>55.4</v>
          </cell>
          <cell r="Y39">
            <v>50.5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131.6</v>
          </cell>
          <cell r="T41">
            <v>402.1</v>
          </cell>
          <cell r="U41">
            <v>481.8</v>
          </cell>
          <cell r="V41">
            <v>125</v>
          </cell>
          <cell r="W41">
            <v>2.2999999999999998</v>
          </cell>
          <cell r="X41">
            <v>3</v>
          </cell>
          <cell r="Y41">
            <v>2.4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131.6</v>
          </cell>
          <cell r="T42">
            <v>402.1</v>
          </cell>
          <cell r="U42">
            <v>27.1</v>
          </cell>
          <cell r="V42">
            <v>2.2000000000000002</v>
          </cell>
          <cell r="W42">
            <v>2.2999999999999998</v>
          </cell>
          <cell r="X42">
            <v>3</v>
          </cell>
          <cell r="Y42">
            <v>2.4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454.7</v>
          </cell>
          <cell r="V43">
            <v>122.8</v>
          </cell>
          <cell r="W43">
            <v>0</v>
          </cell>
          <cell r="X43">
            <v>0</v>
          </cell>
          <cell r="Y43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6053.6</v>
          </cell>
          <cell r="X49">
            <v>0</v>
          </cell>
          <cell r="Y49">
            <v>0</v>
          </cell>
        </row>
        <row r="51">
          <cell r="O51">
            <v>16.899999999999999</v>
          </cell>
          <cell r="P51">
            <v>31</v>
          </cell>
          <cell r="Q51">
            <v>164.4</v>
          </cell>
          <cell r="R51">
            <v>0</v>
          </cell>
          <cell r="S51">
            <v>723</v>
          </cell>
          <cell r="T51">
            <v>0</v>
          </cell>
          <cell r="U51">
            <v>38.299999999999997</v>
          </cell>
          <cell r="V51">
            <v>38.299999999999997</v>
          </cell>
          <cell r="W51">
            <v>94.1</v>
          </cell>
          <cell r="X51">
            <v>0</v>
          </cell>
          <cell r="Y51">
            <v>0</v>
          </cell>
        </row>
        <row r="52">
          <cell r="O52">
            <v>0</v>
          </cell>
          <cell r="P52">
            <v>6.9</v>
          </cell>
          <cell r="Q52">
            <v>7.5</v>
          </cell>
          <cell r="R52">
            <v>4.9000000000000004</v>
          </cell>
          <cell r="S52">
            <v>59.1</v>
          </cell>
          <cell r="T52">
            <v>166.4</v>
          </cell>
          <cell r="U52">
            <v>131.19999999999999</v>
          </cell>
          <cell r="V52">
            <v>0</v>
          </cell>
          <cell r="W52">
            <v>0</v>
          </cell>
          <cell r="X52">
            <v>0</v>
          </cell>
          <cell r="Y52">
            <v>0.9</v>
          </cell>
        </row>
        <row r="53">
          <cell r="O53">
            <v>125.4</v>
          </cell>
          <cell r="P53">
            <v>106.1</v>
          </cell>
          <cell r="Q53">
            <v>333.6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257.10000000000002</v>
          </cell>
          <cell r="W53">
            <v>398.5</v>
          </cell>
          <cell r="X53">
            <v>0</v>
          </cell>
          <cell r="Y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104.4</v>
          </cell>
          <cell r="V55">
            <v>0</v>
          </cell>
          <cell r="W55">
            <v>1369</v>
          </cell>
          <cell r="X55">
            <v>0</v>
          </cell>
          <cell r="Y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O59">
            <v>0</v>
          </cell>
          <cell r="P59">
            <v>0</v>
          </cell>
          <cell r="Q59">
            <v>1462.4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1">
          <cell r="O61">
            <v>5.7</v>
          </cell>
          <cell r="P61">
            <v>5.7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0.3</v>
          </cell>
          <cell r="Y61">
            <v>0</v>
          </cell>
        </row>
        <row r="62">
          <cell r="O62">
            <v>0</v>
          </cell>
          <cell r="P62">
            <v>1597.8</v>
          </cell>
          <cell r="Q62">
            <v>803.3</v>
          </cell>
          <cell r="R62">
            <v>1309.4000000000001</v>
          </cell>
          <cell r="S62">
            <v>825</v>
          </cell>
          <cell r="T62">
            <v>859.7</v>
          </cell>
          <cell r="U62">
            <v>874</v>
          </cell>
          <cell r="V62">
            <v>877.2</v>
          </cell>
          <cell r="W62">
            <v>0</v>
          </cell>
          <cell r="X62">
            <v>1754.8</v>
          </cell>
          <cell r="Y62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895"/>
  <sheetViews>
    <sheetView showGridLines="0" tabSelected="1" zoomScaleNormal="100" workbookViewId="0">
      <selection activeCell="AC69" sqref="AC69"/>
    </sheetView>
  </sheetViews>
  <sheetFormatPr baseColWidth="10" defaultColWidth="11.42578125" defaultRowHeight="12.75"/>
  <cols>
    <col min="1" max="1" width="0.85546875" style="5" customWidth="1"/>
    <col min="2" max="2" width="79" style="5" customWidth="1"/>
    <col min="3" max="12" width="10.5703125" style="5" customWidth="1"/>
    <col min="13" max="13" width="10.140625" style="5" customWidth="1"/>
    <col min="14" max="14" width="11.140625" style="5" customWidth="1"/>
    <col min="15" max="19" width="8.85546875" style="5" customWidth="1"/>
    <col min="20" max="20" width="8.42578125" style="5" bestFit="1" customWidth="1"/>
    <col min="21" max="21" width="10.140625" style="5" customWidth="1"/>
    <col min="22" max="22" width="8.85546875" style="5" customWidth="1"/>
    <col min="23" max="24" width="11.7109375" style="5" customWidth="1"/>
    <col min="25" max="25" width="9.42578125" style="83" customWidth="1"/>
    <col min="26" max="26" width="10.42578125" style="5" customWidth="1"/>
    <col min="27" max="27" width="8.5703125" style="5" customWidth="1"/>
    <col min="28" max="16384" width="11.42578125" style="5"/>
  </cols>
  <sheetData>
    <row r="1" spans="2:47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:47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8"/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2:47" ht="19.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6.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" customHeight="1">
      <c r="B7" s="12" t="s">
        <v>4</v>
      </c>
      <c r="C7" s="13">
        <v>2020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 t="s">
        <v>5</v>
      </c>
      <c r="O7" s="13">
        <v>2020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5" t="s">
        <v>6</v>
      </c>
      <c r="AA7" s="15" t="s">
        <v>7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20.25" customHeight="1" thickBot="1">
      <c r="B8" s="16"/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8"/>
      <c r="O8" s="17" t="s">
        <v>8</v>
      </c>
      <c r="P8" s="17" t="s">
        <v>9</v>
      </c>
      <c r="Q8" s="17" t="s">
        <v>10</v>
      </c>
      <c r="R8" s="17" t="s">
        <v>11</v>
      </c>
      <c r="S8" s="17" t="s">
        <v>12</v>
      </c>
      <c r="T8" s="17" t="s">
        <v>13</v>
      </c>
      <c r="U8" s="17" t="s">
        <v>14</v>
      </c>
      <c r="V8" s="17" t="s">
        <v>15</v>
      </c>
      <c r="W8" s="17" t="s">
        <v>16</v>
      </c>
      <c r="X8" s="17" t="s">
        <v>17</v>
      </c>
      <c r="Y8" s="17" t="s">
        <v>18</v>
      </c>
      <c r="Z8" s="18"/>
      <c r="AA8" s="1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8" customHeight="1" thickTop="1">
      <c r="B9" s="19" t="s">
        <v>19</v>
      </c>
      <c r="C9" s="20">
        <f t="shared" ref="C9:Z9" si="0">+C10+C49+C57</f>
        <v>48861.799999999988</v>
      </c>
      <c r="D9" s="20">
        <f t="shared" si="0"/>
        <v>37262.300000000003</v>
      </c>
      <c r="E9" s="20">
        <f t="shared" si="0"/>
        <v>32417.100000000002</v>
      </c>
      <c r="F9" s="20">
        <f t="shared" si="0"/>
        <v>26721.299999999996</v>
      </c>
      <c r="G9" s="20">
        <f t="shared" si="0"/>
        <v>25778.400000000001</v>
      </c>
      <c r="H9" s="20">
        <f t="shared" si="0"/>
        <v>30197.800000000003</v>
      </c>
      <c r="I9" s="20">
        <f t="shared" si="0"/>
        <v>41772.1</v>
      </c>
      <c r="J9" s="20">
        <f t="shared" si="0"/>
        <v>37428.5</v>
      </c>
      <c r="K9" s="20">
        <f t="shared" si="0"/>
        <v>35922.999999999993</v>
      </c>
      <c r="L9" s="20">
        <f t="shared" si="0"/>
        <v>48958.9</v>
      </c>
      <c r="M9" s="20">
        <f t="shared" si="0"/>
        <v>36329.1</v>
      </c>
      <c r="N9" s="20">
        <f t="shared" si="0"/>
        <v>401650.30000000005</v>
      </c>
      <c r="O9" s="20">
        <f t="shared" si="0"/>
        <v>48255.499999999993</v>
      </c>
      <c r="P9" s="20">
        <f t="shared" si="0"/>
        <v>37736.800000000003</v>
      </c>
      <c r="Q9" s="20">
        <f t="shared" si="0"/>
        <v>36770.999999999993</v>
      </c>
      <c r="R9" s="20">
        <f t="shared" si="0"/>
        <v>26892.800000000003</v>
      </c>
      <c r="S9" s="20">
        <f t="shared" si="0"/>
        <v>25143.900000000005</v>
      </c>
      <c r="T9" s="20">
        <f t="shared" si="0"/>
        <v>27756.899999999998</v>
      </c>
      <c r="U9" s="20">
        <f t="shared" si="0"/>
        <v>39749.5</v>
      </c>
      <c r="V9" s="20">
        <f t="shared" si="0"/>
        <v>32834.300000000003</v>
      </c>
      <c r="W9" s="21">
        <f t="shared" si="0"/>
        <v>34294.700000000012</v>
      </c>
      <c r="X9" s="20">
        <f t="shared" si="0"/>
        <v>36773.648933331446</v>
      </c>
      <c r="Y9" s="20">
        <f t="shared" si="0"/>
        <v>35627.600000000006</v>
      </c>
      <c r="Z9" s="20">
        <f t="shared" si="0"/>
        <v>381836.64893333154</v>
      </c>
      <c r="AA9" s="20">
        <f t="shared" ref="AA9:AA51" si="1">+N9/Z9*100</f>
        <v>105.18903859072155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8" customHeight="1">
      <c r="B10" s="22" t="s">
        <v>20</v>
      </c>
      <c r="C10" s="23">
        <f t="shared" ref="C10:Z10" si="2">+C11+C16+C26+C44+C47+C48</f>
        <v>47548.999999999993</v>
      </c>
      <c r="D10" s="23">
        <f t="shared" si="2"/>
        <v>35884.700000000004</v>
      </c>
      <c r="E10" s="23">
        <f t="shared" si="2"/>
        <v>31113.300000000003</v>
      </c>
      <c r="F10" s="23">
        <f t="shared" si="2"/>
        <v>25748.299999999996</v>
      </c>
      <c r="G10" s="23">
        <f t="shared" si="2"/>
        <v>24980.7</v>
      </c>
      <c r="H10" s="23">
        <f t="shared" si="2"/>
        <v>29301.4</v>
      </c>
      <c r="I10" s="23">
        <f t="shared" si="2"/>
        <v>40618.899999999994</v>
      </c>
      <c r="J10" s="23">
        <f t="shared" si="2"/>
        <v>36464.6</v>
      </c>
      <c r="K10" s="23">
        <f t="shared" si="2"/>
        <v>34836.799999999996</v>
      </c>
      <c r="L10" s="23">
        <f t="shared" si="2"/>
        <v>44851.5</v>
      </c>
      <c r="M10" s="23">
        <f t="shared" si="2"/>
        <v>35088</v>
      </c>
      <c r="N10" s="23">
        <f t="shared" si="2"/>
        <v>386437.2</v>
      </c>
      <c r="O10" s="23">
        <f t="shared" si="2"/>
        <v>46901.299999999996</v>
      </c>
      <c r="P10" s="23">
        <f t="shared" si="2"/>
        <v>36415.599999999999</v>
      </c>
      <c r="Q10" s="23">
        <f t="shared" si="2"/>
        <v>35412.799999999996</v>
      </c>
      <c r="R10" s="23">
        <f t="shared" si="2"/>
        <v>25887.7</v>
      </c>
      <c r="S10" s="23">
        <f t="shared" si="2"/>
        <v>24320.200000000004</v>
      </c>
      <c r="T10" s="23">
        <f t="shared" si="2"/>
        <v>26830.6</v>
      </c>
      <c r="U10" s="23">
        <f t="shared" si="2"/>
        <v>38716.300000000003</v>
      </c>
      <c r="V10" s="23">
        <f t="shared" si="2"/>
        <v>31640.400000000001</v>
      </c>
      <c r="W10" s="24">
        <f t="shared" si="2"/>
        <v>33017.000000000007</v>
      </c>
      <c r="X10" s="23">
        <f t="shared" si="2"/>
        <v>35387.799999999996</v>
      </c>
      <c r="Y10" s="23">
        <f t="shared" si="2"/>
        <v>34169.300000000003</v>
      </c>
      <c r="Z10" s="25">
        <f t="shared" si="2"/>
        <v>368699.00000000006</v>
      </c>
      <c r="AA10" s="23">
        <f t="shared" si="1"/>
        <v>104.81102471121429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8" customHeight="1">
      <c r="B11" s="22" t="s">
        <v>21</v>
      </c>
      <c r="C11" s="26">
        <f t="shared" ref="C11:Z11" si="3">SUM(C12:C15)</f>
        <v>20896.599999999999</v>
      </c>
      <c r="D11" s="26">
        <f t="shared" si="3"/>
        <v>14072.900000000001</v>
      </c>
      <c r="E11" s="26">
        <f t="shared" si="3"/>
        <v>13646.500000000002</v>
      </c>
      <c r="F11" s="26">
        <f t="shared" si="3"/>
        <v>16420.599999999999</v>
      </c>
      <c r="G11" s="26">
        <f t="shared" si="3"/>
        <v>11041.7</v>
      </c>
      <c r="H11" s="26">
        <f t="shared" si="3"/>
        <v>10874.6</v>
      </c>
      <c r="I11" s="26">
        <f t="shared" si="3"/>
        <v>20089.699999999997</v>
      </c>
      <c r="J11" s="26">
        <f t="shared" si="3"/>
        <v>15607.4</v>
      </c>
      <c r="K11" s="26">
        <f t="shared" si="3"/>
        <v>14881.3</v>
      </c>
      <c r="L11" s="26">
        <f t="shared" si="3"/>
        <v>22029.899999999998</v>
      </c>
      <c r="M11" s="26">
        <f t="shared" si="3"/>
        <v>13297.800000000001</v>
      </c>
      <c r="N11" s="27">
        <f t="shared" si="3"/>
        <v>172859</v>
      </c>
      <c r="O11" s="26">
        <f t="shared" si="3"/>
        <v>20096.5</v>
      </c>
      <c r="P11" s="26">
        <f t="shared" si="3"/>
        <v>14253.5</v>
      </c>
      <c r="Q11" s="26">
        <f t="shared" si="3"/>
        <v>14066.400000000001</v>
      </c>
      <c r="R11" s="26">
        <f t="shared" si="3"/>
        <v>15619.900000000001</v>
      </c>
      <c r="S11" s="26">
        <f t="shared" si="3"/>
        <v>11502.000000000002</v>
      </c>
      <c r="T11" s="26">
        <f t="shared" si="3"/>
        <v>10766</v>
      </c>
      <c r="U11" s="26">
        <f t="shared" si="3"/>
        <v>20563.600000000002</v>
      </c>
      <c r="V11" s="26">
        <f t="shared" si="3"/>
        <v>11978.4</v>
      </c>
      <c r="W11" s="28">
        <f t="shared" si="3"/>
        <v>12387.500000000002</v>
      </c>
      <c r="X11" s="26">
        <f t="shared" si="3"/>
        <v>12506.1</v>
      </c>
      <c r="Y11" s="26">
        <f t="shared" si="3"/>
        <v>12194.099999999999</v>
      </c>
      <c r="Z11" s="27">
        <f t="shared" si="3"/>
        <v>155934</v>
      </c>
      <c r="AA11" s="26">
        <f t="shared" si="1"/>
        <v>110.85395103056422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8" customHeight="1">
      <c r="B12" s="29" t="s">
        <v>22</v>
      </c>
      <c r="C12" s="30">
        <f>+[1]DGII!O12</f>
        <v>6857</v>
      </c>
      <c r="D12" s="30">
        <f>+[1]DGII!P12</f>
        <v>5532.7</v>
      </c>
      <c r="E12" s="30">
        <f>+[1]DGII!Q12</f>
        <v>4956.6000000000004</v>
      </c>
      <c r="F12" s="30">
        <f>+[1]DGII!R12</f>
        <v>4725.8999999999996</v>
      </c>
      <c r="G12" s="30">
        <f>+[1]DGII!S12</f>
        <v>4520.2</v>
      </c>
      <c r="H12" s="30">
        <f>+[1]DGII!T12</f>
        <v>4102.1000000000004</v>
      </c>
      <c r="I12" s="30">
        <f>+[1]DGII!U12</f>
        <v>4181.7</v>
      </c>
      <c r="J12" s="30">
        <f>+[1]DGII!V12</f>
        <v>5375.9</v>
      </c>
      <c r="K12" s="30">
        <f>+[1]DGII!W12</f>
        <v>4394</v>
      </c>
      <c r="L12" s="30">
        <f>+[1]DGII!X12</f>
        <v>4453.8</v>
      </c>
      <c r="M12" s="30">
        <f>+[1]DGII!Y12</f>
        <v>4521.2</v>
      </c>
      <c r="N12" s="31">
        <f>SUM(C12:M12)</f>
        <v>53621.100000000006</v>
      </c>
      <c r="O12" s="30">
        <f>+'[1]PP (EST)'!O12</f>
        <v>6490.8</v>
      </c>
      <c r="P12" s="30">
        <f>+'[1]PP (EST)'!P12</f>
        <v>5456.8</v>
      </c>
      <c r="Q12" s="30">
        <f>+'[1]PP (EST)'!Q12</f>
        <v>5157.1000000000004</v>
      </c>
      <c r="R12" s="30">
        <f>+'[1]PP (EST)'!R12</f>
        <v>4636.3</v>
      </c>
      <c r="S12" s="30">
        <f>+'[1]PP (EST)'!S12</f>
        <v>4586.1000000000004</v>
      </c>
      <c r="T12" s="30">
        <f>+'[1]PP (EST)'!T12</f>
        <v>4003.3</v>
      </c>
      <c r="U12" s="30">
        <f>+'[1]PP (EST)'!U12</f>
        <v>4504.3</v>
      </c>
      <c r="V12" s="30">
        <f>+'[1]PP (EST)'!V12</f>
        <v>4169.5</v>
      </c>
      <c r="W12" s="32">
        <f>+'[1]PP (EST)'!W12</f>
        <v>4113.8</v>
      </c>
      <c r="X12" s="30">
        <f>+'[1]PP (EST)'!X12</f>
        <v>4091.9</v>
      </c>
      <c r="Y12" s="30">
        <f>+'[1]PP (EST)'!Y12</f>
        <v>4095.7</v>
      </c>
      <c r="Z12" s="31">
        <f>SUM(O12:Y12)</f>
        <v>51305.599999999999</v>
      </c>
      <c r="AA12" s="30">
        <f t="shared" si="1"/>
        <v>104.51315256034431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8" customHeight="1">
      <c r="B13" s="29" t="s">
        <v>23</v>
      </c>
      <c r="C13" s="30">
        <f>+[1]DGII!O13</f>
        <v>10045.5</v>
      </c>
      <c r="D13" s="30">
        <f>+[1]DGII!P13</f>
        <v>5947.3</v>
      </c>
      <c r="E13" s="30">
        <f>+[1]DGII!Q13</f>
        <v>5901.6</v>
      </c>
      <c r="F13" s="30">
        <f>+[1]DGII!R13</f>
        <v>9248.7000000000007</v>
      </c>
      <c r="G13" s="30">
        <f>+[1]DGII!S13</f>
        <v>3614.5</v>
      </c>
      <c r="H13" s="30">
        <f>+[1]DGII!T13</f>
        <v>4255.8999999999996</v>
      </c>
      <c r="I13" s="30">
        <f>+[1]DGII!U13</f>
        <v>12123.4</v>
      </c>
      <c r="J13" s="30">
        <f>+[1]DGII!V13</f>
        <v>7215.7</v>
      </c>
      <c r="K13" s="30">
        <f>+[1]DGII!W13</f>
        <v>8327.9</v>
      </c>
      <c r="L13" s="30">
        <f>+[1]DGII!X13</f>
        <v>11666</v>
      </c>
      <c r="M13" s="30">
        <f>+[1]DGII!Y13</f>
        <v>6028</v>
      </c>
      <c r="N13" s="31">
        <f>SUM(C13:M13)</f>
        <v>84374.5</v>
      </c>
      <c r="O13" s="30">
        <f>+'[1]PP (EST)'!O13</f>
        <v>9705.2000000000007</v>
      </c>
      <c r="P13" s="30">
        <f>+'[1]PP (EST)'!P13</f>
        <v>6085.5</v>
      </c>
      <c r="Q13" s="30">
        <f>+'[1]PP (EST)'!Q13</f>
        <v>6159.3</v>
      </c>
      <c r="R13" s="30">
        <f>+'[1]PP (EST)'!R13</f>
        <v>8525.6</v>
      </c>
      <c r="S13" s="30">
        <f>+'[1]PP (EST)'!S13</f>
        <v>4049.3</v>
      </c>
      <c r="T13" s="30">
        <f>+'[1]PP (EST)'!T13</f>
        <v>4359.8999999999996</v>
      </c>
      <c r="U13" s="30">
        <f>+'[1]PP (EST)'!U13</f>
        <v>12234.1</v>
      </c>
      <c r="V13" s="30">
        <f>+'[1]PP (EST)'!V13</f>
        <v>5184.6000000000004</v>
      </c>
      <c r="W13" s="32">
        <f>+'[1]PP (EST)'!W13</f>
        <v>6037.4</v>
      </c>
      <c r="X13" s="30">
        <f>+'[1]PP (EST)'!X13</f>
        <v>5702.7</v>
      </c>
      <c r="Y13" s="30">
        <f>+'[1]PP (EST)'!Y13</f>
        <v>5265.9</v>
      </c>
      <c r="Z13" s="31">
        <f>SUM(O13:Y13)</f>
        <v>73309.5</v>
      </c>
      <c r="AA13" s="30">
        <f t="shared" si="1"/>
        <v>115.0935417647099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8" customHeight="1">
      <c r="B14" s="29" t="s">
        <v>24</v>
      </c>
      <c r="C14" s="30">
        <f>+[1]DGII!O14</f>
        <v>3790.6</v>
      </c>
      <c r="D14" s="30">
        <f>+[1]DGII!P14</f>
        <v>2473.6999999999998</v>
      </c>
      <c r="E14" s="30">
        <f>+[1]DGII!Q14</f>
        <v>2716.1</v>
      </c>
      <c r="F14" s="30">
        <f>+[1]DGII!R14</f>
        <v>2401.6999999999998</v>
      </c>
      <c r="G14" s="30">
        <f>+[1]DGII!S14</f>
        <v>2860.3</v>
      </c>
      <c r="H14" s="30">
        <f>+[1]DGII!T14</f>
        <v>2447.1</v>
      </c>
      <c r="I14" s="30">
        <f>+[1]DGII!U14</f>
        <v>3675.5</v>
      </c>
      <c r="J14" s="30">
        <f>+[1]DGII!V14</f>
        <v>2939.6</v>
      </c>
      <c r="K14" s="30">
        <f>+[1]DGII!W14</f>
        <v>2081.4</v>
      </c>
      <c r="L14" s="30">
        <f>+[1]DGII!X14</f>
        <v>5821.4</v>
      </c>
      <c r="M14" s="30">
        <f>+[1]DGII!Y14</f>
        <v>2663.4</v>
      </c>
      <c r="N14" s="31">
        <f>SUM(C14:M14)</f>
        <v>33870.799999999996</v>
      </c>
      <c r="O14" s="30">
        <f>+'[1]PP (EST)'!O14</f>
        <v>3723.6</v>
      </c>
      <c r="P14" s="30">
        <f>+'[1]PP (EST)'!P14</f>
        <v>2572.6</v>
      </c>
      <c r="Q14" s="30">
        <f>+'[1]PP (EST)'!Q14</f>
        <v>2528</v>
      </c>
      <c r="R14" s="30">
        <f>+'[1]PP (EST)'!R14</f>
        <v>2444.5</v>
      </c>
      <c r="S14" s="30">
        <f>+'[1]PP (EST)'!S14</f>
        <v>2845.7</v>
      </c>
      <c r="T14" s="30">
        <f>+'[1]PP (EST)'!T14</f>
        <v>2375.9</v>
      </c>
      <c r="U14" s="30">
        <f>+'[1]PP (EST)'!U14</f>
        <v>3760.5</v>
      </c>
      <c r="V14" s="30">
        <f>+'[1]PP (EST)'!V14</f>
        <v>2454.5</v>
      </c>
      <c r="W14" s="32">
        <f>+'[1]PP (EST)'!W14</f>
        <v>2145.6999999999998</v>
      </c>
      <c r="X14" s="30">
        <f>+'[1]PP (EST)'!X14</f>
        <v>2586.1</v>
      </c>
      <c r="Y14" s="30">
        <f>+'[1]PP (EST)'!Y14</f>
        <v>2706.4</v>
      </c>
      <c r="Z14" s="31">
        <f>SUM(O14:Y14)</f>
        <v>30143.500000000004</v>
      </c>
      <c r="AA14" s="30">
        <f t="shared" si="1"/>
        <v>112.36518652445797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8" customHeight="1">
      <c r="B15" s="29" t="s">
        <v>25</v>
      </c>
      <c r="C15" s="30">
        <f>+[1]DGII!O15</f>
        <v>203.5</v>
      </c>
      <c r="D15" s="30">
        <f>+[1]DGII!P15</f>
        <v>119.2</v>
      </c>
      <c r="E15" s="30">
        <f>+[1]DGII!Q15</f>
        <v>72.2</v>
      </c>
      <c r="F15" s="30">
        <f>+[1]DGII!R15</f>
        <v>44.3</v>
      </c>
      <c r="G15" s="30">
        <f>+[1]DGII!S15</f>
        <v>46.7</v>
      </c>
      <c r="H15" s="30">
        <f>+[1]DGII!T15</f>
        <v>69.5</v>
      </c>
      <c r="I15" s="30">
        <f>+[1]DGII!U15</f>
        <v>109.1</v>
      </c>
      <c r="J15" s="30">
        <f>+[1]DGII!V15</f>
        <v>76.2</v>
      </c>
      <c r="K15" s="30">
        <f>+[1]DGII!W15</f>
        <v>78</v>
      </c>
      <c r="L15" s="30">
        <f>+[1]DGII!X15</f>
        <v>88.7</v>
      </c>
      <c r="M15" s="30">
        <f>+[1]DGII!Y15</f>
        <v>85.2</v>
      </c>
      <c r="N15" s="31">
        <f>SUM(C15:M15)</f>
        <v>992.60000000000014</v>
      </c>
      <c r="O15" s="30">
        <f>+'[1]PP (EST)'!O15</f>
        <v>176.9</v>
      </c>
      <c r="P15" s="30">
        <f>+'[1]PP (EST)'!P15</f>
        <v>138.6</v>
      </c>
      <c r="Q15" s="30">
        <f>+'[1]PP (EST)'!Q15</f>
        <v>222</v>
      </c>
      <c r="R15" s="30">
        <f>+'[1]PP (EST)'!R15</f>
        <v>13.5</v>
      </c>
      <c r="S15" s="30">
        <f>+'[1]PP (EST)'!S15</f>
        <v>20.9</v>
      </c>
      <c r="T15" s="30">
        <f>+'[1]PP (EST)'!T15</f>
        <v>26.9</v>
      </c>
      <c r="U15" s="30">
        <f>+'[1]PP (EST)'!U15</f>
        <v>64.7</v>
      </c>
      <c r="V15" s="30">
        <f>+'[1]PP (EST)'!V15</f>
        <v>169.8</v>
      </c>
      <c r="W15" s="32">
        <f>+'[1]PP (EST)'!W15</f>
        <v>90.6</v>
      </c>
      <c r="X15" s="30">
        <f>+'[1]PP (EST)'!X15</f>
        <v>125.4</v>
      </c>
      <c r="Y15" s="30">
        <f>+'[1]PP (EST)'!Y15</f>
        <v>126.1</v>
      </c>
      <c r="Z15" s="31">
        <f>SUM(O15:Y15)</f>
        <v>1175.3999999999999</v>
      </c>
      <c r="AA15" s="30">
        <f t="shared" si="1"/>
        <v>84.447847541262561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8" customHeight="1">
      <c r="B16" s="22" t="s">
        <v>26</v>
      </c>
      <c r="C16" s="23">
        <f t="shared" ref="C16:Z16" si="4">+C17+C25</f>
        <v>2038.1</v>
      </c>
      <c r="D16" s="23">
        <f t="shared" si="4"/>
        <v>1843</v>
      </c>
      <c r="E16" s="23">
        <f t="shared" si="4"/>
        <v>2517.6</v>
      </c>
      <c r="F16" s="23">
        <f t="shared" si="4"/>
        <v>491.99999999999994</v>
      </c>
      <c r="G16" s="23">
        <f t="shared" si="4"/>
        <v>1039.4000000000001</v>
      </c>
      <c r="H16" s="23">
        <f t="shared" si="4"/>
        <v>1588.6999999999998</v>
      </c>
      <c r="I16" s="23">
        <f t="shared" si="4"/>
        <v>2388.1000000000004</v>
      </c>
      <c r="J16" s="23">
        <f t="shared" si="4"/>
        <v>2080.3999999999996</v>
      </c>
      <c r="K16" s="23">
        <f t="shared" si="4"/>
        <v>2672.5000000000005</v>
      </c>
      <c r="L16" s="23">
        <f t="shared" si="4"/>
        <v>3604.8999999999996</v>
      </c>
      <c r="M16" s="23">
        <f t="shared" si="4"/>
        <v>2131.9</v>
      </c>
      <c r="N16" s="25">
        <f t="shared" si="4"/>
        <v>22396.600000000006</v>
      </c>
      <c r="O16" s="23">
        <f t="shared" si="4"/>
        <v>1933.1</v>
      </c>
      <c r="P16" s="23">
        <f t="shared" si="4"/>
        <v>1930.3</v>
      </c>
      <c r="Q16" s="23">
        <f t="shared" si="4"/>
        <v>2431.7999999999997</v>
      </c>
      <c r="R16" s="23">
        <f t="shared" si="4"/>
        <v>538.29999999999995</v>
      </c>
      <c r="S16" s="23">
        <f t="shared" si="4"/>
        <v>1051.5</v>
      </c>
      <c r="T16" s="23">
        <f t="shared" si="4"/>
        <v>1407.1</v>
      </c>
      <c r="U16" s="23">
        <f t="shared" si="4"/>
        <v>2306.4</v>
      </c>
      <c r="V16" s="23">
        <f t="shared" si="4"/>
        <v>1538.6</v>
      </c>
      <c r="W16" s="24">
        <f t="shared" si="4"/>
        <v>2178.3000000000002</v>
      </c>
      <c r="X16" s="23">
        <f t="shared" si="4"/>
        <v>2719.1000000000004</v>
      </c>
      <c r="Y16" s="23">
        <f t="shared" si="4"/>
        <v>2085.3000000000002</v>
      </c>
      <c r="Z16" s="25">
        <f t="shared" si="4"/>
        <v>20119.8</v>
      </c>
      <c r="AA16" s="23">
        <f t="shared" si="1"/>
        <v>111.31621586695697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8" customHeight="1">
      <c r="B17" s="33" t="s">
        <v>27</v>
      </c>
      <c r="C17" s="23">
        <f t="shared" ref="C17:Z17" si="5">SUM(C18:C24)</f>
        <v>1890.3</v>
      </c>
      <c r="D17" s="23">
        <f t="shared" si="5"/>
        <v>1729.9</v>
      </c>
      <c r="E17" s="23">
        <f t="shared" si="5"/>
        <v>2431.9</v>
      </c>
      <c r="F17" s="23">
        <f t="shared" si="5"/>
        <v>478.79999999999995</v>
      </c>
      <c r="G17" s="23">
        <f t="shared" si="5"/>
        <v>1019.9</v>
      </c>
      <c r="H17" s="23">
        <f t="shared" si="5"/>
        <v>1526.6</v>
      </c>
      <c r="I17" s="23">
        <f t="shared" si="5"/>
        <v>2313.1000000000004</v>
      </c>
      <c r="J17" s="23">
        <f t="shared" si="5"/>
        <v>2023.9999999999998</v>
      </c>
      <c r="K17" s="23">
        <f t="shared" si="5"/>
        <v>2601.9000000000005</v>
      </c>
      <c r="L17" s="23">
        <f t="shared" si="5"/>
        <v>3535.8999999999996</v>
      </c>
      <c r="M17" s="23">
        <f t="shared" si="5"/>
        <v>2048.4</v>
      </c>
      <c r="N17" s="25">
        <f t="shared" si="5"/>
        <v>21600.700000000004</v>
      </c>
      <c r="O17" s="23">
        <f t="shared" si="5"/>
        <v>1771</v>
      </c>
      <c r="P17" s="23">
        <f t="shared" si="5"/>
        <v>1775.2</v>
      </c>
      <c r="Q17" s="23">
        <f t="shared" si="5"/>
        <v>2340.2999999999997</v>
      </c>
      <c r="R17" s="23">
        <f t="shared" si="5"/>
        <v>523.19999999999993</v>
      </c>
      <c r="S17" s="23">
        <f t="shared" si="5"/>
        <v>1039</v>
      </c>
      <c r="T17" s="23">
        <f t="shared" si="5"/>
        <v>1385.6999999999998</v>
      </c>
      <c r="U17" s="23">
        <f t="shared" si="5"/>
        <v>2252.4</v>
      </c>
      <c r="V17" s="23">
        <f t="shared" si="5"/>
        <v>1451</v>
      </c>
      <c r="W17" s="24">
        <f t="shared" si="5"/>
        <v>2103.6000000000004</v>
      </c>
      <c r="X17" s="23">
        <f t="shared" si="5"/>
        <v>2635.2000000000003</v>
      </c>
      <c r="Y17" s="23">
        <f t="shared" si="5"/>
        <v>1997.3</v>
      </c>
      <c r="Z17" s="25">
        <f t="shared" si="5"/>
        <v>19273.899999999998</v>
      </c>
      <c r="AA17" s="23">
        <f t="shared" si="1"/>
        <v>112.07228428081501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8" customHeight="1">
      <c r="B18" s="34" t="s">
        <v>28</v>
      </c>
      <c r="C18" s="35">
        <f>+[1]DGII!O18</f>
        <v>81.3</v>
      </c>
      <c r="D18" s="35">
        <f>+[1]DGII!P18</f>
        <v>211.8</v>
      </c>
      <c r="E18" s="35">
        <f>+[1]DGII!Q18</f>
        <v>1019.2</v>
      </c>
      <c r="F18" s="35">
        <f>+[1]DGII!R18</f>
        <v>17.600000000000001</v>
      </c>
      <c r="G18" s="35">
        <f>+[1]DGII!S18</f>
        <v>22</v>
      </c>
      <c r="H18" s="35">
        <f>+[1]DGII!T18</f>
        <v>57.1</v>
      </c>
      <c r="I18" s="35">
        <f>+[1]DGII!U18</f>
        <v>58.9</v>
      </c>
      <c r="J18" s="35">
        <f>+[1]DGII!V18</f>
        <v>161.5</v>
      </c>
      <c r="K18" s="35">
        <f>+[1]DGII!W18</f>
        <v>816</v>
      </c>
      <c r="L18" s="35">
        <f>+[1]DGII!X18</f>
        <v>147.1</v>
      </c>
      <c r="M18" s="35">
        <f>+[1]DGII!Y18</f>
        <v>117.2</v>
      </c>
      <c r="N18" s="31">
        <f t="shared" ref="N18:N25" si="6">SUM(C18:M18)</f>
        <v>2709.7</v>
      </c>
      <c r="O18" s="35">
        <f>+'[1]PP (EST)'!O18</f>
        <v>94</v>
      </c>
      <c r="P18" s="35">
        <f>+'[1]PP (EST)'!P18</f>
        <v>236.1</v>
      </c>
      <c r="Q18" s="35">
        <f>+'[1]PP (EST)'!Q18</f>
        <v>1004</v>
      </c>
      <c r="R18" s="35">
        <f>+'[1]PP (EST)'!R18</f>
        <v>50.9</v>
      </c>
      <c r="S18" s="35">
        <f>+'[1]PP (EST)'!S18</f>
        <v>24.7</v>
      </c>
      <c r="T18" s="35">
        <f>+'[1]PP (EST)'!T18</f>
        <v>30.1</v>
      </c>
      <c r="U18" s="35">
        <f>+'[1]PP (EST)'!U18</f>
        <v>26.7</v>
      </c>
      <c r="V18" s="35">
        <f>+'[1]PP (EST)'!V18</f>
        <v>209.8</v>
      </c>
      <c r="W18" s="36">
        <f>+'[1]PP (EST)'!W18</f>
        <v>803.4</v>
      </c>
      <c r="X18" s="35">
        <f>+'[1]PP (EST)'!X18</f>
        <v>261.8</v>
      </c>
      <c r="Y18" s="35">
        <f>+'[1]PP (EST)'!Y18</f>
        <v>288.7</v>
      </c>
      <c r="Z18" s="31">
        <f t="shared" ref="Z18:Z25" si="7">SUM(O18:Y18)</f>
        <v>3030.2</v>
      </c>
      <c r="AA18" s="30">
        <f t="shared" si="1"/>
        <v>89.423140386773142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8" customHeight="1">
      <c r="B19" s="34" t="s">
        <v>29</v>
      </c>
      <c r="C19" s="35">
        <f>+[1]DGII!O19</f>
        <v>197.4</v>
      </c>
      <c r="D19" s="35">
        <f>+[1]DGII!P19</f>
        <v>92.9</v>
      </c>
      <c r="E19" s="35">
        <f>+[1]DGII!Q19</f>
        <v>65.5</v>
      </c>
      <c r="F19" s="35">
        <f>+[1]DGII!R19</f>
        <v>54.3</v>
      </c>
      <c r="G19" s="35">
        <f>+[1]DGII!S19</f>
        <v>244.6</v>
      </c>
      <c r="H19" s="35">
        <f>+[1]DGII!T19</f>
        <v>250.6</v>
      </c>
      <c r="I19" s="35">
        <f>+[1]DGII!U19</f>
        <v>850.7</v>
      </c>
      <c r="J19" s="35">
        <f>+[1]DGII!V19</f>
        <v>375.9</v>
      </c>
      <c r="K19" s="35">
        <f>+[1]DGII!W19</f>
        <v>326.89999999999998</v>
      </c>
      <c r="L19" s="35">
        <f>+[1]DGII!X19</f>
        <v>1509.2</v>
      </c>
      <c r="M19" s="35">
        <f>+[1]DGII!Y19</f>
        <v>316.60000000000002</v>
      </c>
      <c r="N19" s="31">
        <f t="shared" si="6"/>
        <v>4284.6000000000004</v>
      </c>
      <c r="O19" s="35">
        <f>+'[1]PP (EST)'!O19</f>
        <v>234.5</v>
      </c>
      <c r="P19" s="35">
        <f>+'[1]PP (EST)'!P19</f>
        <v>120.2</v>
      </c>
      <c r="Q19" s="35">
        <f>+'[1]PP (EST)'!Q19</f>
        <v>165</v>
      </c>
      <c r="R19" s="35">
        <f>+'[1]PP (EST)'!R19</f>
        <v>0</v>
      </c>
      <c r="S19" s="35">
        <f>+'[1]PP (EST)'!S19</f>
        <v>299</v>
      </c>
      <c r="T19" s="35">
        <f>+'[1]PP (EST)'!T19</f>
        <v>216.6</v>
      </c>
      <c r="U19" s="35">
        <f>+'[1]PP (EST)'!U19</f>
        <v>715.8</v>
      </c>
      <c r="V19" s="35">
        <f>+'[1]PP (EST)'!V19</f>
        <v>103.4</v>
      </c>
      <c r="W19" s="36">
        <f>+'[1]PP (EST)'!W19</f>
        <v>148.80000000000001</v>
      </c>
      <c r="X19" s="35">
        <f>+'[1]PP (EST)'!X19</f>
        <v>825.1</v>
      </c>
      <c r="Y19" s="35">
        <f>+'[1]PP (EST)'!Y19</f>
        <v>270.39999999999998</v>
      </c>
      <c r="Z19" s="31">
        <f t="shared" si="7"/>
        <v>3098.8</v>
      </c>
      <c r="AA19" s="30">
        <f t="shared" si="1"/>
        <v>138.2664257131793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2:47" ht="18" customHeight="1">
      <c r="B20" s="34" t="s">
        <v>30</v>
      </c>
      <c r="C20" s="35">
        <f>+[1]DGII!O20</f>
        <v>508.7</v>
      </c>
      <c r="D20" s="35">
        <f>+[1]DGII!P20</f>
        <v>537.6</v>
      </c>
      <c r="E20" s="35">
        <f>+[1]DGII!Q20</f>
        <v>358.7</v>
      </c>
      <c r="F20" s="35">
        <f>+[1]DGII!R20</f>
        <v>0</v>
      </c>
      <c r="G20" s="35">
        <f>+[1]DGII!S20</f>
        <v>55.6</v>
      </c>
      <c r="H20" s="35">
        <f>+[1]DGII!T20</f>
        <v>324.60000000000002</v>
      </c>
      <c r="I20" s="35">
        <f>+[1]DGII!U20</f>
        <v>415.3</v>
      </c>
      <c r="J20" s="35">
        <f>+[1]DGII!V20</f>
        <v>610.70000000000005</v>
      </c>
      <c r="K20" s="35">
        <f>+[1]DGII!W20</f>
        <v>590.4</v>
      </c>
      <c r="L20" s="35">
        <f>+[1]DGII!X20</f>
        <v>696.9</v>
      </c>
      <c r="M20" s="35">
        <f>+[1]DGII!Y20</f>
        <v>636.1</v>
      </c>
      <c r="N20" s="31">
        <f t="shared" si="6"/>
        <v>4734.6000000000004</v>
      </c>
      <c r="O20" s="35">
        <f>+'[1]PP (EST)'!O20</f>
        <v>526.4</v>
      </c>
      <c r="P20" s="35">
        <f>+'[1]PP (EST)'!P20</f>
        <v>573.20000000000005</v>
      </c>
      <c r="Q20" s="35">
        <f>+'[1]PP (EST)'!Q20</f>
        <v>329.2</v>
      </c>
      <c r="R20" s="35">
        <f>+'[1]PP (EST)'!R20</f>
        <v>0</v>
      </c>
      <c r="S20" s="35">
        <f>+'[1]PP (EST)'!S20</f>
        <v>21.4</v>
      </c>
      <c r="T20" s="35">
        <f>+'[1]PP (EST)'!T20</f>
        <v>236.1</v>
      </c>
      <c r="U20" s="35">
        <f>+'[1]PP (EST)'!U20</f>
        <v>408.5</v>
      </c>
      <c r="V20" s="35">
        <f>+'[1]PP (EST)'!V20</f>
        <v>283.3</v>
      </c>
      <c r="W20" s="36">
        <f>+'[1]PP (EST)'!W20</f>
        <v>350.7</v>
      </c>
      <c r="X20" s="35">
        <f>+'[1]PP (EST)'!X20</f>
        <v>582.29999999999995</v>
      </c>
      <c r="Y20" s="35">
        <f>+'[1]PP (EST)'!Y20</f>
        <v>449.9</v>
      </c>
      <c r="Z20" s="31">
        <f t="shared" si="7"/>
        <v>3761.0000000000005</v>
      </c>
      <c r="AA20" s="30">
        <f t="shared" si="1"/>
        <v>125.88673225206063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2:47" ht="18" customHeight="1">
      <c r="B21" s="34" t="s">
        <v>31</v>
      </c>
      <c r="C21" s="35">
        <f>+[1]DGII!O21</f>
        <v>129.30000000000001</v>
      </c>
      <c r="D21" s="35">
        <f>+[1]DGII!P21</f>
        <v>108</v>
      </c>
      <c r="E21" s="35">
        <f>+[1]DGII!Q21</f>
        <v>78.3</v>
      </c>
      <c r="F21" s="35">
        <f>+[1]DGII!R21</f>
        <v>0.1</v>
      </c>
      <c r="G21" s="35">
        <f>+[1]DGII!S21</f>
        <v>2</v>
      </c>
      <c r="H21" s="35">
        <f>+[1]DGII!T21</f>
        <v>25.1</v>
      </c>
      <c r="I21" s="35">
        <f>+[1]DGII!U21</f>
        <v>69.3</v>
      </c>
      <c r="J21" s="35">
        <f>+[1]DGII!V21</f>
        <v>89.8</v>
      </c>
      <c r="K21" s="35">
        <f>+[1]DGII!W21</f>
        <v>118.8</v>
      </c>
      <c r="L21" s="35">
        <f>+[1]DGII!X21</f>
        <v>168.5</v>
      </c>
      <c r="M21" s="35">
        <f>+[1]DGII!Y21</f>
        <v>141</v>
      </c>
      <c r="N21" s="31">
        <f t="shared" si="6"/>
        <v>930.2</v>
      </c>
      <c r="O21" s="35">
        <f>+'[1]PP (EST)'!O21</f>
        <v>123.3</v>
      </c>
      <c r="P21" s="35">
        <f>+'[1]PP (EST)'!P21</f>
        <v>114.7</v>
      </c>
      <c r="Q21" s="35">
        <f>+'[1]PP (EST)'!Q21</f>
        <v>40.1</v>
      </c>
      <c r="R21" s="35">
        <f>+'[1]PP (EST)'!R21</f>
        <v>0</v>
      </c>
      <c r="S21" s="35">
        <f>+'[1]PP (EST)'!S21</f>
        <v>0</v>
      </c>
      <c r="T21" s="35">
        <f>+'[1]PP (EST)'!T21</f>
        <v>9.6</v>
      </c>
      <c r="U21" s="35">
        <f>+'[1]PP (EST)'!U21</f>
        <v>107.7</v>
      </c>
      <c r="V21" s="35">
        <f>+'[1]PP (EST)'!V21</f>
        <v>88.1</v>
      </c>
      <c r="W21" s="36">
        <f>+'[1]PP (EST)'!W21</f>
        <v>67.400000000000006</v>
      </c>
      <c r="X21" s="35">
        <f>+'[1]PP (EST)'!X21</f>
        <v>124.4</v>
      </c>
      <c r="Y21" s="35">
        <f>+'[1]PP (EST)'!Y21</f>
        <v>119.6</v>
      </c>
      <c r="Z21" s="31">
        <f t="shared" si="7"/>
        <v>794.9</v>
      </c>
      <c r="AA21" s="30">
        <f t="shared" si="1"/>
        <v>117.02100893194114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ht="18" customHeight="1">
      <c r="B22" s="34" t="s">
        <v>32</v>
      </c>
      <c r="C22" s="35">
        <f>+[1]DGII!O22</f>
        <v>45.8</v>
      </c>
      <c r="D22" s="35">
        <f>+[1]DGII!P22</f>
        <v>42.6</v>
      </c>
      <c r="E22" s="35">
        <f>+[1]DGII!Q22</f>
        <v>32.4</v>
      </c>
      <c r="F22" s="35">
        <f>+[1]DGII!R22</f>
        <v>7.2</v>
      </c>
      <c r="G22" s="35">
        <f>+[1]DGII!S22</f>
        <v>5.3</v>
      </c>
      <c r="H22" s="35">
        <f>+[1]DGII!T22</f>
        <v>24.4</v>
      </c>
      <c r="I22" s="35">
        <f>+[1]DGII!U22</f>
        <v>43.4</v>
      </c>
      <c r="J22" s="35">
        <f>+[1]DGII!V22</f>
        <v>29.1</v>
      </c>
      <c r="K22" s="35">
        <f>+[1]DGII!W22</f>
        <v>66.400000000000006</v>
      </c>
      <c r="L22" s="35">
        <f>+[1]DGII!X22</f>
        <v>61.4</v>
      </c>
      <c r="M22" s="35">
        <f>+[1]DGII!Y22</f>
        <v>79.5</v>
      </c>
      <c r="N22" s="31">
        <f t="shared" si="6"/>
        <v>437.5</v>
      </c>
      <c r="O22" s="37">
        <v>57.2</v>
      </c>
      <c r="P22" s="37">
        <v>51.1</v>
      </c>
      <c r="Q22" s="37">
        <v>42.5</v>
      </c>
      <c r="R22" s="37">
        <v>7.6</v>
      </c>
      <c r="S22" s="37">
        <v>6.8</v>
      </c>
      <c r="T22" s="37">
        <v>15.8</v>
      </c>
      <c r="U22" s="37">
        <v>19.399999999999999</v>
      </c>
      <c r="V22" s="37">
        <v>44.9</v>
      </c>
      <c r="W22" s="38">
        <v>44.4</v>
      </c>
      <c r="X22" s="35">
        <v>44.7</v>
      </c>
      <c r="Y22" s="35">
        <v>34</v>
      </c>
      <c r="Z22" s="31">
        <f t="shared" si="7"/>
        <v>368.40000000000003</v>
      </c>
      <c r="AA22" s="30">
        <f t="shared" si="1"/>
        <v>118.75678610206297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8" customHeight="1">
      <c r="B23" s="39" t="s">
        <v>33</v>
      </c>
      <c r="C23" s="35">
        <f>+[1]DGII!O23</f>
        <v>903.5</v>
      </c>
      <c r="D23" s="35">
        <f>+[1]DGII!P23</f>
        <v>683.9</v>
      </c>
      <c r="E23" s="35">
        <f>+[1]DGII!Q23</f>
        <v>729.1</v>
      </c>
      <c r="F23" s="35">
        <f>+[1]DGII!R23</f>
        <v>393.7</v>
      </c>
      <c r="G23" s="35">
        <f>+[1]DGII!S23</f>
        <v>671</v>
      </c>
      <c r="H23" s="35">
        <f>+[1]DGII!T23</f>
        <v>634.70000000000005</v>
      </c>
      <c r="I23" s="35">
        <f>+[1]DGII!U23</f>
        <v>843.6</v>
      </c>
      <c r="J23" s="35">
        <f>+[1]DGII!V23</f>
        <v>679</v>
      </c>
      <c r="K23" s="35">
        <f>+[1]DGII!W23</f>
        <v>661.6</v>
      </c>
      <c r="L23" s="35">
        <f>+[1]DGII!X23</f>
        <v>899.6</v>
      </c>
      <c r="M23" s="35">
        <f>+[1]DGII!Y23</f>
        <v>672.7</v>
      </c>
      <c r="N23" s="31">
        <f t="shared" si="6"/>
        <v>7772.4000000000005</v>
      </c>
      <c r="O23" s="35">
        <f>+'[1]PP (EST)'!O22</f>
        <v>692.2</v>
      </c>
      <c r="P23" s="35">
        <f>+'[1]PP (EST)'!P22</f>
        <v>617.6</v>
      </c>
      <c r="Q23" s="35">
        <f>+'[1]PP (EST)'!Q22</f>
        <v>719.8</v>
      </c>
      <c r="R23" s="35">
        <f>+'[1]PP (EST)'!R22</f>
        <v>454.4</v>
      </c>
      <c r="S23" s="35">
        <f>+'[1]PP (EST)'!S22</f>
        <v>650.9</v>
      </c>
      <c r="T23" s="35">
        <f>+'[1]PP (EST)'!T22</f>
        <v>675.9</v>
      </c>
      <c r="U23" s="35">
        <f>+'[1]PP (EST)'!U22</f>
        <v>875.2</v>
      </c>
      <c r="V23" s="35">
        <f>+'[1]PP (EST)'!V22</f>
        <v>685.2</v>
      </c>
      <c r="W23" s="36">
        <f>+'[1]PP (EST)'!W22</f>
        <v>646.9</v>
      </c>
      <c r="X23" s="35">
        <f>+'[1]PP (EST)'!X22</f>
        <v>702.4</v>
      </c>
      <c r="Y23" s="35">
        <f>+'[1]PP (EST)'!Y22</f>
        <v>788.3</v>
      </c>
      <c r="Z23" s="31">
        <f t="shared" si="7"/>
        <v>7508.7999999999993</v>
      </c>
      <c r="AA23" s="30">
        <f t="shared" si="1"/>
        <v>103.51054762412105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s="41" customFormat="1" ht="18" customHeight="1">
      <c r="B24" s="39" t="s">
        <v>34</v>
      </c>
      <c r="C24" s="35">
        <f>+[1]DGII!O24</f>
        <v>24.3</v>
      </c>
      <c r="D24" s="35">
        <f>+[1]DGII!P24</f>
        <v>53.1</v>
      </c>
      <c r="E24" s="35">
        <f>+[1]DGII!Q24</f>
        <v>148.69999999999999</v>
      </c>
      <c r="F24" s="35">
        <f>+[1]DGII!R24</f>
        <v>5.9</v>
      </c>
      <c r="G24" s="35">
        <f>+[1]DGII!S24</f>
        <v>19.399999999999999</v>
      </c>
      <c r="H24" s="35">
        <f>+[1]DGII!T24</f>
        <v>210.1</v>
      </c>
      <c r="I24" s="35">
        <f>+[1]DGII!U24</f>
        <v>31.9</v>
      </c>
      <c r="J24" s="35">
        <f>+[1]DGII!V24</f>
        <v>78</v>
      </c>
      <c r="K24" s="35">
        <f>+[1]DGII!W24</f>
        <v>21.8</v>
      </c>
      <c r="L24" s="35">
        <f>+[1]DGII!X24</f>
        <v>53.2</v>
      </c>
      <c r="M24" s="35">
        <f>+[1]DGII!Y24</f>
        <v>85.3</v>
      </c>
      <c r="N24" s="31">
        <f t="shared" si="6"/>
        <v>731.69999999999993</v>
      </c>
      <c r="O24" s="37">
        <v>43.4</v>
      </c>
      <c r="P24" s="37">
        <v>62.3</v>
      </c>
      <c r="Q24" s="37">
        <v>39.700000000000003</v>
      </c>
      <c r="R24" s="37">
        <v>10.3</v>
      </c>
      <c r="S24" s="37">
        <v>36.200000000000003</v>
      </c>
      <c r="T24" s="37">
        <v>201.6</v>
      </c>
      <c r="U24" s="37">
        <v>99.1</v>
      </c>
      <c r="V24" s="37">
        <v>36.299999999999997</v>
      </c>
      <c r="W24" s="38">
        <v>42</v>
      </c>
      <c r="X24" s="35">
        <v>94.5</v>
      </c>
      <c r="Y24" s="35">
        <v>46.4</v>
      </c>
      <c r="Z24" s="31">
        <f t="shared" si="7"/>
        <v>711.8</v>
      </c>
      <c r="AA24" s="30">
        <f t="shared" si="1"/>
        <v>102.79572913739814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2:47" s="41" customFormat="1" ht="18" customHeight="1">
      <c r="B25" s="33" t="s">
        <v>35</v>
      </c>
      <c r="C25" s="23">
        <f>+[1]DGII!O25</f>
        <v>147.80000000000001</v>
      </c>
      <c r="D25" s="23">
        <f>+[1]DGII!P25</f>
        <v>113.1</v>
      </c>
      <c r="E25" s="23">
        <f>+[1]DGII!Q25</f>
        <v>85.7</v>
      </c>
      <c r="F25" s="23">
        <f>+[1]DGII!R25</f>
        <v>13.2</v>
      </c>
      <c r="G25" s="23">
        <f>+[1]DGII!S25</f>
        <v>19.5</v>
      </c>
      <c r="H25" s="23">
        <f>+[1]DGII!T25</f>
        <v>62.1</v>
      </c>
      <c r="I25" s="23">
        <f>+[1]DGII!U25</f>
        <v>75</v>
      </c>
      <c r="J25" s="23">
        <f>+[1]DGII!V25</f>
        <v>56.4</v>
      </c>
      <c r="K25" s="23">
        <f>+[1]DGII!W25</f>
        <v>70.599999999999994</v>
      </c>
      <c r="L25" s="23">
        <f>+[1]DGII!X25</f>
        <v>69</v>
      </c>
      <c r="M25" s="23">
        <f>+[1]DGII!Y25</f>
        <v>83.5</v>
      </c>
      <c r="N25" s="27">
        <f t="shared" si="6"/>
        <v>795.9</v>
      </c>
      <c r="O25" s="26">
        <f>+'[1]PP (EST)'!O24</f>
        <v>162.1</v>
      </c>
      <c r="P25" s="26">
        <f>+'[1]PP (EST)'!P24</f>
        <v>155.1</v>
      </c>
      <c r="Q25" s="26">
        <f>+'[1]PP (EST)'!Q24</f>
        <v>91.5</v>
      </c>
      <c r="R25" s="26">
        <f>+'[1]PP (EST)'!R24</f>
        <v>15.1</v>
      </c>
      <c r="S25" s="26">
        <f>+'[1]PP (EST)'!S24</f>
        <v>12.5</v>
      </c>
      <c r="T25" s="26">
        <f>+'[1]PP (EST)'!T24</f>
        <v>21.4</v>
      </c>
      <c r="U25" s="26">
        <f>+'[1]PP (EST)'!U24</f>
        <v>54</v>
      </c>
      <c r="V25" s="26">
        <f>+'[1]PP (EST)'!V24</f>
        <v>87.6</v>
      </c>
      <c r="W25" s="28">
        <f>+'[1]PP (EST)'!W24</f>
        <v>74.7</v>
      </c>
      <c r="X25" s="23">
        <f>+'[1]PP (EST)'!X24</f>
        <v>83.9</v>
      </c>
      <c r="Y25" s="23">
        <f>+'[1]PP (EST)'!Y24</f>
        <v>88</v>
      </c>
      <c r="Z25" s="27">
        <f t="shared" si="7"/>
        <v>845.9</v>
      </c>
      <c r="AA25" s="26">
        <f t="shared" si="1"/>
        <v>94.089135831658581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2:47" s="41" customFormat="1" ht="18" customHeight="1">
      <c r="B26" s="22" t="s">
        <v>36</v>
      </c>
      <c r="C26" s="23">
        <f t="shared" ref="C26:Z26" si="8">+C27+C29+C38+C43</f>
        <v>23857.9</v>
      </c>
      <c r="D26" s="23">
        <f t="shared" si="8"/>
        <v>19275.399999999998</v>
      </c>
      <c r="E26" s="23">
        <f t="shared" si="8"/>
        <v>14349.6</v>
      </c>
      <c r="F26" s="23">
        <f t="shared" si="8"/>
        <v>8745.2999999999975</v>
      </c>
      <c r="G26" s="23">
        <f t="shared" si="8"/>
        <v>12870.5</v>
      </c>
      <c r="H26" s="23">
        <f t="shared" si="8"/>
        <v>16791.5</v>
      </c>
      <c r="I26" s="23">
        <f t="shared" si="8"/>
        <v>18028.7</v>
      </c>
      <c r="J26" s="23">
        <f t="shared" si="8"/>
        <v>18585.900000000001</v>
      </c>
      <c r="K26" s="23">
        <f t="shared" si="8"/>
        <v>17089.3</v>
      </c>
      <c r="L26" s="23">
        <f t="shared" si="8"/>
        <v>18981.100000000006</v>
      </c>
      <c r="M26" s="23">
        <f t="shared" si="8"/>
        <v>19389.7</v>
      </c>
      <c r="N26" s="25">
        <f t="shared" si="8"/>
        <v>187964.90000000002</v>
      </c>
      <c r="O26" s="23">
        <f t="shared" si="8"/>
        <v>24120.400000000001</v>
      </c>
      <c r="P26" s="23">
        <f t="shared" si="8"/>
        <v>19598.699999999997</v>
      </c>
      <c r="Q26" s="23">
        <f t="shared" si="8"/>
        <v>18454.399999999998</v>
      </c>
      <c r="R26" s="23">
        <f t="shared" si="8"/>
        <v>9631.7000000000007</v>
      </c>
      <c r="S26" s="23">
        <f t="shared" si="8"/>
        <v>11752.1</v>
      </c>
      <c r="T26" s="23">
        <f t="shared" si="8"/>
        <v>14498.699999999999</v>
      </c>
      <c r="U26" s="23">
        <f t="shared" si="8"/>
        <v>15642.2</v>
      </c>
      <c r="V26" s="23">
        <f t="shared" si="8"/>
        <v>17963.600000000002</v>
      </c>
      <c r="W26" s="24">
        <f t="shared" si="8"/>
        <v>18278.3</v>
      </c>
      <c r="X26" s="23">
        <f t="shared" si="8"/>
        <v>19943.699999999997</v>
      </c>
      <c r="Y26" s="23">
        <f t="shared" si="8"/>
        <v>19596.200000000004</v>
      </c>
      <c r="Z26" s="25">
        <f t="shared" si="8"/>
        <v>189480.00000000003</v>
      </c>
      <c r="AA26" s="23">
        <f t="shared" si="1"/>
        <v>99.200390542537463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2:47" s="41" customFormat="1" ht="18" customHeight="1">
      <c r="B27" s="33" t="s">
        <v>37</v>
      </c>
      <c r="C27" s="23">
        <f t="shared" ref="C27:Z27" si="9">+C28</f>
        <v>13445.2</v>
      </c>
      <c r="D27" s="23">
        <f t="shared" si="9"/>
        <v>10310.5</v>
      </c>
      <c r="E27" s="23">
        <f t="shared" si="9"/>
        <v>6501.7</v>
      </c>
      <c r="F27" s="23">
        <f t="shared" si="9"/>
        <v>5021.7</v>
      </c>
      <c r="G27" s="23">
        <f t="shared" si="9"/>
        <v>7902</v>
      </c>
      <c r="H27" s="23">
        <f t="shared" si="9"/>
        <v>9994.2999999999993</v>
      </c>
      <c r="I27" s="23">
        <f t="shared" si="9"/>
        <v>9354.7000000000007</v>
      </c>
      <c r="J27" s="23">
        <f t="shared" si="9"/>
        <v>10612.6</v>
      </c>
      <c r="K27" s="23">
        <f t="shared" si="9"/>
        <v>9243.7000000000007</v>
      </c>
      <c r="L27" s="23">
        <f t="shared" si="9"/>
        <v>9724.1</v>
      </c>
      <c r="M27" s="23">
        <f t="shared" si="9"/>
        <v>10549.4</v>
      </c>
      <c r="N27" s="25">
        <f t="shared" si="9"/>
        <v>102659.9</v>
      </c>
      <c r="O27" s="23">
        <f t="shared" si="9"/>
        <v>12911.4</v>
      </c>
      <c r="P27" s="23">
        <f t="shared" si="9"/>
        <v>10241</v>
      </c>
      <c r="Q27" s="23">
        <f t="shared" si="9"/>
        <v>10337.4</v>
      </c>
      <c r="R27" s="23">
        <f t="shared" si="9"/>
        <v>5734.7</v>
      </c>
      <c r="S27" s="23">
        <f t="shared" si="9"/>
        <v>6596.5</v>
      </c>
      <c r="T27" s="23">
        <f t="shared" si="9"/>
        <v>8139.1</v>
      </c>
      <c r="U27" s="23">
        <f t="shared" si="9"/>
        <v>8411.4</v>
      </c>
      <c r="V27" s="23">
        <f t="shared" si="9"/>
        <v>9566.1</v>
      </c>
      <c r="W27" s="24">
        <f t="shared" si="9"/>
        <v>9714.4</v>
      </c>
      <c r="X27" s="23">
        <f t="shared" si="9"/>
        <v>9814.1</v>
      </c>
      <c r="Y27" s="23">
        <f t="shared" si="9"/>
        <v>10200.700000000001</v>
      </c>
      <c r="Z27" s="25">
        <f t="shared" si="9"/>
        <v>101666.8</v>
      </c>
      <c r="AA27" s="23">
        <f t="shared" si="1"/>
        <v>100.97681839105783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2:47" s="41" customFormat="1" ht="18" customHeight="1">
      <c r="B28" s="42" t="s">
        <v>38</v>
      </c>
      <c r="C28" s="35">
        <f>+[1]DGII!O28</f>
        <v>13445.2</v>
      </c>
      <c r="D28" s="35">
        <f>+[1]DGII!P28</f>
        <v>10310.5</v>
      </c>
      <c r="E28" s="35">
        <f>+[1]DGII!Q28</f>
        <v>6501.7</v>
      </c>
      <c r="F28" s="35">
        <f>+[1]DGII!R28</f>
        <v>5021.7</v>
      </c>
      <c r="G28" s="35">
        <f>+[1]DGII!S28</f>
        <v>7902</v>
      </c>
      <c r="H28" s="35">
        <f>+[1]DGII!T28</f>
        <v>9994.2999999999993</v>
      </c>
      <c r="I28" s="35">
        <f>+[1]DGII!U28</f>
        <v>9354.7000000000007</v>
      </c>
      <c r="J28" s="35">
        <f>+[1]DGII!V28</f>
        <v>10612.6</v>
      </c>
      <c r="K28" s="35">
        <f>+[1]DGII!W28</f>
        <v>9243.7000000000007</v>
      </c>
      <c r="L28" s="35">
        <f>+[1]DGII!X28</f>
        <v>9724.1</v>
      </c>
      <c r="M28" s="35">
        <f>+[1]DGII!Y28</f>
        <v>10549.4</v>
      </c>
      <c r="N28" s="31">
        <f>SUM(C28:M28)</f>
        <v>102659.9</v>
      </c>
      <c r="O28" s="35">
        <f>+'[1]PP (EST)'!O27</f>
        <v>12911.4</v>
      </c>
      <c r="P28" s="35">
        <f>+'[1]PP (EST)'!P27</f>
        <v>10241</v>
      </c>
      <c r="Q28" s="35">
        <f>+'[1]PP (EST)'!Q27</f>
        <v>10337.4</v>
      </c>
      <c r="R28" s="35">
        <f>+'[1]PP (EST)'!R27</f>
        <v>5734.7</v>
      </c>
      <c r="S28" s="35">
        <f>+'[1]PP (EST)'!S27</f>
        <v>6596.5</v>
      </c>
      <c r="T28" s="35">
        <f>+'[1]PP (EST)'!T27</f>
        <v>8139.1</v>
      </c>
      <c r="U28" s="35">
        <f>+'[1]PP (EST)'!U27</f>
        <v>8411.4</v>
      </c>
      <c r="V28" s="35">
        <f>+'[1]PP (EST)'!V27</f>
        <v>9566.1</v>
      </c>
      <c r="W28" s="36">
        <f>+'[1]PP (EST)'!W27</f>
        <v>9714.4</v>
      </c>
      <c r="X28" s="35">
        <f>+'[1]PP (EST)'!X27</f>
        <v>9814.1</v>
      </c>
      <c r="Y28" s="35">
        <f>+'[1]PP (EST)'!Y27</f>
        <v>10200.700000000001</v>
      </c>
      <c r="Z28" s="31">
        <f>SUM(O28:Y28)</f>
        <v>101666.8</v>
      </c>
      <c r="AA28" s="30">
        <f t="shared" si="1"/>
        <v>100.97681839105783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2:47" s="41" customFormat="1" ht="18" customHeight="1">
      <c r="B29" s="43" t="s">
        <v>39</v>
      </c>
      <c r="C29" s="23">
        <f t="shared" ref="C29:Z29" si="10">SUM(C30:C37)</f>
        <v>8824.5</v>
      </c>
      <c r="D29" s="23">
        <f t="shared" si="10"/>
        <v>7779</v>
      </c>
      <c r="E29" s="23">
        <f t="shared" si="10"/>
        <v>7064.4999999999991</v>
      </c>
      <c r="F29" s="23">
        <f t="shared" si="10"/>
        <v>3706.3999999999996</v>
      </c>
      <c r="G29" s="23">
        <f t="shared" si="10"/>
        <v>4886.9999999999991</v>
      </c>
      <c r="H29" s="23">
        <f t="shared" si="10"/>
        <v>6250.5000000000009</v>
      </c>
      <c r="I29" s="23">
        <f t="shared" si="10"/>
        <v>7672.3000000000011</v>
      </c>
      <c r="J29" s="23">
        <f t="shared" si="10"/>
        <v>7075.3</v>
      </c>
      <c r="K29" s="23">
        <f t="shared" si="10"/>
        <v>6794.8</v>
      </c>
      <c r="L29" s="23">
        <f t="shared" si="10"/>
        <v>8049.2000000000016</v>
      </c>
      <c r="M29" s="23">
        <f t="shared" si="10"/>
        <v>7619.1</v>
      </c>
      <c r="N29" s="25">
        <f t="shared" si="10"/>
        <v>75722.600000000006</v>
      </c>
      <c r="O29" s="23">
        <f t="shared" si="10"/>
        <v>9630</v>
      </c>
      <c r="P29" s="23">
        <f t="shared" si="10"/>
        <v>7959.8</v>
      </c>
      <c r="Q29" s="23">
        <f t="shared" si="10"/>
        <v>7238.2</v>
      </c>
      <c r="R29" s="23">
        <f t="shared" si="10"/>
        <v>3839</v>
      </c>
      <c r="S29" s="23">
        <f t="shared" si="10"/>
        <v>5063.3999999999996</v>
      </c>
      <c r="T29" s="23">
        <f t="shared" si="10"/>
        <v>5946.2</v>
      </c>
      <c r="U29" s="23">
        <f t="shared" si="10"/>
        <v>6507.4</v>
      </c>
      <c r="V29" s="23">
        <f t="shared" si="10"/>
        <v>7264.2000000000007</v>
      </c>
      <c r="W29" s="24">
        <f t="shared" si="10"/>
        <v>7435.5</v>
      </c>
      <c r="X29" s="23">
        <f t="shared" si="10"/>
        <v>8468.9000000000015</v>
      </c>
      <c r="Y29" s="23">
        <f t="shared" si="10"/>
        <v>7394.2</v>
      </c>
      <c r="Z29" s="25">
        <f t="shared" si="10"/>
        <v>76746.8</v>
      </c>
      <c r="AA29" s="23">
        <f t="shared" si="1"/>
        <v>98.665481818134438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</row>
    <row r="30" spans="2:47" s="41" customFormat="1" ht="18" customHeight="1">
      <c r="B30" s="42" t="s">
        <v>40</v>
      </c>
      <c r="C30" s="35">
        <f>+[1]DGII!O30</f>
        <v>2997.1</v>
      </c>
      <c r="D30" s="35">
        <f>+[1]DGII!P30</f>
        <v>3273.6</v>
      </c>
      <c r="E30" s="35">
        <f>+[1]DGII!Q30</f>
        <v>2864.9</v>
      </c>
      <c r="F30" s="35">
        <f>+[1]DGII!R30</f>
        <v>1538</v>
      </c>
      <c r="G30" s="35">
        <f>+[1]DGII!S30</f>
        <v>1993.8</v>
      </c>
      <c r="H30" s="35">
        <f>+[1]DGII!T30</f>
        <v>2372.6</v>
      </c>
      <c r="I30" s="35">
        <f>+[1]DGII!U30</f>
        <v>3089.3</v>
      </c>
      <c r="J30" s="35">
        <f>+[1]DGII!V30</f>
        <v>2515.3000000000002</v>
      </c>
      <c r="K30" s="35">
        <f>+[1]DGII!W30</f>
        <v>2567.3000000000002</v>
      </c>
      <c r="L30" s="35">
        <f>+[1]DGII!X30</f>
        <v>3464.4</v>
      </c>
      <c r="M30" s="35">
        <f>+[1]DGII!Y30</f>
        <v>3023.9</v>
      </c>
      <c r="N30" s="31">
        <f t="shared" ref="N30:N37" si="11">SUM(C30:M30)</f>
        <v>29700.2</v>
      </c>
      <c r="O30" s="35">
        <f>+'[1]PP (EST)'!O30</f>
        <v>3216.5</v>
      </c>
      <c r="P30" s="35">
        <f>+'[1]PP (EST)'!P30</f>
        <v>3312.6</v>
      </c>
      <c r="Q30" s="35">
        <f>+'[1]PP (EST)'!Q30</f>
        <v>2787.5</v>
      </c>
      <c r="R30" s="35">
        <f>+'[1]PP (EST)'!R30</f>
        <v>1631.1</v>
      </c>
      <c r="S30" s="35">
        <f>+'[1]PP (EST)'!S30</f>
        <v>2098.8000000000002</v>
      </c>
      <c r="T30" s="35">
        <f>+'[1]PP (EST)'!T30</f>
        <v>2332.1999999999998</v>
      </c>
      <c r="U30" s="35">
        <f>+'[1]PP (EST)'!U30</f>
        <v>2750.7</v>
      </c>
      <c r="V30" s="35">
        <f>+'[1]PP (EST)'!V30</f>
        <v>2726.4</v>
      </c>
      <c r="W30" s="36">
        <f>+'[1]PP (EST)'!W30</f>
        <v>2802.1</v>
      </c>
      <c r="X30" s="35">
        <f>+'[1]PP (EST)'!X30</f>
        <v>3629.2</v>
      </c>
      <c r="Y30" s="35">
        <f>+'[1]PP (EST)'!Y30</f>
        <v>2804.6</v>
      </c>
      <c r="Z30" s="31">
        <f t="shared" ref="Z30:Z37" si="12">SUM(O30:Y30)</f>
        <v>30091.7</v>
      </c>
      <c r="AA30" s="30">
        <f t="shared" si="1"/>
        <v>98.698976794265519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</row>
    <row r="31" spans="2:47" s="41" customFormat="1" ht="18" customHeight="1">
      <c r="B31" s="42" t="s">
        <v>41</v>
      </c>
      <c r="C31" s="35">
        <f>+[1]DGII!O31</f>
        <v>1630.3</v>
      </c>
      <c r="D31" s="35">
        <f>+[1]DGII!P31</f>
        <v>1564.8</v>
      </c>
      <c r="E31" s="35">
        <f>+[1]DGII!Q31</f>
        <v>1336.4</v>
      </c>
      <c r="F31" s="35">
        <f>+[1]DGII!R31</f>
        <v>621.20000000000005</v>
      </c>
      <c r="G31" s="35">
        <f>+[1]DGII!S31</f>
        <v>587.9</v>
      </c>
      <c r="H31" s="35">
        <f>+[1]DGII!T31</f>
        <v>812.5</v>
      </c>
      <c r="I31" s="35">
        <f>+[1]DGII!U31</f>
        <v>1275.2</v>
      </c>
      <c r="J31" s="35">
        <f>+[1]DGII!V31</f>
        <v>1104.4000000000001</v>
      </c>
      <c r="K31" s="35">
        <f>+[1]DGII!W31</f>
        <v>1119.9000000000001</v>
      </c>
      <c r="L31" s="35">
        <f>+[1]DGII!X31</f>
        <v>1434.2</v>
      </c>
      <c r="M31" s="35">
        <f>+[1]DGII!Y31</f>
        <v>1233.0999999999999</v>
      </c>
      <c r="N31" s="31">
        <f t="shared" si="11"/>
        <v>12719.9</v>
      </c>
      <c r="O31" s="35">
        <f>+'[1]PP (EST)'!O31</f>
        <v>1955.8</v>
      </c>
      <c r="P31" s="35">
        <f>+'[1]PP (EST)'!P31</f>
        <v>1534</v>
      </c>
      <c r="Q31" s="35">
        <f>+'[1]PP (EST)'!Q31</f>
        <v>1485</v>
      </c>
      <c r="R31" s="35">
        <f>+'[1]PP (EST)'!R31</f>
        <v>582</v>
      </c>
      <c r="S31" s="35">
        <f>+'[1]PP (EST)'!S31</f>
        <v>590.70000000000005</v>
      </c>
      <c r="T31" s="35">
        <f>+'[1]PP (EST)'!T31</f>
        <v>781.1</v>
      </c>
      <c r="U31" s="35">
        <f>+'[1]PP (EST)'!U31</f>
        <v>899.7</v>
      </c>
      <c r="V31" s="35">
        <f>+'[1]PP (EST)'!V31</f>
        <v>1168.9000000000001</v>
      </c>
      <c r="W31" s="36">
        <f>+'[1]PP (EST)'!W31</f>
        <v>1200.8</v>
      </c>
      <c r="X31" s="35">
        <f>+'[1]PP (EST)'!X31</f>
        <v>1484.3</v>
      </c>
      <c r="Y31" s="35">
        <f>+'[1]PP (EST)'!Y31</f>
        <v>1193.5</v>
      </c>
      <c r="Z31" s="31">
        <f t="shared" si="12"/>
        <v>12875.8</v>
      </c>
      <c r="AA31" s="30">
        <f t="shared" si="1"/>
        <v>98.789201447677044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</row>
    <row r="32" spans="2:47" s="41" customFormat="1" ht="18" customHeight="1">
      <c r="B32" s="42" t="s">
        <v>42</v>
      </c>
      <c r="C32" s="35">
        <f>+[1]DGII!O32</f>
        <v>1088.8</v>
      </c>
      <c r="D32" s="35">
        <f>+[1]DGII!P32</f>
        <v>451.2</v>
      </c>
      <c r="E32" s="35">
        <f>+[1]DGII!Q32</f>
        <v>436</v>
      </c>
      <c r="F32" s="35">
        <f>+[1]DGII!R32</f>
        <v>181.7</v>
      </c>
      <c r="G32" s="35">
        <f>+[1]DGII!S32</f>
        <v>625.20000000000005</v>
      </c>
      <c r="H32" s="35">
        <f>+[1]DGII!T32</f>
        <v>830.5</v>
      </c>
      <c r="I32" s="35">
        <f>+[1]DGII!U32</f>
        <v>729.6</v>
      </c>
      <c r="J32" s="35">
        <f>+[1]DGII!V32</f>
        <v>727.2</v>
      </c>
      <c r="K32" s="35">
        <f>+[1]DGII!W32</f>
        <v>426.2</v>
      </c>
      <c r="L32" s="35">
        <f>+[1]DGII!X32</f>
        <v>557.1</v>
      </c>
      <c r="M32" s="35">
        <f>+[1]DGII!Y32</f>
        <v>702</v>
      </c>
      <c r="N32" s="31">
        <f t="shared" si="11"/>
        <v>6755.5</v>
      </c>
      <c r="O32" s="37">
        <v>1120.5</v>
      </c>
      <c r="P32" s="37">
        <v>478.7</v>
      </c>
      <c r="Q32" s="37">
        <v>479.5</v>
      </c>
      <c r="R32" s="37">
        <v>174.5</v>
      </c>
      <c r="S32" s="37">
        <v>659.3</v>
      </c>
      <c r="T32" s="37">
        <v>782.1</v>
      </c>
      <c r="U32" s="37">
        <v>648.4</v>
      </c>
      <c r="V32" s="37">
        <v>506.7</v>
      </c>
      <c r="W32" s="38">
        <v>404.6</v>
      </c>
      <c r="X32" s="35">
        <v>534.6</v>
      </c>
      <c r="Y32" s="35">
        <v>573.20000000000005</v>
      </c>
      <c r="Z32" s="31">
        <f t="shared" si="12"/>
        <v>6362.1</v>
      </c>
      <c r="AA32" s="30">
        <f t="shared" si="1"/>
        <v>106.18349287185049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</row>
    <row r="33" spans="1:47" s="41" customFormat="1" ht="18" customHeight="1">
      <c r="B33" s="42" t="s">
        <v>43</v>
      </c>
      <c r="C33" s="35">
        <f>+[1]DGII!O33</f>
        <v>1763.6</v>
      </c>
      <c r="D33" s="35">
        <f>+[1]DGII!P33</f>
        <v>1145.9000000000001</v>
      </c>
      <c r="E33" s="35">
        <f>+[1]DGII!Q33</f>
        <v>1155.5999999999999</v>
      </c>
      <c r="F33" s="35">
        <f>+[1]DGII!R33</f>
        <v>229.1</v>
      </c>
      <c r="G33" s="35">
        <f>+[1]DGII!S33</f>
        <v>601.9</v>
      </c>
      <c r="H33" s="35">
        <f>+[1]DGII!T33</f>
        <v>1123.8</v>
      </c>
      <c r="I33" s="35">
        <f>+[1]DGII!U33</f>
        <v>1335.3</v>
      </c>
      <c r="J33" s="35">
        <f>+[1]DGII!V33</f>
        <v>1307.2</v>
      </c>
      <c r="K33" s="35">
        <f>+[1]DGII!W33</f>
        <v>1361.8</v>
      </c>
      <c r="L33" s="35">
        <f>+[1]DGII!X33</f>
        <v>1332.1</v>
      </c>
      <c r="M33" s="35">
        <f>+[1]DGII!Y33</f>
        <v>1374.8</v>
      </c>
      <c r="N33" s="31">
        <f t="shared" si="11"/>
        <v>12731.099999999999</v>
      </c>
      <c r="O33" s="44">
        <v>1987.3</v>
      </c>
      <c r="P33" s="44">
        <v>1277.9000000000001</v>
      </c>
      <c r="Q33" s="44">
        <v>1318.7</v>
      </c>
      <c r="R33" s="44">
        <v>286.5</v>
      </c>
      <c r="S33" s="44">
        <v>643.6</v>
      </c>
      <c r="T33" s="44">
        <v>854.1</v>
      </c>
      <c r="U33" s="44">
        <v>987</v>
      </c>
      <c r="V33" s="44">
        <v>1457.8</v>
      </c>
      <c r="W33" s="38">
        <v>1671.7</v>
      </c>
      <c r="X33" s="35">
        <v>1470.9</v>
      </c>
      <c r="Y33" s="35">
        <v>1493.7</v>
      </c>
      <c r="Z33" s="31">
        <f t="shared" si="12"/>
        <v>13449.2</v>
      </c>
      <c r="AA33" s="30">
        <f t="shared" si="1"/>
        <v>94.660648960532953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</row>
    <row r="34" spans="1:47" s="41" customFormat="1" ht="18" customHeight="1">
      <c r="B34" s="42" t="s">
        <v>44</v>
      </c>
      <c r="C34" s="35">
        <f>+[1]DGII!O34</f>
        <v>48.1</v>
      </c>
      <c r="D34" s="35">
        <f>+[1]DGII!P34</f>
        <v>28.4</v>
      </c>
      <c r="E34" s="35">
        <f>+[1]DGII!Q34</f>
        <v>36.9</v>
      </c>
      <c r="F34" s="35">
        <f>+[1]DGII!R34</f>
        <v>5.6</v>
      </c>
      <c r="G34" s="35">
        <f>+[1]DGII!S34</f>
        <v>29.6</v>
      </c>
      <c r="H34" s="35">
        <f>+[1]DGII!T34</f>
        <v>36.1</v>
      </c>
      <c r="I34" s="35">
        <f>+[1]DGII!U34</f>
        <v>38.1</v>
      </c>
      <c r="J34" s="35">
        <f>+[1]DGII!V34</f>
        <v>40.299999999999997</v>
      </c>
      <c r="K34" s="35">
        <f>+[1]DGII!W34</f>
        <v>37.9</v>
      </c>
      <c r="L34" s="35">
        <f>+[1]DGII!X34</f>
        <v>36.799999999999997</v>
      </c>
      <c r="M34" s="35">
        <f>+[1]DGII!Y34</f>
        <v>46.6</v>
      </c>
      <c r="N34" s="31">
        <f t="shared" si="11"/>
        <v>384.4</v>
      </c>
      <c r="O34" s="37">
        <v>51.9</v>
      </c>
      <c r="P34" s="37">
        <v>32.700000000000003</v>
      </c>
      <c r="Q34" s="37">
        <v>37.4</v>
      </c>
      <c r="R34" s="37">
        <v>9.4</v>
      </c>
      <c r="S34" s="37">
        <v>30.7</v>
      </c>
      <c r="T34" s="37">
        <v>27.3</v>
      </c>
      <c r="U34" s="37">
        <v>33.1</v>
      </c>
      <c r="V34" s="37">
        <v>31.6</v>
      </c>
      <c r="W34" s="38">
        <v>26.3</v>
      </c>
      <c r="X34" s="35">
        <v>27.1</v>
      </c>
      <c r="Y34" s="35">
        <v>28.6</v>
      </c>
      <c r="Z34" s="31">
        <f t="shared" si="12"/>
        <v>336.1</v>
      </c>
      <c r="AA34" s="30">
        <f t="shared" si="1"/>
        <v>114.3707229991074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</row>
    <row r="35" spans="1:47" s="41" customFormat="1" ht="18" customHeight="1">
      <c r="B35" s="42" t="s">
        <v>45</v>
      </c>
      <c r="C35" s="35">
        <f>+[1]DGII!O35</f>
        <v>664.1</v>
      </c>
      <c r="D35" s="35">
        <f>+[1]DGII!P35</f>
        <v>633.6</v>
      </c>
      <c r="E35" s="35">
        <f>+[1]DGII!Q35</f>
        <v>622.70000000000005</v>
      </c>
      <c r="F35" s="35">
        <f>+[1]DGII!R35</f>
        <v>620.9</v>
      </c>
      <c r="G35" s="35">
        <f>+[1]DGII!S35</f>
        <v>583</v>
      </c>
      <c r="H35" s="35">
        <f>+[1]DGII!T35</f>
        <v>599.1</v>
      </c>
      <c r="I35" s="35">
        <f>+[1]DGII!U35</f>
        <v>604.79999999999995</v>
      </c>
      <c r="J35" s="35">
        <f>+[1]DGII!V35</f>
        <v>633.5</v>
      </c>
      <c r="K35" s="35">
        <f>+[1]DGII!W35</f>
        <v>628</v>
      </c>
      <c r="L35" s="35">
        <f>+[1]DGII!X35</f>
        <v>634.1</v>
      </c>
      <c r="M35" s="35">
        <f>+[1]DGII!Y35</f>
        <v>640.70000000000005</v>
      </c>
      <c r="N35" s="31">
        <f t="shared" si="11"/>
        <v>6864.5</v>
      </c>
      <c r="O35" s="30">
        <f>+'[1]PP (EST)'!O34</f>
        <v>656.6</v>
      </c>
      <c r="P35" s="30">
        <f>+'[1]PP (EST)'!P34</f>
        <v>668.2</v>
      </c>
      <c r="Q35" s="30">
        <f>+'[1]PP (EST)'!Q34</f>
        <v>598.29999999999995</v>
      </c>
      <c r="R35" s="30">
        <f>+'[1]PP (EST)'!R34</f>
        <v>556.5</v>
      </c>
      <c r="S35" s="30">
        <f>+'[1]PP (EST)'!S34</f>
        <v>576.20000000000005</v>
      </c>
      <c r="T35" s="30">
        <f>+'[1]PP (EST)'!T34</f>
        <v>647.6</v>
      </c>
      <c r="U35" s="30">
        <f>+'[1]PP (EST)'!U34</f>
        <v>624.5</v>
      </c>
      <c r="V35" s="30">
        <f>+'[1]PP (EST)'!V34</f>
        <v>679.8</v>
      </c>
      <c r="W35" s="32">
        <f>+'[1]PP (EST)'!W34</f>
        <v>689.5</v>
      </c>
      <c r="X35" s="35">
        <f>+'[1]PP (EST)'!X34</f>
        <v>737.3</v>
      </c>
      <c r="Y35" s="35">
        <f>+'[1]PP (EST)'!Y34</f>
        <v>694.9</v>
      </c>
      <c r="Z35" s="31">
        <f t="shared" si="12"/>
        <v>7129.4</v>
      </c>
      <c r="AA35" s="30">
        <f t="shared" si="1"/>
        <v>96.284399809240611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1:47" s="41" customFormat="1" ht="18" customHeight="1">
      <c r="B36" s="42" t="s">
        <v>46</v>
      </c>
      <c r="C36" s="35">
        <f>+[1]DGII!O36</f>
        <v>630</v>
      </c>
      <c r="D36" s="35">
        <f>+[1]DGII!P36</f>
        <v>680.1</v>
      </c>
      <c r="E36" s="35">
        <f>+[1]DGII!Q36</f>
        <v>612</v>
      </c>
      <c r="F36" s="35">
        <f>+[1]DGII!R36</f>
        <v>509.3</v>
      </c>
      <c r="G36" s="35">
        <f>+[1]DGII!S36</f>
        <v>462.4</v>
      </c>
      <c r="H36" s="35">
        <f>+[1]DGII!T36</f>
        <v>472.8</v>
      </c>
      <c r="I36" s="35">
        <f>+[1]DGII!U36</f>
        <v>599.20000000000005</v>
      </c>
      <c r="J36" s="35">
        <f>+[1]DGII!V36</f>
        <v>711.2</v>
      </c>
      <c r="K36" s="35">
        <f>+[1]DGII!W36</f>
        <v>653</v>
      </c>
      <c r="L36" s="35">
        <f>+[1]DGII!X36</f>
        <v>589.79999999999995</v>
      </c>
      <c r="M36" s="35">
        <f>+[1]DGII!Y36</f>
        <v>596.5</v>
      </c>
      <c r="N36" s="31">
        <f t="shared" si="11"/>
        <v>6516.3</v>
      </c>
      <c r="O36" s="30">
        <f>+'[1]PP (EST)'!O35</f>
        <v>634</v>
      </c>
      <c r="P36" s="30">
        <f>+'[1]PP (EST)'!P35</f>
        <v>655.5</v>
      </c>
      <c r="Q36" s="30">
        <f>+'[1]PP (EST)'!Q35</f>
        <v>531.1</v>
      </c>
      <c r="R36" s="30">
        <f>+'[1]PP (EST)'!R35</f>
        <v>599</v>
      </c>
      <c r="S36" s="30">
        <f>+'[1]PP (EST)'!S35</f>
        <v>463.4</v>
      </c>
      <c r="T36" s="30">
        <f>+'[1]PP (EST)'!T35</f>
        <v>520.4</v>
      </c>
      <c r="U36" s="30">
        <f>+'[1]PP (EST)'!U35</f>
        <v>562.6</v>
      </c>
      <c r="V36" s="30">
        <f>+'[1]PP (EST)'!V35</f>
        <v>691.7</v>
      </c>
      <c r="W36" s="32">
        <f>+'[1]PP (EST)'!W35</f>
        <v>640.5</v>
      </c>
      <c r="X36" s="35">
        <f>+'[1]PP (EST)'!X35</f>
        <v>584.4</v>
      </c>
      <c r="Y36" s="35">
        <f>+'[1]PP (EST)'!Y35</f>
        <v>605.20000000000005</v>
      </c>
      <c r="Z36" s="31">
        <f t="shared" si="12"/>
        <v>6487.7999999999993</v>
      </c>
      <c r="AA36" s="30">
        <f t="shared" si="1"/>
        <v>100.43928604457599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</row>
    <row r="37" spans="1:47" s="41" customFormat="1" ht="18" customHeight="1">
      <c r="B37" s="42" t="s">
        <v>34</v>
      </c>
      <c r="C37" s="35">
        <f>+[1]DGII!O37</f>
        <v>2.5</v>
      </c>
      <c r="D37" s="35">
        <f>+[1]DGII!P37</f>
        <v>1.4</v>
      </c>
      <c r="E37" s="35">
        <f>+[1]DGII!Q37</f>
        <v>0</v>
      </c>
      <c r="F37" s="35">
        <f>+[1]DGII!R37</f>
        <v>0.6</v>
      </c>
      <c r="G37" s="35">
        <f>+[1]DGII!S37</f>
        <v>3.2</v>
      </c>
      <c r="H37" s="35">
        <f>+[1]DGII!T37</f>
        <v>3.1</v>
      </c>
      <c r="I37" s="35">
        <f>+[1]DGII!U37</f>
        <v>0.8</v>
      </c>
      <c r="J37" s="35">
        <f>+[1]DGII!V37</f>
        <v>36.200000000000003</v>
      </c>
      <c r="K37" s="35">
        <f>+[1]DGII!W37</f>
        <v>0.7</v>
      </c>
      <c r="L37" s="35">
        <f>+[1]DGII!X37</f>
        <v>0.7</v>
      </c>
      <c r="M37" s="35">
        <f>+[1]DGII!Y37</f>
        <v>1.5</v>
      </c>
      <c r="N37" s="31">
        <f t="shared" si="11"/>
        <v>50.70000000000001</v>
      </c>
      <c r="O37" s="37">
        <v>7.4</v>
      </c>
      <c r="P37" s="37">
        <v>0.2</v>
      </c>
      <c r="Q37" s="37">
        <v>0.7</v>
      </c>
      <c r="R37" s="37">
        <v>0</v>
      </c>
      <c r="S37" s="37">
        <v>0.7</v>
      </c>
      <c r="T37" s="37">
        <v>1.4</v>
      </c>
      <c r="U37" s="37">
        <v>1.4</v>
      </c>
      <c r="V37" s="37">
        <v>1.3</v>
      </c>
      <c r="W37" s="38">
        <v>0</v>
      </c>
      <c r="X37" s="45">
        <v>1.1000000000000001</v>
      </c>
      <c r="Y37" s="45">
        <v>0.5</v>
      </c>
      <c r="Z37" s="31">
        <f t="shared" si="12"/>
        <v>14.700000000000001</v>
      </c>
      <c r="AA37" s="30">
        <f t="shared" si="1"/>
        <v>344.89795918367349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</row>
    <row r="38" spans="1:47" s="41" customFormat="1" ht="18" customHeight="1">
      <c r="B38" s="43" t="s">
        <v>47</v>
      </c>
      <c r="C38" s="23">
        <f t="shared" ref="C38:Z38" si="13">SUM(C39:C42)</f>
        <v>1489.7</v>
      </c>
      <c r="D38" s="23">
        <f t="shared" si="13"/>
        <v>1121.3000000000002</v>
      </c>
      <c r="E38" s="23">
        <f t="shared" si="13"/>
        <v>736.19999999999993</v>
      </c>
      <c r="F38" s="23">
        <f t="shared" si="13"/>
        <v>4.3</v>
      </c>
      <c r="G38" s="23">
        <f t="shared" si="13"/>
        <v>64.900000000000006</v>
      </c>
      <c r="H38" s="23">
        <f t="shared" si="13"/>
        <v>512.79999999999995</v>
      </c>
      <c r="I38" s="23">
        <f t="shared" si="13"/>
        <v>945.3</v>
      </c>
      <c r="J38" s="23">
        <f t="shared" si="13"/>
        <v>850.59999999999991</v>
      </c>
      <c r="K38" s="23">
        <f t="shared" si="13"/>
        <v>1008.9999999999999</v>
      </c>
      <c r="L38" s="23">
        <f t="shared" si="13"/>
        <v>1163.4000000000001</v>
      </c>
      <c r="M38" s="23">
        <f t="shared" si="13"/>
        <v>1183.6999999999998</v>
      </c>
      <c r="N38" s="25">
        <f t="shared" si="13"/>
        <v>9081.1999999999989</v>
      </c>
      <c r="O38" s="23">
        <f t="shared" si="13"/>
        <v>1476.9</v>
      </c>
      <c r="P38" s="23">
        <f t="shared" si="13"/>
        <v>1311.1</v>
      </c>
      <c r="Q38" s="23">
        <f t="shared" si="13"/>
        <v>837.1</v>
      </c>
      <c r="R38" s="23">
        <f t="shared" si="13"/>
        <v>2.6</v>
      </c>
      <c r="S38" s="23">
        <f t="shared" si="13"/>
        <v>70.7</v>
      </c>
      <c r="T38" s="23">
        <f t="shared" si="13"/>
        <v>386.3</v>
      </c>
      <c r="U38" s="23">
        <f t="shared" si="13"/>
        <v>685.2</v>
      </c>
      <c r="V38" s="23">
        <f t="shared" si="13"/>
        <v>990.5</v>
      </c>
      <c r="W38" s="24">
        <f t="shared" si="13"/>
        <v>1017.3</v>
      </c>
      <c r="X38" s="23">
        <f t="shared" si="13"/>
        <v>1522.6</v>
      </c>
      <c r="Y38" s="23">
        <f t="shared" si="13"/>
        <v>1871.9</v>
      </c>
      <c r="Z38" s="25">
        <f t="shared" si="13"/>
        <v>10172.200000000001</v>
      </c>
      <c r="AA38" s="23">
        <f t="shared" si="1"/>
        <v>89.274689840939018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</row>
    <row r="39" spans="1:47" s="41" customFormat="1" ht="18" customHeight="1">
      <c r="B39" s="46" t="s">
        <v>48</v>
      </c>
      <c r="C39" s="35">
        <f>+[1]DGII!O39</f>
        <v>1141</v>
      </c>
      <c r="D39" s="35">
        <f>+[1]DGII!P39</f>
        <v>971.4</v>
      </c>
      <c r="E39" s="35">
        <f>+[1]DGII!Q39</f>
        <v>641.79999999999995</v>
      </c>
      <c r="F39" s="35">
        <f>+[1]DGII!R39</f>
        <v>0</v>
      </c>
      <c r="G39" s="35">
        <f>+[1]DGII!S39</f>
        <v>58.3</v>
      </c>
      <c r="H39" s="35">
        <f>+[1]DGII!T39</f>
        <v>478.6</v>
      </c>
      <c r="I39" s="35">
        <f>+[1]DGII!U39</f>
        <v>846.3</v>
      </c>
      <c r="J39" s="35">
        <f>+[1]DGII!V39</f>
        <v>731.8</v>
      </c>
      <c r="K39" s="35">
        <f>+[1]DGII!W39</f>
        <v>875.4</v>
      </c>
      <c r="L39" s="35">
        <f>+[1]DGII!X39</f>
        <v>1011.7</v>
      </c>
      <c r="M39" s="35">
        <f>+[1]DGII!Y39</f>
        <v>950.2</v>
      </c>
      <c r="N39" s="31">
        <f>SUM(C39:M39)</f>
        <v>7706.4999999999991</v>
      </c>
      <c r="O39" s="35">
        <f>+'[1]PP (EST)'!O38</f>
        <v>1115.4000000000001</v>
      </c>
      <c r="P39" s="35">
        <f>+'[1]PP (EST)'!P38</f>
        <v>1166.5999999999999</v>
      </c>
      <c r="Q39" s="35">
        <f>+'[1]PP (EST)'!Q38</f>
        <v>748.5</v>
      </c>
      <c r="R39" s="35">
        <f>+'[1]PP (EST)'!R38</f>
        <v>0</v>
      </c>
      <c r="S39" s="35">
        <f>+'[1]PP (EST)'!S38</f>
        <v>64.3</v>
      </c>
      <c r="T39" s="35">
        <f>+'[1]PP (EST)'!T38</f>
        <v>359.1</v>
      </c>
      <c r="U39" s="35">
        <f>+'[1]PP (EST)'!U38</f>
        <v>581.4</v>
      </c>
      <c r="V39" s="35">
        <f>+'[1]PP (EST)'!V38</f>
        <v>860.5</v>
      </c>
      <c r="W39" s="36">
        <f>+'[1]PP (EST)'!W38</f>
        <v>882.8</v>
      </c>
      <c r="X39" s="35">
        <f>+'[1]PP (EST)'!X38</f>
        <v>962.4</v>
      </c>
      <c r="Y39" s="35">
        <f>+'[1]PP (EST)'!Y38</f>
        <v>1074.2</v>
      </c>
      <c r="Z39" s="31">
        <f>SUM(O39:Y39)</f>
        <v>7815.2</v>
      </c>
      <c r="AA39" s="30">
        <f t="shared" si="1"/>
        <v>98.609120687890254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spans="1:47" s="41" customFormat="1" ht="18" customHeight="1">
      <c r="B40" s="46" t="s">
        <v>49</v>
      </c>
      <c r="C40" s="35">
        <f>+[1]DGII!O40</f>
        <v>243.2</v>
      </c>
      <c r="D40" s="35">
        <f>+[1]DGII!P40</f>
        <v>44.2</v>
      </c>
      <c r="E40" s="35">
        <f>+[1]DGII!Q40</f>
        <v>27.8</v>
      </c>
      <c r="F40" s="35">
        <f>+[1]DGII!R40</f>
        <v>0.2</v>
      </c>
      <c r="G40" s="35">
        <f>+[1]DGII!S40</f>
        <v>3.9</v>
      </c>
      <c r="H40" s="35">
        <f>+[1]DGII!T40</f>
        <v>22.4</v>
      </c>
      <c r="I40" s="35">
        <f>+[1]DGII!U40</f>
        <v>31.6</v>
      </c>
      <c r="J40" s="35">
        <f>+[1]DGII!V40</f>
        <v>27.8</v>
      </c>
      <c r="K40" s="35">
        <f>+[1]DGII!W40</f>
        <v>35.299999999999997</v>
      </c>
      <c r="L40" s="35">
        <f>+[1]DGII!X40</f>
        <v>39</v>
      </c>
      <c r="M40" s="35">
        <f>+[1]DGII!Y40</f>
        <v>118.8</v>
      </c>
      <c r="N40" s="31">
        <f>SUM(C40:M40)</f>
        <v>594.19999999999993</v>
      </c>
      <c r="O40" s="35">
        <f>+'[1]PP (EST)'!O39</f>
        <v>256.2</v>
      </c>
      <c r="P40" s="35">
        <f>+'[1]PP (EST)'!P39</f>
        <v>45.3</v>
      </c>
      <c r="Q40" s="35">
        <f>+'[1]PP (EST)'!Q39</f>
        <v>23.5</v>
      </c>
      <c r="R40" s="35">
        <f>+'[1]PP (EST)'!R39</f>
        <v>0</v>
      </c>
      <c r="S40" s="35">
        <f>+'[1]PP (EST)'!S39</f>
        <v>3.8</v>
      </c>
      <c r="T40" s="35">
        <f>+'[1]PP (EST)'!T39</f>
        <v>9.6999999999999993</v>
      </c>
      <c r="U40" s="35">
        <f>+'[1]PP (EST)'!U39</f>
        <v>32.700000000000003</v>
      </c>
      <c r="V40" s="35">
        <f>+'[1]PP (EST)'!V39</f>
        <v>20.100000000000001</v>
      </c>
      <c r="W40" s="36">
        <f>+'[1]PP (EST)'!W39</f>
        <v>22.5</v>
      </c>
      <c r="X40" s="35">
        <f>+'[1]PP (EST)'!X39</f>
        <v>439.4</v>
      </c>
      <c r="Y40" s="35">
        <f>+'[1]PP (EST)'!Y39</f>
        <v>692.9</v>
      </c>
      <c r="Z40" s="31">
        <f>SUM(O40:Y40)</f>
        <v>1546.1</v>
      </c>
      <c r="AA40" s="30">
        <f t="shared" si="1"/>
        <v>38.432184205420086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47" s="41" customFormat="1" ht="18" customHeight="1">
      <c r="B41" s="42" t="s">
        <v>50</v>
      </c>
      <c r="C41" s="35">
        <f>+[1]DGII!O41</f>
        <v>82</v>
      </c>
      <c r="D41" s="35">
        <f>+[1]DGII!P41</f>
        <v>82.3</v>
      </c>
      <c r="E41" s="35">
        <f>+[1]DGII!Q41</f>
        <v>50.6</v>
      </c>
      <c r="F41" s="35">
        <f>+[1]DGII!R41</f>
        <v>3.8</v>
      </c>
      <c r="G41" s="35">
        <f>+[1]DGII!S41</f>
        <v>1.2</v>
      </c>
      <c r="H41" s="35">
        <f>+[1]DGII!T41</f>
        <v>11.3</v>
      </c>
      <c r="I41" s="35">
        <f>+[1]DGII!U41</f>
        <v>60.9</v>
      </c>
      <c r="J41" s="35">
        <f>+[1]DGII!V41</f>
        <v>72.400000000000006</v>
      </c>
      <c r="K41" s="35">
        <f>+[1]DGII!W41</f>
        <v>75.3</v>
      </c>
      <c r="L41" s="35">
        <f>+[1]DGII!X41</f>
        <v>83.3</v>
      </c>
      <c r="M41" s="35">
        <f>+[1]DGII!Y41</f>
        <v>84.1</v>
      </c>
      <c r="N41" s="31">
        <f>SUM(C41:M41)</f>
        <v>607.20000000000005</v>
      </c>
      <c r="O41" s="35">
        <f>+'[1]PP (EST)'!O43</f>
        <v>79.099999999999994</v>
      </c>
      <c r="P41" s="35">
        <f>+'[1]PP (EST)'!P43</f>
        <v>76.7</v>
      </c>
      <c r="Q41" s="35">
        <f>+'[1]PP (EST)'!Q43</f>
        <v>48.2</v>
      </c>
      <c r="R41" s="35">
        <f>+'[1]PP (EST)'!R43</f>
        <v>2.1</v>
      </c>
      <c r="S41" s="35">
        <f>+'[1]PP (EST)'!S43</f>
        <v>2.4</v>
      </c>
      <c r="T41" s="35">
        <f>+'[1]PP (EST)'!T43</f>
        <v>16.899999999999999</v>
      </c>
      <c r="U41" s="35">
        <f>+'[1]PP (EST)'!U43</f>
        <v>66.5</v>
      </c>
      <c r="V41" s="35">
        <f>+'[1]PP (EST)'!V43</f>
        <v>83.8</v>
      </c>
      <c r="W41" s="36">
        <f>+'[1]PP (EST)'!W43</f>
        <v>86.8</v>
      </c>
      <c r="X41" s="35">
        <f>+'[1]PP (EST)'!X43</f>
        <v>92.3</v>
      </c>
      <c r="Y41" s="35">
        <f>+'[1]PP (EST)'!Y43</f>
        <v>83.4</v>
      </c>
      <c r="Z41" s="31">
        <f>SUM(O41:Y41)</f>
        <v>638.19999999999993</v>
      </c>
      <c r="AA41" s="30">
        <f t="shared" si="1"/>
        <v>95.142588530241326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1:47" s="41" customFormat="1" ht="18" customHeight="1">
      <c r="B42" s="42" t="s">
        <v>51</v>
      </c>
      <c r="C42" s="35">
        <f>+[1]DGII!O42</f>
        <v>23.5</v>
      </c>
      <c r="D42" s="35">
        <f>+[1]DGII!P42</f>
        <v>23.4</v>
      </c>
      <c r="E42" s="35">
        <f>+[1]DGII!Q42</f>
        <v>16</v>
      </c>
      <c r="F42" s="35">
        <f>+[1]DGII!R42</f>
        <v>0.3</v>
      </c>
      <c r="G42" s="35">
        <f>+[1]DGII!S42</f>
        <v>1.5</v>
      </c>
      <c r="H42" s="35">
        <f>+[1]DGII!T42</f>
        <v>0.5</v>
      </c>
      <c r="I42" s="35">
        <f>+[1]DGII!U42</f>
        <v>6.5</v>
      </c>
      <c r="J42" s="35">
        <f>+[1]DGII!V42</f>
        <v>18.600000000000001</v>
      </c>
      <c r="K42" s="35">
        <f>+[1]DGII!W42</f>
        <v>23</v>
      </c>
      <c r="L42" s="35">
        <f>+[1]DGII!X42</f>
        <v>29.4</v>
      </c>
      <c r="M42" s="35">
        <f>+[1]DGII!Y42</f>
        <v>30.6</v>
      </c>
      <c r="N42" s="31">
        <f>SUM(C42:M42)</f>
        <v>173.29999999999998</v>
      </c>
      <c r="O42" s="35">
        <f>+'[1]PP (EST)'!O44</f>
        <v>26.2</v>
      </c>
      <c r="P42" s="35">
        <f>+'[1]PP (EST)'!P44</f>
        <v>22.5</v>
      </c>
      <c r="Q42" s="35">
        <f>+'[1]PP (EST)'!Q44</f>
        <v>16.899999999999999</v>
      </c>
      <c r="R42" s="35">
        <f>+'[1]PP (EST)'!R44</f>
        <v>0.5</v>
      </c>
      <c r="S42" s="35">
        <f>+'[1]PP (EST)'!S44</f>
        <v>0.2</v>
      </c>
      <c r="T42" s="35">
        <f>+'[1]PP (EST)'!T44</f>
        <v>0.6</v>
      </c>
      <c r="U42" s="35">
        <f>+'[1]PP (EST)'!U44</f>
        <v>4.5999999999999996</v>
      </c>
      <c r="V42" s="35">
        <f>+'[1]PP (EST)'!V44</f>
        <v>26.1</v>
      </c>
      <c r="W42" s="36">
        <f>+'[1]PP (EST)'!W44</f>
        <v>25.2</v>
      </c>
      <c r="X42" s="35">
        <f>+'[1]PP (EST)'!X44</f>
        <v>28.5</v>
      </c>
      <c r="Y42" s="35">
        <f>+'[1]PP (EST)'!Y44</f>
        <v>21.4</v>
      </c>
      <c r="Z42" s="31">
        <f>SUM(O42:Y42)</f>
        <v>172.70000000000002</v>
      </c>
      <c r="AA42" s="30">
        <f t="shared" si="1"/>
        <v>100.34742327735957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1:47" s="41" customFormat="1" ht="18" customHeight="1">
      <c r="B43" s="33" t="s">
        <v>52</v>
      </c>
      <c r="C43" s="23">
        <f>+[1]DGII!O43</f>
        <v>98.5</v>
      </c>
      <c r="D43" s="23">
        <f>+[1]DGII!P43</f>
        <v>64.599999999999994</v>
      </c>
      <c r="E43" s="23">
        <f>+[1]DGII!Q43</f>
        <v>47.2</v>
      </c>
      <c r="F43" s="23">
        <f>+[1]DGII!R43</f>
        <v>12.9</v>
      </c>
      <c r="G43" s="23">
        <f>+[1]DGII!S43</f>
        <v>16.600000000000001</v>
      </c>
      <c r="H43" s="23">
        <f>+[1]DGII!T43</f>
        <v>33.9</v>
      </c>
      <c r="I43" s="23">
        <f>+[1]DGII!U43</f>
        <v>56.4</v>
      </c>
      <c r="J43" s="23">
        <f>+[1]DGII!V43</f>
        <v>47.4</v>
      </c>
      <c r="K43" s="23">
        <f>+[1]DGII!W43</f>
        <v>41.8</v>
      </c>
      <c r="L43" s="23">
        <f>+[1]DGII!X43</f>
        <v>44.4</v>
      </c>
      <c r="M43" s="23">
        <f>+[1]DGII!Y43</f>
        <v>37.5</v>
      </c>
      <c r="N43" s="23">
        <f>SUM(C43:M43)</f>
        <v>501.19999999999993</v>
      </c>
      <c r="O43" s="23">
        <v>102.1</v>
      </c>
      <c r="P43" s="23">
        <v>86.8</v>
      </c>
      <c r="Q43" s="23">
        <v>41.7</v>
      </c>
      <c r="R43" s="23">
        <v>55.4</v>
      </c>
      <c r="S43" s="23">
        <v>21.5</v>
      </c>
      <c r="T43" s="23">
        <v>27.1</v>
      </c>
      <c r="U43" s="23">
        <v>38.200000000000003</v>
      </c>
      <c r="V43" s="23">
        <v>142.80000000000001</v>
      </c>
      <c r="W43" s="24">
        <v>111.1</v>
      </c>
      <c r="X43" s="23">
        <v>138.1</v>
      </c>
      <c r="Y43" s="23">
        <v>129.4</v>
      </c>
      <c r="Z43" s="27">
        <f>SUM(O43:Y43)</f>
        <v>894.19999999999993</v>
      </c>
      <c r="AA43" s="30">
        <f t="shared" si="1"/>
        <v>56.050100648624465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1:47" s="41" customFormat="1" ht="18" customHeight="1">
      <c r="B44" s="47" t="s">
        <v>53</v>
      </c>
      <c r="C44" s="23">
        <f t="shared" ref="C44:Z44" si="14">SUM(C45:C46)</f>
        <v>672.6</v>
      </c>
      <c r="D44" s="23">
        <f t="shared" si="14"/>
        <v>627.79999999999995</v>
      </c>
      <c r="E44" s="23">
        <f t="shared" si="14"/>
        <v>552.5</v>
      </c>
      <c r="F44" s="23">
        <f t="shared" si="14"/>
        <v>90.399999999999991</v>
      </c>
      <c r="G44" s="23">
        <f t="shared" si="14"/>
        <v>25.200000000000003</v>
      </c>
      <c r="H44" s="23">
        <f t="shared" si="14"/>
        <v>14.7</v>
      </c>
      <c r="I44" s="23">
        <f t="shared" si="14"/>
        <v>50.7</v>
      </c>
      <c r="J44" s="23">
        <f t="shared" si="14"/>
        <v>140.4</v>
      </c>
      <c r="K44" s="23">
        <f t="shared" si="14"/>
        <v>133.4</v>
      </c>
      <c r="L44" s="23">
        <f t="shared" si="14"/>
        <v>162.6</v>
      </c>
      <c r="M44" s="23">
        <f t="shared" si="14"/>
        <v>199.9</v>
      </c>
      <c r="N44" s="25">
        <f t="shared" si="14"/>
        <v>2670.2</v>
      </c>
      <c r="O44" s="25">
        <f t="shared" si="14"/>
        <v>672.6</v>
      </c>
      <c r="P44" s="25">
        <f t="shared" si="14"/>
        <v>551.59999999999991</v>
      </c>
      <c r="Q44" s="25">
        <f t="shared" si="14"/>
        <v>380.6</v>
      </c>
      <c r="R44" s="25">
        <f t="shared" si="14"/>
        <v>97.800000000000011</v>
      </c>
      <c r="S44" s="25">
        <f t="shared" si="14"/>
        <v>14.4</v>
      </c>
      <c r="T44" s="25">
        <f t="shared" si="14"/>
        <v>142.20000000000002</v>
      </c>
      <c r="U44" s="25">
        <f t="shared" si="14"/>
        <v>174.4</v>
      </c>
      <c r="V44" s="25">
        <f t="shared" si="14"/>
        <v>95.5</v>
      </c>
      <c r="W44" s="48">
        <f t="shared" si="14"/>
        <v>103.9</v>
      </c>
      <c r="X44" s="23">
        <f t="shared" si="14"/>
        <v>138.9</v>
      </c>
      <c r="Y44" s="23">
        <f t="shared" si="14"/>
        <v>211.9</v>
      </c>
      <c r="Z44" s="25">
        <f t="shared" si="14"/>
        <v>2583.7999999999997</v>
      </c>
      <c r="AA44" s="23">
        <f t="shared" si="1"/>
        <v>103.34391206749748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1:47" s="41" customFormat="1" ht="18" customHeight="1">
      <c r="B45" s="42" t="s">
        <v>54</v>
      </c>
      <c r="C45" s="35">
        <f>+[1]DGII!O45</f>
        <v>672.4</v>
      </c>
      <c r="D45" s="35">
        <f>+[1]DGII!P45</f>
        <v>627.5</v>
      </c>
      <c r="E45" s="35">
        <f>+[1]DGII!Q45</f>
        <v>552.1</v>
      </c>
      <c r="F45" s="35">
        <f>+[1]DGII!R45</f>
        <v>90.3</v>
      </c>
      <c r="G45" s="35">
        <f>+[1]DGII!S45</f>
        <v>24.6</v>
      </c>
      <c r="H45" s="35">
        <f>+[1]DGII!T45</f>
        <v>14.7</v>
      </c>
      <c r="I45" s="35">
        <f>+[1]DGII!U45</f>
        <v>50.1</v>
      </c>
      <c r="J45" s="35">
        <f>+[1]DGII!V45</f>
        <v>140</v>
      </c>
      <c r="K45" s="35">
        <f>+[1]DGII!W45</f>
        <v>132.80000000000001</v>
      </c>
      <c r="L45" s="35">
        <f>+[1]DGII!X45</f>
        <v>162.6</v>
      </c>
      <c r="M45" s="35">
        <f>+[1]DGII!Y45</f>
        <v>199.6</v>
      </c>
      <c r="N45" s="31">
        <f>SUM(C45:M45)</f>
        <v>2666.7</v>
      </c>
      <c r="O45" s="35">
        <f>+'[1]PP (EST)'!O52</f>
        <v>672.4</v>
      </c>
      <c r="P45" s="35">
        <f>+'[1]PP (EST)'!P52</f>
        <v>551.29999999999995</v>
      </c>
      <c r="Q45" s="35">
        <f>+'[1]PP (EST)'!Q52</f>
        <v>380.6</v>
      </c>
      <c r="R45" s="35">
        <f>+'[1]PP (EST)'!R52</f>
        <v>97.4</v>
      </c>
      <c r="S45" s="35">
        <f>+'[1]PP (EST)'!S52</f>
        <v>14.1</v>
      </c>
      <c r="T45" s="35">
        <f>+'[1]PP (EST)'!T52</f>
        <v>141.9</v>
      </c>
      <c r="U45" s="35">
        <f>+'[1]PP (EST)'!U52</f>
        <v>174.1</v>
      </c>
      <c r="V45" s="35">
        <f>+'[1]PP (EST)'!V52</f>
        <v>95.2</v>
      </c>
      <c r="W45" s="36">
        <f>+'[1]PP (EST)'!W52</f>
        <v>103.9</v>
      </c>
      <c r="X45" s="35">
        <f>+'[1]PP (EST)'!X52</f>
        <v>138.9</v>
      </c>
      <c r="Y45" s="35">
        <f>+'[1]PP (EST)'!Y52</f>
        <v>211.9</v>
      </c>
      <c r="Z45" s="31">
        <f>SUM(O45:Y45)</f>
        <v>2581.6999999999998</v>
      </c>
      <c r="AA45" s="30">
        <f t="shared" si="1"/>
        <v>103.29240422977108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</row>
    <row r="46" spans="1:47" s="41" customFormat="1" ht="18" customHeight="1">
      <c r="B46" s="42" t="s">
        <v>34</v>
      </c>
      <c r="C46" s="35">
        <f>+[1]DGII!O46</f>
        <v>0.2</v>
      </c>
      <c r="D46" s="35">
        <f>+[1]DGII!P46</f>
        <v>0.3</v>
      </c>
      <c r="E46" s="35">
        <f>+[1]DGII!Q46</f>
        <v>0.4</v>
      </c>
      <c r="F46" s="35">
        <f>+[1]DGII!R46</f>
        <v>0.1</v>
      </c>
      <c r="G46" s="35">
        <f>+[1]DGII!S46</f>
        <v>0.6</v>
      </c>
      <c r="H46" s="35">
        <f>+[1]DGII!T46</f>
        <v>0</v>
      </c>
      <c r="I46" s="35">
        <f>+[1]DGII!U46</f>
        <v>0.6</v>
      </c>
      <c r="J46" s="35">
        <f>+[1]DGII!V46</f>
        <v>0.4</v>
      </c>
      <c r="K46" s="35">
        <f>+[1]DGII!W46</f>
        <v>0.6</v>
      </c>
      <c r="L46" s="35">
        <f>+[1]DGII!X46</f>
        <v>0</v>
      </c>
      <c r="M46" s="35">
        <f>+[1]DGII!Y46</f>
        <v>0.3</v>
      </c>
      <c r="N46" s="31">
        <f>SUM(C46:M46)</f>
        <v>3.5</v>
      </c>
      <c r="O46" s="35">
        <v>0.2</v>
      </c>
      <c r="P46" s="35">
        <v>0.3</v>
      </c>
      <c r="Q46" s="35">
        <v>0</v>
      </c>
      <c r="R46" s="35">
        <v>0.4</v>
      </c>
      <c r="S46" s="35">
        <v>0.3</v>
      </c>
      <c r="T46" s="35">
        <v>0.3</v>
      </c>
      <c r="U46" s="35">
        <v>0.3</v>
      </c>
      <c r="V46" s="35">
        <v>0.3</v>
      </c>
      <c r="W46" s="36">
        <v>0</v>
      </c>
      <c r="X46" s="35">
        <v>0</v>
      </c>
      <c r="Y46" s="35">
        <v>0</v>
      </c>
      <c r="Z46" s="31">
        <f>SUM(O46:Y46)</f>
        <v>2.1</v>
      </c>
      <c r="AA46" s="30">
        <f t="shared" si="1"/>
        <v>166.66666666666666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</row>
    <row r="47" spans="1:47" ht="18" customHeight="1">
      <c r="B47" s="47" t="s">
        <v>55</v>
      </c>
      <c r="C47" s="23">
        <f>+[1]DGII!O47</f>
        <v>83.7</v>
      </c>
      <c r="D47" s="23">
        <f>+[1]DGII!P47</f>
        <v>65.5</v>
      </c>
      <c r="E47" s="23">
        <f>+[1]DGII!Q47</f>
        <v>47</v>
      </c>
      <c r="F47" s="23">
        <f>+[1]DGII!R47</f>
        <v>0</v>
      </c>
      <c r="G47" s="23">
        <f>+[1]DGII!S47</f>
        <v>3.9</v>
      </c>
      <c r="H47" s="23">
        <f>+[1]DGII!T47</f>
        <v>31.9</v>
      </c>
      <c r="I47" s="23">
        <f>+[1]DGII!U47</f>
        <v>61.6</v>
      </c>
      <c r="J47" s="23">
        <f>+[1]DGII!V47</f>
        <v>50.3</v>
      </c>
      <c r="K47" s="23">
        <f>+[1]DGII!W47</f>
        <v>60.1</v>
      </c>
      <c r="L47" s="23">
        <f>+[1]DGII!X47</f>
        <v>73</v>
      </c>
      <c r="M47" s="23">
        <f>+[1]DGII!Y47</f>
        <v>68.599999999999994</v>
      </c>
      <c r="N47" s="27">
        <f>SUM(C47:M47)</f>
        <v>545.6</v>
      </c>
      <c r="O47" s="23">
        <f>+'[1]PP (EST)'!O55</f>
        <v>78.599999999999994</v>
      </c>
      <c r="P47" s="23">
        <f>+'[1]PP (EST)'!P55</f>
        <v>81.5</v>
      </c>
      <c r="Q47" s="23">
        <f>+'[1]PP (EST)'!Q55</f>
        <v>79.5</v>
      </c>
      <c r="R47" s="23">
        <f>+'[1]PP (EST)'!R55</f>
        <v>0</v>
      </c>
      <c r="S47" s="23">
        <f>+'[1]PP (EST)'!S55</f>
        <v>0.2</v>
      </c>
      <c r="T47" s="23">
        <f>+'[1]PP (EST)'!T55</f>
        <v>16.600000000000001</v>
      </c>
      <c r="U47" s="23">
        <f>+'[1]PP (EST)'!U55</f>
        <v>29.7</v>
      </c>
      <c r="V47" s="23">
        <f>+'[1]PP (EST)'!V55</f>
        <v>64.2</v>
      </c>
      <c r="W47" s="24">
        <f>+'[1]PP (EST)'!W55</f>
        <v>68.8</v>
      </c>
      <c r="X47" s="23">
        <f>+'[1]PP (EST)'!X55</f>
        <v>79.8</v>
      </c>
      <c r="Y47" s="23">
        <f>+'[1]PP (EST)'!Y55</f>
        <v>81.599999999999994</v>
      </c>
      <c r="Z47" s="27">
        <f>SUM(O47:Y47)</f>
        <v>580.5</v>
      </c>
      <c r="AA47" s="26">
        <f t="shared" si="1"/>
        <v>93.987941429801907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18" customHeight="1">
      <c r="A48" s="49"/>
      <c r="B48" s="47" t="s">
        <v>56</v>
      </c>
      <c r="C48" s="23">
        <f>+[1]DGII!O48</f>
        <v>0.1</v>
      </c>
      <c r="D48" s="23">
        <f>+[1]DGII!P48</f>
        <v>0.1</v>
      </c>
      <c r="E48" s="23">
        <f>+[1]DGII!Q48</f>
        <v>0.1</v>
      </c>
      <c r="F48" s="23">
        <f>+[1]DGII!R48</f>
        <v>0</v>
      </c>
      <c r="G48" s="23">
        <f>+[1]DGII!S48</f>
        <v>0</v>
      </c>
      <c r="H48" s="23">
        <f>+[1]DGII!T48</f>
        <v>0</v>
      </c>
      <c r="I48" s="23">
        <f>+[1]DGII!U48</f>
        <v>0.1</v>
      </c>
      <c r="J48" s="23">
        <f>+[1]DGII!V48</f>
        <v>0.2</v>
      </c>
      <c r="K48" s="23">
        <f>+[1]DGII!W48</f>
        <v>0.2</v>
      </c>
      <c r="L48" s="23">
        <f>+[1]DGII!X48</f>
        <v>0</v>
      </c>
      <c r="M48" s="23">
        <f>+[1]DGII!Y48</f>
        <v>0.1</v>
      </c>
      <c r="N48" s="27">
        <f>SUM(C48:M48)</f>
        <v>0.9</v>
      </c>
      <c r="O48" s="23">
        <f>+'[1]PP (EST)'!O56</f>
        <v>0.1</v>
      </c>
      <c r="P48" s="23">
        <f>+'[1]PP (EST)'!P56</f>
        <v>0</v>
      </c>
      <c r="Q48" s="23">
        <f>+'[1]PP (EST)'!Q56</f>
        <v>0.1</v>
      </c>
      <c r="R48" s="23">
        <f>+'[1]PP (EST)'!R56</f>
        <v>0</v>
      </c>
      <c r="S48" s="23">
        <f>+'[1]PP (EST)'!S56</f>
        <v>0</v>
      </c>
      <c r="T48" s="23">
        <f>+'[1]PP (EST)'!T56</f>
        <v>0</v>
      </c>
      <c r="U48" s="23">
        <f>+'[1]PP (EST)'!U56</f>
        <v>0</v>
      </c>
      <c r="V48" s="23">
        <f>+'[1]PP (EST)'!V56</f>
        <v>0.1</v>
      </c>
      <c r="W48" s="24">
        <v>0.2</v>
      </c>
      <c r="X48" s="23">
        <v>0.2</v>
      </c>
      <c r="Y48" s="23">
        <v>0.2</v>
      </c>
      <c r="Z48" s="27">
        <f>SUM(O48:Y48)</f>
        <v>0.89999999999999991</v>
      </c>
      <c r="AA48" s="26">
        <f t="shared" si="1"/>
        <v>100.00000000000003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220" ht="18" customHeight="1">
      <c r="B49" s="22" t="s">
        <v>57</v>
      </c>
      <c r="C49" s="23">
        <f t="shared" ref="C49:Z49" si="15">+C50+C53+C56</f>
        <v>294.20000000000005</v>
      </c>
      <c r="D49" s="23">
        <f t="shared" si="15"/>
        <v>369.7</v>
      </c>
      <c r="E49" s="23">
        <f t="shared" si="15"/>
        <v>330</v>
      </c>
      <c r="F49" s="23">
        <f t="shared" si="15"/>
        <v>132.20000000000002</v>
      </c>
      <c r="G49" s="23">
        <f t="shared" si="15"/>
        <v>28.7</v>
      </c>
      <c r="H49" s="23">
        <f t="shared" si="15"/>
        <v>38.5</v>
      </c>
      <c r="I49" s="23">
        <f t="shared" si="15"/>
        <v>74.3</v>
      </c>
      <c r="J49" s="23">
        <f t="shared" si="15"/>
        <v>94.1</v>
      </c>
      <c r="K49" s="23">
        <f t="shared" si="15"/>
        <v>152.50000000000003</v>
      </c>
      <c r="L49" s="23">
        <f t="shared" si="15"/>
        <v>131.80000000000001</v>
      </c>
      <c r="M49" s="23">
        <f t="shared" si="15"/>
        <v>168.4</v>
      </c>
      <c r="N49" s="25">
        <f t="shared" si="15"/>
        <v>1814.4</v>
      </c>
      <c r="O49" s="23">
        <f t="shared" si="15"/>
        <v>298.09999999999997</v>
      </c>
      <c r="P49" s="23">
        <f t="shared" si="15"/>
        <v>343.3</v>
      </c>
      <c r="Q49" s="23">
        <f t="shared" si="15"/>
        <v>355.59999999999997</v>
      </c>
      <c r="R49" s="23">
        <f t="shared" si="15"/>
        <v>136.9</v>
      </c>
      <c r="S49" s="23">
        <f t="shared" si="15"/>
        <v>36.4</v>
      </c>
      <c r="T49" s="23">
        <f t="shared" si="15"/>
        <v>40.1</v>
      </c>
      <c r="U49" s="23">
        <f t="shared" si="15"/>
        <v>65</v>
      </c>
      <c r="V49" s="23">
        <f t="shared" si="15"/>
        <v>82.600000000000009</v>
      </c>
      <c r="W49" s="24">
        <f t="shared" si="15"/>
        <v>139.30000000000001</v>
      </c>
      <c r="X49" s="23">
        <f t="shared" si="15"/>
        <v>152.69999999999999</v>
      </c>
      <c r="Y49" s="23">
        <f t="shared" si="15"/>
        <v>230.9</v>
      </c>
      <c r="Z49" s="25">
        <f t="shared" si="15"/>
        <v>1880.8999999999999</v>
      </c>
      <c r="AA49" s="23">
        <f t="shared" si="1"/>
        <v>96.464458503907707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220" ht="18" customHeight="1">
      <c r="B50" s="50" t="s">
        <v>58</v>
      </c>
      <c r="C50" s="23">
        <f t="shared" ref="C50:Z50" si="16">+C51+C52</f>
        <v>0.6</v>
      </c>
      <c r="D50" s="23">
        <f t="shared" si="16"/>
        <v>0</v>
      </c>
      <c r="E50" s="23">
        <f t="shared" si="16"/>
        <v>0</v>
      </c>
      <c r="F50" s="23">
        <f t="shared" si="16"/>
        <v>0</v>
      </c>
      <c r="G50" s="23">
        <f t="shared" si="16"/>
        <v>0</v>
      </c>
      <c r="H50" s="23">
        <f t="shared" si="16"/>
        <v>0</v>
      </c>
      <c r="I50" s="23">
        <f t="shared" si="16"/>
        <v>0</v>
      </c>
      <c r="J50" s="23">
        <f t="shared" si="16"/>
        <v>0</v>
      </c>
      <c r="K50" s="23">
        <f t="shared" si="16"/>
        <v>0.1</v>
      </c>
      <c r="L50" s="23">
        <f t="shared" si="16"/>
        <v>0</v>
      </c>
      <c r="M50" s="23">
        <f t="shared" si="16"/>
        <v>0</v>
      </c>
      <c r="N50" s="25">
        <f t="shared" si="16"/>
        <v>0.7</v>
      </c>
      <c r="O50" s="23">
        <f t="shared" si="16"/>
        <v>0.1</v>
      </c>
      <c r="P50" s="23">
        <f t="shared" si="16"/>
        <v>0.3</v>
      </c>
      <c r="Q50" s="23">
        <f t="shared" si="16"/>
        <v>0.2</v>
      </c>
      <c r="R50" s="23">
        <f t="shared" si="16"/>
        <v>0</v>
      </c>
      <c r="S50" s="23">
        <f t="shared" si="16"/>
        <v>0</v>
      </c>
      <c r="T50" s="23">
        <f t="shared" si="16"/>
        <v>0</v>
      </c>
      <c r="U50" s="23">
        <f t="shared" si="16"/>
        <v>0</v>
      </c>
      <c r="V50" s="23">
        <f t="shared" si="16"/>
        <v>0</v>
      </c>
      <c r="W50" s="24">
        <f t="shared" si="16"/>
        <v>0</v>
      </c>
      <c r="X50" s="23">
        <f t="shared" si="16"/>
        <v>0.6</v>
      </c>
      <c r="Y50" s="23">
        <f t="shared" si="16"/>
        <v>0.3</v>
      </c>
      <c r="Z50" s="25">
        <f t="shared" si="16"/>
        <v>1.5000000000000002</v>
      </c>
      <c r="AA50" s="26">
        <f t="shared" si="1"/>
        <v>46.666666666666657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220" ht="18" customHeight="1">
      <c r="B51" s="46" t="s">
        <v>59</v>
      </c>
      <c r="C51" s="35">
        <f>+[1]DGII!O51</f>
        <v>0.6</v>
      </c>
      <c r="D51" s="35">
        <f>+[1]DGII!P51</f>
        <v>0</v>
      </c>
      <c r="E51" s="35">
        <f>+[1]DGII!Q51</f>
        <v>0</v>
      </c>
      <c r="F51" s="35">
        <f>+[1]DGII!R51</f>
        <v>0</v>
      </c>
      <c r="G51" s="35">
        <f>+[1]DGII!S51</f>
        <v>0</v>
      </c>
      <c r="H51" s="35">
        <f>+[1]DGII!T51</f>
        <v>0</v>
      </c>
      <c r="I51" s="35">
        <f>+[1]DGII!U51</f>
        <v>0</v>
      </c>
      <c r="J51" s="35">
        <f>+[1]DGII!V51</f>
        <v>0</v>
      </c>
      <c r="K51" s="35">
        <f>+[1]DGII!W51</f>
        <v>0.1</v>
      </c>
      <c r="L51" s="35">
        <f>+[1]DGII!X51</f>
        <v>0</v>
      </c>
      <c r="M51" s="35">
        <f>+[1]DGII!Y51</f>
        <v>0</v>
      </c>
      <c r="N51" s="31">
        <f>SUM(C51:M51)</f>
        <v>0.7</v>
      </c>
      <c r="O51" s="35">
        <v>0.1</v>
      </c>
      <c r="P51" s="35">
        <v>0.3</v>
      </c>
      <c r="Q51" s="35">
        <v>0.2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6">
        <v>0</v>
      </c>
      <c r="X51" s="35">
        <v>0.6</v>
      </c>
      <c r="Y51" s="45">
        <v>0.3</v>
      </c>
      <c r="Z51" s="31">
        <f>SUM(O51:Y51)</f>
        <v>1.5000000000000002</v>
      </c>
      <c r="AA51" s="30">
        <f t="shared" si="1"/>
        <v>46.666666666666657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220" ht="18" customHeight="1">
      <c r="B52" s="46" t="s">
        <v>60</v>
      </c>
      <c r="C52" s="35">
        <f>+[1]DGII!O52</f>
        <v>0</v>
      </c>
      <c r="D52" s="35">
        <f>+[1]DGII!P52</f>
        <v>0</v>
      </c>
      <c r="E52" s="35">
        <f>+[1]DGII!Q52</f>
        <v>0</v>
      </c>
      <c r="F52" s="35">
        <f>+[1]DGII!R52</f>
        <v>0</v>
      </c>
      <c r="G52" s="35">
        <f>+[1]DGII!S52</f>
        <v>0</v>
      </c>
      <c r="H52" s="35">
        <f>+[1]DGII!T52</f>
        <v>0</v>
      </c>
      <c r="I52" s="35">
        <f>+[1]DGII!U52</f>
        <v>0</v>
      </c>
      <c r="J52" s="35">
        <f>+[1]DGII!V52</f>
        <v>0</v>
      </c>
      <c r="K52" s="35">
        <f>+[1]DGII!W52</f>
        <v>0</v>
      </c>
      <c r="L52" s="35">
        <f>+[1]DGII!X52</f>
        <v>0</v>
      </c>
      <c r="M52" s="35">
        <f>+[1]DGII!Y52</f>
        <v>0</v>
      </c>
      <c r="N52" s="31">
        <f>SUM(C52:M52)</f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6">
        <v>0</v>
      </c>
      <c r="X52" s="35">
        <v>0</v>
      </c>
      <c r="Y52" s="35">
        <v>0</v>
      </c>
      <c r="Z52" s="31">
        <f>SUM(O52:Y52)</f>
        <v>0</v>
      </c>
      <c r="AA52" s="51" t="s">
        <v>61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220" ht="18" customHeight="1">
      <c r="B53" s="50" t="s">
        <v>62</v>
      </c>
      <c r="C53" s="23">
        <f t="shared" ref="C53:Z53" si="17">+C54+C55</f>
        <v>289</v>
      </c>
      <c r="D53" s="23">
        <f t="shared" si="17"/>
        <v>365.09999999999997</v>
      </c>
      <c r="E53" s="23">
        <f t="shared" si="17"/>
        <v>326.8</v>
      </c>
      <c r="F53" s="23">
        <f t="shared" si="17"/>
        <v>131.9</v>
      </c>
      <c r="G53" s="23">
        <f t="shared" si="17"/>
        <v>28.3</v>
      </c>
      <c r="H53" s="23">
        <f t="shared" si="17"/>
        <v>36.200000000000003</v>
      </c>
      <c r="I53" s="23">
        <f t="shared" si="17"/>
        <v>71.2</v>
      </c>
      <c r="J53" s="23">
        <f t="shared" si="17"/>
        <v>90.3</v>
      </c>
      <c r="K53" s="23">
        <f t="shared" si="17"/>
        <v>148.60000000000002</v>
      </c>
      <c r="L53" s="23">
        <f t="shared" si="17"/>
        <v>127.2</v>
      </c>
      <c r="M53" s="23">
        <f t="shared" si="17"/>
        <v>163.9</v>
      </c>
      <c r="N53" s="25">
        <f t="shared" si="17"/>
        <v>1778.5</v>
      </c>
      <c r="O53" s="23">
        <f t="shared" si="17"/>
        <v>293.09999999999997</v>
      </c>
      <c r="P53" s="23">
        <f t="shared" si="17"/>
        <v>338.7</v>
      </c>
      <c r="Q53" s="23">
        <f t="shared" si="17"/>
        <v>352.4</v>
      </c>
      <c r="R53" s="23">
        <f t="shared" si="17"/>
        <v>136.9</v>
      </c>
      <c r="S53" s="23">
        <f t="shared" si="17"/>
        <v>35.799999999999997</v>
      </c>
      <c r="T53" s="23">
        <f t="shared" si="17"/>
        <v>39</v>
      </c>
      <c r="U53" s="23">
        <f t="shared" si="17"/>
        <v>61</v>
      </c>
      <c r="V53" s="23">
        <f t="shared" si="17"/>
        <v>78.7</v>
      </c>
      <c r="W53" s="24">
        <f t="shared" si="17"/>
        <v>135.4</v>
      </c>
      <c r="X53" s="23">
        <f t="shared" si="17"/>
        <v>148.19999999999999</v>
      </c>
      <c r="Y53" s="23">
        <f t="shared" si="17"/>
        <v>227.4</v>
      </c>
      <c r="Z53" s="25">
        <f t="shared" si="17"/>
        <v>1846.6</v>
      </c>
      <c r="AA53" s="23">
        <f t="shared" ref="AA53:AA64" si="18">+N53/Z53*100</f>
        <v>96.312141232535481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220" ht="18" customHeight="1">
      <c r="A54" s="52"/>
      <c r="B54" s="42" t="s">
        <v>63</v>
      </c>
      <c r="C54" s="35">
        <f>+[1]DGII!O54</f>
        <v>286.39999999999998</v>
      </c>
      <c r="D54" s="35">
        <f>+[1]DGII!P54</f>
        <v>362.4</v>
      </c>
      <c r="E54" s="35">
        <f>+[1]DGII!Q54</f>
        <v>325</v>
      </c>
      <c r="F54" s="35">
        <f>+[1]DGII!R54</f>
        <v>131.9</v>
      </c>
      <c r="G54" s="35">
        <f>+[1]DGII!S54</f>
        <v>28.2</v>
      </c>
      <c r="H54" s="35">
        <f>+[1]DGII!T54</f>
        <v>35.6</v>
      </c>
      <c r="I54" s="35">
        <f>+[1]DGII!U54</f>
        <v>69.7</v>
      </c>
      <c r="J54" s="35">
        <f>+[1]DGII!V54</f>
        <v>88.3</v>
      </c>
      <c r="K54" s="35">
        <f>+[1]DGII!W54</f>
        <v>146.30000000000001</v>
      </c>
      <c r="L54" s="35">
        <f>+[1]DGII!X54</f>
        <v>124</v>
      </c>
      <c r="M54" s="35">
        <f>+[1]DGII!Y54</f>
        <v>160.9</v>
      </c>
      <c r="N54" s="31">
        <f>SUM(C54:M54)</f>
        <v>1758.7</v>
      </c>
      <c r="O54" s="35">
        <f>+'[1]PP (EST)'!O75</f>
        <v>290.89999999999998</v>
      </c>
      <c r="P54" s="35">
        <f>+'[1]PP (EST)'!P75</f>
        <v>335.7</v>
      </c>
      <c r="Q54" s="35">
        <f>+'[1]PP (EST)'!Q75</f>
        <v>351.2</v>
      </c>
      <c r="R54" s="35">
        <f>+'[1]PP (EST)'!R75</f>
        <v>136.80000000000001</v>
      </c>
      <c r="S54" s="35">
        <f>+'[1]PP (EST)'!S75</f>
        <v>35.799999999999997</v>
      </c>
      <c r="T54" s="35">
        <f>+'[1]PP (EST)'!T75</f>
        <v>38.700000000000003</v>
      </c>
      <c r="U54" s="35">
        <f>+'[1]PP (EST)'!U75</f>
        <v>58.8</v>
      </c>
      <c r="V54" s="35">
        <f>+'[1]PP (EST)'!V75</f>
        <v>75.5</v>
      </c>
      <c r="W54" s="36">
        <f>+'[1]PP (EST)'!W75</f>
        <v>132</v>
      </c>
      <c r="X54" s="35">
        <f>+'[1]PP (EST)'!X75</f>
        <v>146.5</v>
      </c>
      <c r="Y54" s="35">
        <f>+'[1]PP (EST)'!Y75</f>
        <v>225.5</v>
      </c>
      <c r="Z54" s="31">
        <f>SUM(O54:Y54)</f>
        <v>1827.3999999999999</v>
      </c>
      <c r="AA54" s="30">
        <f t="shared" si="18"/>
        <v>96.240560358979977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220" ht="18" customHeight="1">
      <c r="B55" s="42" t="s">
        <v>34</v>
      </c>
      <c r="C55" s="35">
        <f>+[1]DGII!O55</f>
        <v>2.6</v>
      </c>
      <c r="D55" s="35">
        <f>+[1]DGII!P55</f>
        <v>2.7</v>
      </c>
      <c r="E55" s="35">
        <f>+[1]DGII!Q55</f>
        <v>1.8</v>
      </c>
      <c r="F55" s="35">
        <f>+[1]DGII!R55</f>
        <v>0</v>
      </c>
      <c r="G55" s="35">
        <f>+[1]DGII!S55</f>
        <v>0.1</v>
      </c>
      <c r="H55" s="35">
        <f>+[1]DGII!T55</f>
        <v>0.6</v>
      </c>
      <c r="I55" s="35">
        <f>+[1]DGII!U55</f>
        <v>1.5</v>
      </c>
      <c r="J55" s="35">
        <f>+[1]DGII!V55</f>
        <v>2</v>
      </c>
      <c r="K55" s="35">
        <f>+[1]DGII!W55</f>
        <v>2.2999999999999998</v>
      </c>
      <c r="L55" s="35">
        <f>+[1]DGII!X55</f>
        <v>3.2</v>
      </c>
      <c r="M55" s="35">
        <f>+[1]DGII!Y55</f>
        <v>3</v>
      </c>
      <c r="N55" s="31">
        <f>SUM(C55:M55)</f>
        <v>19.8</v>
      </c>
      <c r="O55" s="35">
        <f>+'[1]PP (EST)'!O77</f>
        <v>2.2000000000000002</v>
      </c>
      <c r="P55" s="35">
        <f>+'[1]PP (EST)'!P77</f>
        <v>3</v>
      </c>
      <c r="Q55" s="35">
        <f>+'[1]PP (EST)'!Q77</f>
        <v>1.2</v>
      </c>
      <c r="R55" s="35">
        <f>+'[1]PP (EST)'!R77</f>
        <v>0.1</v>
      </c>
      <c r="S55" s="35">
        <f>+'[1]PP (EST)'!S77</f>
        <v>0</v>
      </c>
      <c r="T55" s="35">
        <f>+'[1]PP (EST)'!T77</f>
        <v>0.3</v>
      </c>
      <c r="U55" s="35">
        <f>+'[1]PP (EST)'!U77</f>
        <v>2.2000000000000002</v>
      </c>
      <c r="V55" s="35">
        <f>+'[1]PP (EST)'!V77</f>
        <v>3.2</v>
      </c>
      <c r="W55" s="36">
        <f>+'[1]PP (EST)'!W77</f>
        <v>3.4</v>
      </c>
      <c r="X55" s="35">
        <f>+'[1]PP (EST)'!X77</f>
        <v>1.7</v>
      </c>
      <c r="Y55" s="35">
        <f>+'[1]PP (EST)'!Y77</f>
        <v>1.9</v>
      </c>
      <c r="Z55" s="31">
        <f>SUM(O55:Y55)</f>
        <v>19.2</v>
      </c>
      <c r="AA55" s="30">
        <f t="shared" si="18"/>
        <v>103.125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220" ht="18" customHeight="1">
      <c r="B56" s="50" t="s">
        <v>64</v>
      </c>
      <c r="C56" s="23">
        <f>+[1]DGII!O56</f>
        <v>4.5999999999999996</v>
      </c>
      <c r="D56" s="23">
        <f>+[1]DGII!P56</f>
        <v>4.5999999999999996</v>
      </c>
      <c r="E56" s="23">
        <f>+[1]DGII!Q56</f>
        <v>3.2</v>
      </c>
      <c r="F56" s="23">
        <f>+[1]DGII!R56</f>
        <v>0.3</v>
      </c>
      <c r="G56" s="23">
        <f>+[1]DGII!S56</f>
        <v>0.4</v>
      </c>
      <c r="H56" s="23">
        <f>+[1]DGII!T56</f>
        <v>2.2999999999999998</v>
      </c>
      <c r="I56" s="23">
        <f>+[1]DGII!U56</f>
        <v>3.1</v>
      </c>
      <c r="J56" s="23">
        <f>+[1]DGII!V56</f>
        <v>3.8</v>
      </c>
      <c r="K56" s="23">
        <f>+[1]DGII!W56</f>
        <v>3.8</v>
      </c>
      <c r="L56" s="23">
        <f>+[1]DGII!X56</f>
        <v>4.5999999999999996</v>
      </c>
      <c r="M56" s="23">
        <f>+[1]DGII!Y56</f>
        <v>4.5</v>
      </c>
      <c r="N56" s="27">
        <f>SUM(C56:M56)</f>
        <v>35.200000000000003</v>
      </c>
      <c r="O56" s="23">
        <f>+'[1]PP (EST)'!O80</f>
        <v>4.9000000000000004</v>
      </c>
      <c r="P56" s="23">
        <f>+'[1]PP (EST)'!P80</f>
        <v>4.3</v>
      </c>
      <c r="Q56" s="23">
        <f>+'[1]PP (EST)'!Q80</f>
        <v>3</v>
      </c>
      <c r="R56" s="23">
        <f>+'[1]PP (EST)'!R80</f>
        <v>0</v>
      </c>
      <c r="S56" s="23">
        <f>+'[1]PP (EST)'!S80</f>
        <v>0.6</v>
      </c>
      <c r="T56" s="23">
        <f>+'[1]PP (EST)'!T80</f>
        <v>1.1000000000000001</v>
      </c>
      <c r="U56" s="23">
        <f>+'[1]PP (EST)'!U80</f>
        <v>4</v>
      </c>
      <c r="V56" s="23">
        <f>+'[1]PP (EST)'!V80</f>
        <v>3.9</v>
      </c>
      <c r="W56" s="24">
        <f>+'[1]PP (EST)'!W80</f>
        <v>3.9</v>
      </c>
      <c r="X56" s="23">
        <f>+'[1]PP (EST)'!X80</f>
        <v>3.9</v>
      </c>
      <c r="Y56" s="23">
        <f>+'[1]PP (EST)'!Y80</f>
        <v>3.2</v>
      </c>
      <c r="Z56" s="27">
        <f>SUM(O56:Y56)</f>
        <v>32.799999999999997</v>
      </c>
      <c r="AA56" s="26">
        <f t="shared" si="18"/>
        <v>107.31707317073173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220" ht="18" customHeight="1">
      <c r="B57" s="53" t="s">
        <v>65</v>
      </c>
      <c r="C57" s="23">
        <f t="shared" ref="C57:Z57" si="19">+C58+C62+C63</f>
        <v>1018.6</v>
      </c>
      <c r="D57" s="23">
        <f t="shared" si="19"/>
        <v>1007.9000000000001</v>
      </c>
      <c r="E57" s="23">
        <f t="shared" si="19"/>
        <v>973.79999999999984</v>
      </c>
      <c r="F57" s="23">
        <f t="shared" si="19"/>
        <v>840.80000000000007</v>
      </c>
      <c r="G57" s="23">
        <f t="shared" si="19"/>
        <v>769</v>
      </c>
      <c r="H57" s="23">
        <f t="shared" si="19"/>
        <v>857.9</v>
      </c>
      <c r="I57" s="23">
        <f t="shared" si="19"/>
        <v>1078.9000000000001</v>
      </c>
      <c r="J57" s="23">
        <f t="shared" si="19"/>
        <v>869.8</v>
      </c>
      <c r="K57" s="23">
        <f t="shared" si="19"/>
        <v>933.7</v>
      </c>
      <c r="L57" s="23">
        <f t="shared" si="19"/>
        <v>3975.6</v>
      </c>
      <c r="M57" s="23">
        <f t="shared" si="19"/>
        <v>1072.7</v>
      </c>
      <c r="N57" s="25">
        <f t="shared" si="19"/>
        <v>13398.699999999999</v>
      </c>
      <c r="O57" s="23">
        <f t="shared" si="19"/>
        <v>1056.0999999999999</v>
      </c>
      <c r="P57" s="23">
        <f t="shared" si="19"/>
        <v>977.9</v>
      </c>
      <c r="Q57" s="23">
        <f t="shared" si="19"/>
        <v>1002.6</v>
      </c>
      <c r="R57" s="23">
        <f t="shared" si="19"/>
        <v>868.2</v>
      </c>
      <c r="S57" s="23">
        <f t="shared" si="19"/>
        <v>787.3</v>
      </c>
      <c r="T57" s="23">
        <f t="shared" si="19"/>
        <v>886.2</v>
      </c>
      <c r="U57" s="23">
        <f t="shared" si="19"/>
        <v>968.19999999999993</v>
      </c>
      <c r="V57" s="23">
        <f t="shared" si="19"/>
        <v>1111.3</v>
      </c>
      <c r="W57" s="24">
        <f t="shared" si="19"/>
        <v>1138.4000000000001</v>
      </c>
      <c r="X57" s="23">
        <f t="shared" si="19"/>
        <v>1233.1489333314526</v>
      </c>
      <c r="Y57" s="23">
        <f t="shared" si="19"/>
        <v>1227.4000000000001</v>
      </c>
      <c r="Z57" s="25">
        <f t="shared" si="19"/>
        <v>11256.748933331452</v>
      </c>
      <c r="AA57" s="23">
        <f t="shared" si="18"/>
        <v>119.02814995123671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220" s="54" customFormat="1" ht="18" customHeight="1">
      <c r="B58" s="53" t="s">
        <v>66</v>
      </c>
      <c r="C58" s="23">
        <f t="shared" ref="C58:Z58" si="20">+C59</f>
        <v>284.40000000000003</v>
      </c>
      <c r="D58" s="23">
        <f t="shared" si="20"/>
        <v>211.5</v>
      </c>
      <c r="E58" s="23">
        <f t="shared" si="20"/>
        <v>216.7</v>
      </c>
      <c r="F58" s="23">
        <f t="shared" si="20"/>
        <v>242.3</v>
      </c>
      <c r="G58" s="23">
        <f t="shared" si="20"/>
        <v>215.3</v>
      </c>
      <c r="H58" s="23">
        <f t="shared" si="20"/>
        <v>206.1</v>
      </c>
      <c r="I58" s="23">
        <f t="shared" si="20"/>
        <v>239.5</v>
      </c>
      <c r="J58" s="23">
        <f t="shared" si="20"/>
        <v>183.5</v>
      </c>
      <c r="K58" s="23">
        <f t="shared" si="20"/>
        <v>220.7</v>
      </c>
      <c r="L58" s="23">
        <f t="shared" si="20"/>
        <v>3060.1</v>
      </c>
      <c r="M58" s="23">
        <f t="shared" si="20"/>
        <v>249.2</v>
      </c>
      <c r="N58" s="25">
        <f t="shared" si="20"/>
        <v>5329.3</v>
      </c>
      <c r="O58" s="23">
        <f t="shared" si="20"/>
        <v>273.2</v>
      </c>
      <c r="P58" s="23">
        <f t="shared" si="20"/>
        <v>183.3</v>
      </c>
      <c r="Q58" s="23">
        <f t="shared" si="20"/>
        <v>216.7</v>
      </c>
      <c r="R58" s="23">
        <f t="shared" si="20"/>
        <v>277.5</v>
      </c>
      <c r="S58" s="23">
        <f t="shared" si="20"/>
        <v>215.2</v>
      </c>
      <c r="T58" s="23">
        <f t="shared" si="20"/>
        <v>207.8</v>
      </c>
      <c r="U58" s="23">
        <f t="shared" si="20"/>
        <v>242</v>
      </c>
      <c r="V58" s="23">
        <f t="shared" si="20"/>
        <v>220.7</v>
      </c>
      <c r="W58" s="24">
        <f t="shared" si="20"/>
        <v>227.2</v>
      </c>
      <c r="X58" s="23">
        <f t="shared" si="20"/>
        <v>230.5</v>
      </c>
      <c r="Y58" s="23">
        <f t="shared" si="20"/>
        <v>231</v>
      </c>
      <c r="Z58" s="25">
        <f t="shared" si="20"/>
        <v>2525.1000000000004</v>
      </c>
      <c r="AA58" s="23">
        <f t="shared" si="18"/>
        <v>211.05302760286716</v>
      </c>
    </row>
    <row r="59" spans="1:220" ht="18" customHeight="1">
      <c r="B59" s="50" t="s">
        <v>67</v>
      </c>
      <c r="C59" s="23">
        <f t="shared" ref="C59:Z59" si="21">+C60+C61</f>
        <v>284.40000000000003</v>
      </c>
      <c r="D59" s="23">
        <f t="shared" si="21"/>
        <v>211.5</v>
      </c>
      <c r="E59" s="23">
        <f t="shared" si="21"/>
        <v>216.7</v>
      </c>
      <c r="F59" s="23">
        <f t="shared" si="21"/>
        <v>242.3</v>
      </c>
      <c r="G59" s="23">
        <f t="shared" si="21"/>
        <v>215.3</v>
      </c>
      <c r="H59" s="23">
        <f t="shared" si="21"/>
        <v>206.1</v>
      </c>
      <c r="I59" s="23">
        <f t="shared" si="21"/>
        <v>239.5</v>
      </c>
      <c r="J59" s="23">
        <f t="shared" si="21"/>
        <v>183.5</v>
      </c>
      <c r="K59" s="23">
        <f t="shared" si="21"/>
        <v>220.7</v>
      </c>
      <c r="L59" s="23">
        <f t="shared" si="21"/>
        <v>3060.1</v>
      </c>
      <c r="M59" s="23">
        <f t="shared" si="21"/>
        <v>249.2</v>
      </c>
      <c r="N59" s="25">
        <f t="shared" si="21"/>
        <v>5329.3</v>
      </c>
      <c r="O59" s="23">
        <f t="shared" si="21"/>
        <v>273.2</v>
      </c>
      <c r="P59" s="23">
        <f t="shared" si="21"/>
        <v>183.3</v>
      </c>
      <c r="Q59" s="23">
        <f t="shared" si="21"/>
        <v>216.7</v>
      </c>
      <c r="R59" s="23">
        <f t="shared" si="21"/>
        <v>277.5</v>
      </c>
      <c r="S59" s="23">
        <f t="shared" si="21"/>
        <v>215.2</v>
      </c>
      <c r="T59" s="23">
        <f t="shared" si="21"/>
        <v>207.8</v>
      </c>
      <c r="U59" s="23">
        <f t="shared" si="21"/>
        <v>242</v>
      </c>
      <c r="V59" s="23">
        <f t="shared" si="21"/>
        <v>220.7</v>
      </c>
      <c r="W59" s="24">
        <f t="shared" si="21"/>
        <v>227.2</v>
      </c>
      <c r="X59" s="23">
        <f t="shared" si="21"/>
        <v>230.5</v>
      </c>
      <c r="Y59" s="23">
        <f t="shared" si="21"/>
        <v>231</v>
      </c>
      <c r="Z59" s="25">
        <f t="shared" si="21"/>
        <v>2525.1000000000004</v>
      </c>
      <c r="AA59" s="23">
        <f t="shared" si="18"/>
        <v>211.05302760286716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220" s="55" customFormat="1" ht="18" customHeight="1">
      <c r="B60" s="42" t="s">
        <v>68</v>
      </c>
      <c r="C60" s="35">
        <f>+[1]DGII!O60</f>
        <v>284.3</v>
      </c>
      <c r="D60" s="35">
        <f>+[1]DGII!P60</f>
        <v>211.5</v>
      </c>
      <c r="E60" s="35">
        <f>+[1]DGII!Q60</f>
        <v>216.7</v>
      </c>
      <c r="F60" s="35">
        <f>+[1]DGII!R60</f>
        <v>242.3</v>
      </c>
      <c r="G60" s="35">
        <f>+[1]DGII!S60</f>
        <v>215.3</v>
      </c>
      <c r="H60" s="35">
        <f>+[1]DGII!T60</f>
        <v>206.1</v>
      </c>
      <c r="I60" s="35">
        <f>+[1]DGII!U60</f>
        <v>239.5</v>
      </c>
      <c r="J60" s="35">
        <f>+[1]DGII!V60</f>
        <v>183.5</v>
      </c>
      <c r="K60" s="35">
        <f>+[1]DGII!W60</f>
        <v>220.7</v>
      </c>
      <c r="L60" s="35">
        <f>+[1]DGII!X60</f>
        <v>3060.1</v>
      </c>
      <c r="M60" s="35">
        <f>+[1]DGII!Y60</f>
        <v>221.6</v>
      </c>
      <c r="N60" s="31">
        <f t="shared" ref="N60:N65" si="22">SUM(C60:M60)</f>
        <v>5301.6</v>
      </c>
      <c r="O60" s="35">
        <v>273.2</v>
      </c>
      <c r="P60" s="35">
        <v>183.3</v>
      </c>
      <c r="Q60" s="35">
        <v>216.7</v>
      </c>
      <c r="R60" s="35">
        <v>277.5</v>
      </c>
      <c r="S60" s="35">
        <v>215.2</v>
      </c>
      <c r="T60" s="35">
        <v>207.8</v>
      </c>
      <c r="U60" s="35">
        <v>242</v>
      </c>
      <c r="V60" s="35">
        <v>220.5</v>
      </c>
      <c r="W60" s="36">
        <v>227.2</v>
      </c>
      <c r="X60" s="35">
        <v>230.5</v>
      </c>
      <c r="Y60" s="35">
        <v>230.8</v>
      </c>
      <c r="Z60" s="31">
        <f t="shared" ref="Z60:Z65" si="23">SUM(O60:Y60)</f>
        <v>2524.7000000000003</v>
      </c>
      <c r="AA60" s="30">
        <f t="shared" si="18"/>
        <v>209.98930566007843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 t="s">
        <v>69</v>
      </c>
      <c r="BJ60" s="56" t="s">
        <v>69</v>
      </c>
      <c r="BK60" s="56" t="s">
        <v>69</v>
      </c>
      <c r="BL60" s="56" t="s">
        <v>69</v>
      </c>
      <c r="BM60" s="56" t="s">
        <v>69</v>
      </c>
      <c r="BN60" s="56" t="s">
        <v>69</v>
      </c>
      <c r="BO60" s="56" t="s">
        <v>69</v>
      </c>
      <c r="BP60" s="56" t="s">
        <v>69</v>
      </c>
      <c r="BQ60" s="56" t="s">
        <v>69</v>
      </c>
      <c r="BR60" s="56" t="s">
        <v>69</v>
      </c>
      <c r="BS60" s="56" t="s">
        <v>69</v>
      </c>
      <c r="BT60" s="56" t="s">
        <v>69</v>
      </c>
      <c r="BU60" s="56" t="s">
        <v>69</v>
      </c>
      <c r="BV60" s="56" t="s">
        <v>69</v>
      </c>
      <c r="BW60" s="56" t="s">
        <v>69</v>
      </c>
      <c r="BX60" s="56" t="s">
        <v>69</v>
      </c>
      <c r="BY60" s="56" t="s">
        <v>69</v>
      </c>
      <c r="BZ60" s="56" t="s">
        <v>69</v>
      </c>
      <c r="CA60" s="56" t="s">
        <v>69</v>
      </c>
      <c r="CB60" s="56" t="s">
        <v>69</v>
      </c>
      <c r="CC60" s="56" t="s">
        <v>69</v>
      </c>
      <c r="CD60" s="56" t="s">
        <v>69</v>
      </c>
      <c r="CE60" s="56" t="s">
        <v>69</v>
      </c>
      <c r="CF60" s="56" t="s">
        <v>69</v>
      </c>
      <c r="CG60" s="56" t="s">
        <v>69</v>
      </c>
      <c r="CH60" s="56" t="s">
        <v>69</v>
      </c>
      <c r="CI60" s="56" t="s">
        <v>69</v>
      </c>
      <c r="CJ60" s="56" t="s">
        <v>69</v>
      </c>
      <c r="CK60" s="56" t="s">
        <v>69</v>
      </c>
      <c r="CL60" s="56" t="s">
        <v>69</v>
      </c>
      <c r="CM60" s="56" t="s">
        <v>69</v>
      </c>
      <c r="CN60" s="56" t="s">
        <v>69</v>
      </c>
      <c r="CO60" s="56" t="s">
        <v>69</v>
      </c>
      <c r="CP60" s="56" t="s">
        <v>69</v>
      </c>
      <c r="CQ60" s="56" t="s">
        <v>69</v>
      </c>
      <c r="CR60" s="56" t="s">
        <v>69</v>
      </c>
      <c r="CS60" s="56" t="s">
        <v>69</v>
      </c>
      <c r="CT60" s="56" t="s">
        <v>69</v>
      </c>
      <c r="CU60" s="56" t="s">
        <v>69</v>
      </c>
      <c r="CV60" s="56" t="s">
        <v>69</v>
      </c>
      <c r="CW60" s="56" t="s">
        <v>69</v>
      </c>
      <c r="CX60" s="56" t="s">
        <v>69</v>
      </c>
      <c r="CY60" s="56" t="s">
        <v>69</v>
      </c>
      <c r="CZ60" s="56" t="s">
        <v>69</v>
      </c>
      <c r="DA60" s="56" t="s">
        <v>69</v>
      </c>
      <c r="DB60" s="56" t="s">
        <v>69</v>
      </c>
      <c r="DC60" s="56" t="s">
        <v>69</v>
      </c>
      <c r="DD60" s="56" t="s">
        <v>69</v>
      </c>
      <c r="DE60" s="56" t="s">
        <v>69</v>
      </c>
      <c r="DF60" s="56" t="s">
        <v>69</v>
      </c>
      <c r="DG60" s="56" t="s">
        <v>69</v>
      </c>
      <c r="DH60" s="56" t="s">
        <v>69</v>
      </c>
      <c r="DI60" s="56" t="s">
        <v>69</v>
      </c>
      <c r="DJ60" s="56" t="s">
        <v>69</v>
      </c>
      <c r="DK60" s="56" t="s">
        <v>69</v>
      </c>
      <c r="DL60" s="56" t="s">
        <v>69</v>
      </c>
      <c r="DM60" s="56" t="s">
        <v>69</v>
      </c>
      <c r="DN60" s="56" t="s">
        <v>69</v>
      </c>
      <c r="DO60" s="56" t="s">
        <v>69</v>
      </c>
      <c r="DP60" s="56" t="s">
        <v>69</v>
      </c>
      <c r="DQ60" s="56" t="s">
        <v>69</v>
      </c>
      <c r="DR60" s="56" t="s">
        <v>69</v>
      </c>
      <c r="DS60" s="56" t="s">
        <v>69</v>
      </c>
      <c r="DT60" s="56" t="s">
        <v>69</v>
      </c>
      <c r="DU60" s="56" t="s">
        <v>69</v>
      </c>
      <c r="DV60" s="56" t="s">
        <v>69</v>
      </c>
      <c r="DW60" s="56" t="s">
        <v>69</v>
      </c>
      <c r="DX60" s="56" t="s">
        <v>69</v>
      </c>
      <c r="DY60" s="56" t="s">
        <v>69</v>
      </c>
      <c r="DZ60" s="56" t="s">
        <v>69</v>
      </c>
      <c r="EA60" s="56" t="s">
        <v>69</v>
      </c>
      <c r="EB60" s="56" t="s">
        <v>69</v>
      </c>
      <c r="EC60" s="56" t="s">
        <v>69</v>
      </c>
      <c r="ED60" s="56" t="s">
        <v>69</v>
      </c>
      <c r="EE60" s="56" t="s">
        <v>69</v>
      </c>
      <c r="EF60" s="56" t="s">
        <v>69</v>
      </c>
      <c r="EG60" s="56" t="s">
        <v>69</v>
      </c>
      <c r="EH60" s="56" t="s">
        <v>69</v>
      </c>
      <c r="EI60" s="56" t="s">
        <v>69</v>
      </c>
      <c r="EJ60" s="56" t="s">
        <v>69</v>
      </c>
      <c r="EK60" s="56" t="s">
        <v>69</v>
      </c>
      <c r="EL60" s="56" t="s">
        <v>69</v>
      </c>
      <c r="EM60" s="56" t="s">
        <v>69</v>
      </c>
      <c r="EN60" s="56" t="s">
        <v>69</v>
      </c>
      <c r="EO60" s="56" t="s">
        <v>69</v>
      </c>
      <c r="EP60" s="56" t="s">
        <v>69</v>
      </c>
      <c r="EQ60" s="56" t="s">
        <v>69</v>
      </c>
      <c r="ER60" s="56" t="s">
        <v>69</v>
      </c>
      <c r="ES60" s="56" t="s">
        <v>69</v>
      </c>
      <c r="ET60" s="56" t="s">
        <v>69</v>
      </c>
      <c r="EU60" s="56" t="s">
        <v>69</v>
      </c>
      <c r="EV60" s="56" t="s">
        <v>69</v>
      </c>
      <c r="EW60" s="56" t="s">
        <v>69</v>
      </c>
      <c r="EX60" s="56" t="s">
        <v>69</v>
      </c>
      <c r="EY60" s="56" t="s">
        <v>69</v>
      </c>
      <c r="EZ60" s="56" t="s">
        <v>69</v>
      </c>
      <c r="FA60" s="56" t="s">
        <v>69</v>
      </c>
      <c r="FB60" s="56" t="s">
        <v>69</v>
      </c>
      <c r="FC60" s="56" t="s">
        <v>69</v>
      </c>
      <c r="FD60" s="56" t="s">
        <v>69</v>
      </c>
      <c r="FE60" s="56" t="s">
        <v>69</v>
      </c>
      <c r="FF60" s="56" t="s">
        <v>69</v>
      </c>
      <c r="FG60" s="56" t="s">
        <v>69</v>
      </c>
      <c r="FH60" s="56" t="s">
        <v>69</v>
      </c>
      <c r="FI60" s="56" t="s">
        <v>69</v>
      </c>
      <c r="FJ60" s="56" t="s">
        <v>69</v>
      </c>
      <c r="FK60" s="56" t="s">
        <v>69</v>
      </c>
      <c r="FL60" s="56" t="s">
        <v>69</v>
      </c>
      <c r="FM60" s="56" t="s">
        <v>69</v>
      </c>
      <c r="FN60" s="56" t="s">
        <v>69</v>
      </c>
      <c r="FO60" s="56" t="s">
        <v>69</v>
      </c>
      <c r="FP60" s="56" t="s">
        <v>69</v>
      </c>
      <c r="FQ60" s="56" t="s">
        <v>69</v>
      </c>
      <c r="FR60" s="56" t="s">
        <v>69</v>
      </c>
      <c r="FS60" s="56" t="s">
        <v>69</v>
      </c>
      <c r="FT60" s="56" t="s">
        <v>69</v>
      </c>
      <c r="FU60" s="56" t="s">
        <v>69</v>
      </c>
      <c r="FV60" s="56" t="s">
        <v>69</v>
      </c>
      <c r="FW60" s="56" t="s">
        <v>69</v>
      </c>
      <c r="FX60" s="56" t="s">
        <v>69</v>
      </c>
      <c r="FY60" s="56" t="s">
        <v>69</v>
      </c>
      <c r="FZ60" s="56" t="s">
        <v>69</v>
      </c>
      <c r="GA60" s="56" t="s">
        <v>69</v>
      </c>
      <c r="GB60" s="56" t="s">
        <v>69</v>
      </c>
      <c r="GC60" s="56" t="s">
        <v>69</v>
      </c>
      <c r="GD60" s="56" t="s">
        <v>69</v>
      </c>
      <c r="GE60" s="56" t="s">
        <v>69</v>
      </c>
      <c r="GF60" s="56" t="s">
        <v>69</v>
      </c>
      <c r="GG60" s="56" t="s">
        <v>69</v>
      </c>
      <c r="GH60" s="56" t="s">
        <v>69</v>
      </c>
      <c r="GI60" s="56" t="s">
        <v>69</v>
      </c>
      <c r="GJ60" s="56" t="s">
        <v>69</v>
      </c>
      <c r="GK60" s="56" t="s">
        <v>69</v>
      </c>
      <c r="GL60" s="56" t="s">
        <v>69</v>
      </c>
      <c r="GM60" s="56" t="s">
        <v>69</v>
      </c>
      <c r="GN60" s="56" t="s">
        <v>69</v>
      </c>
      <c r="GO60" s="56" t="s">
        <v>69</v>
      </c>
      <c r="GP60" s="56" t="s">
        <v>69</v>
      </c>
      <c r="GQ60" s="56" t="s">
        <v>69</v>
      </c>
      <c r="GR60" s="56" t="s">
        <v>69</v>
      </c>
      <c r="GS60" s="56" t="s">
        <v>69</v>
      </c>
      <c r="GT60" s="56" t="s">
        <v>69</v>
      </c>
      <c r="GU60" s="56" t="s">
        <v>69</v>
      </c>
      <c r="GV60" s="56" t="s">
        <v>69</v>
      </c>
      <c r="GW60" s="56" t="s">
        <v>69</v>
      </c>
      <c r="GX60" s="56" t="s">
        <v>69</v>
      </c>
      <c r="GY60" s="56" t="s">
        <v>69</v>
      </c>
      <c r="GZ60" s="56" t="s">
        <v>69</v>
      </c>
      <c r="HA60" s="56" t="s">
        <v>69</v>
      </c>
      <c r="HB60" s="56" t="s">
        <v>69</v>
      </c>
      <c r="HC60" s="56" t="s">
        <v>69</v>
      </c>
      <c r="HD60" s="56" t="s">
        <v>69</v>
      </c>
      <c r="HE60" s="56" t="s">
        <v>69</v>
      </c>
      <c r="HF60" s="56" t="s">
        <v>69</v>
      </c>
      <c r="HG60" s="56" t="s">
        <v>69</v>
      </c>
      <c r="HH60" s="56" t="s">
        <v>69</v>
      </c>
      <c r="HI60" s="56" t="s">
        <v>69</v>
      </c>
      <c r="HJ60" s="56" t="s">
        <v>69</v>
      </c>
      <c r="HK60" s="56" t="s">
        <v>69</v>
      </c>
      <c r="HL60" s="56" t="s">
        <v>69</v>
      </c>
    </row>
    <row r="61" spans="1:220" ht="18" customHeight="1">
      <c r="B61" s="42" t="s">
        <v>34</v>
      </c>
      <c r="C61" s="35">
        <f>+[1]DGII!O61</f>
        <v>0.1</v>
      </c>
      <c r="D61" s="35">
        <f>+[1]DGII!P61</f>
        <v>0</v>
      </c>
      <c r="E61" s="35">
        <f>+[1]DGII!Q61</f>
        <v>0</v>
      </c>
      <c r="F61" s="35">
        <f>+[1]DGII!R61</f>
        <v>0</v>
      </c>
      <c r="G61" s="35">
        <f>+[1]DGII!S61</f>
        <v>0</v>
      </c>
      <c r="H61" s="35">
        <f>+[1]DGII!T61</f>
        <v>0</v>
      </c>
      <c r="I61" s="35">
        <f>+[1]DGII!U61</f>
        <v>0</v>
      </c>
      <c r="J61" s="35">
        <f>+[1]DGII!V61</f>
        <v>0</v>
      </c>
      <c r="K61" s="35">
        <f>+[1]DGII!W61</f>
        <v>0</v>
      </c>
      <c r="L61" s="35">
        <f>+[1]DGII!X61</f>
        <v>0</v>
      </c>
      <c r="M61" s="35">
        <f>+[1]DGII!Y61</f>
        <v>27.6</v>
      </c>
      <c r="N61" s="31">
        <f t="shared" si="22"/>
        <v>27.700000000000003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0.2</v>
      </c>
      <c r="W61" s="36">
        <v>0</v>
      </c>
      <c r="X61" s="35">
        <v>0</v>
      </c>
      <c r="Y61" s="35">
        <v>0.2</v>
      </c>
      <c r="Z61" s="31">
        <f t="shared" si="23"/>
        <v>0.4</v>
      </c>
      <c r="AA61" s="30">
        <v>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220" ht="18" customHeight="1">
      <c r="B62" s="50" t="s">
        <v>70</v>
      </c>
      <c r="C62" s="23">
        <f>+[1]DGII!O62</f>
        <v>21.3</v>
      </c>
      <c r="D62" s="23">
        <f>+[1]DGII!P62</f>
        <v>8.1999999999999993</v>
      </c>
      <c r="E62" s="23">
        <f>+[1]DGII!Q62</f>
        <v>7.9</v>
      </c>
      <c r="F62" s="23">
        <f>+[1]DGII!R62</f>
        <v>0.9</v>
      </c>
      <c r="G62" s="23">
        <f>+[1]DGII!S62</f>
        <v>1.6</v>
      </c>
      <c r="H62" s="23">
        <f>+[1]DGII!T62</f>
        <v>4</v>
      </c>
      <c r="I62" s="23">
        <f>+[1]DGII!U62</f>
        <v>10.3</v>
      </c>
      <c r="J62" s="23">
        <f>+[1]DGII!V62</f>
        <v>7.9</v>
      </c>
      <c r="K62" s="23">
        <f>+[1]DGII!W62</f>
        <v>3.4</v>
      </c>
      <c r="L62" s="23">
        <f>+[1]DGII!X62</f>
        <v>7.1</v>
      </c>
      <c r="M62" s="23">
        <f>+[1]DGII!Y62</f>
        <v>19.3</v>
      </c>
      <c r="N62" s="27">
        <f t="shared" si="22"/>
        <v>91.899999999999991</v>
      </c>
      <c r="O62" s="23">
        <f>+'[1]PP (EST)'!O87</f>
        <v>13.1</v>
      </c>
      <c r="P62" s="23">
        <f>+'[1]PP (EST)'!P87</f>
        <v>17.7</v>
      </c>
      <c r="Q62" s="23">
        <f>+'[1]PP (EST)'!Q87</f>
        <v>9.4</v>
      </c>
      <c r="R62" s="23">
        <f>+'[1]PP (EST)'!R87</f>
        <v>0</v>
      </c>
      <c r="S62" s="23">
        <f>+'[1]PP (EST)'!S87</f>
        <v>1.8</v>
      </c>
      <c r="T62" s="23">
        <f>+'[1]PP (EST)'!T87</f>
        <v>2.2000000000000002</v>
      </c>
      <c r="U62" s="23">
        <f>+'[1]PP (EST)'!U87</f>
        <v>9.9</v>
      </c>
      <c r="V62" s="23">
        <f>+'[1]PP (EST)'!V87</f>
        <v>10.8</v>
      </c>
      <c r="W62" s="24">
        <f>+'[1]PP (EST)'!W87</f>
        <v>15.6</v>
      </c>
      <c r="X62" s="23">
        <f>+'[1]PP (EST)'!X87</f>
        <v>19.948933331452594</v>
      </c>
      <c r="Y62" s="23">
        <f>+'[1]PP (EST)'!Y87</f>
        <v>21.3</v>
      </c>
      <c r="Z62" s="27">
        <f t="shared" si="23"/>
        <v>121.74893333145258</v>
      </c>
      <c r="AA62" s="26">
        <f t="shared" si="18"/>
        <v>75.483207520027264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220" ht="18" customHeight="1">
      <c r="B63" s="50" t="s">
        <v>71</v>
      </c>
      <c r="C63" s="23">
        <f>+[1]DGII!O63</f>
        <v>712.9</v>
      </c>
      <c r="D63" s="23">
        <f>+[1]DGII!P63</f>
        <v>788.2</v>
      </c>
      <c r="E63" s="23">
        <f>+[1]DGII!Q63</f>
        <v>749.19999999999982</v>
      </c>
      <c r="F63" s="23">
        <f>+[1]DGII!R63</f>
        <v>597.6</v>
      </c>
      <c r="G63" s="23">
        <f>+[1]DGII!S63</f>
        <v>552.1</v>
      </c>
      <c r="H63" s="23">
        <f>+[1]DGII!T63</f>
        <v>647.79999999999995</v>
      </c>
      <c r="I63" s="23">
        <f>+[1]DGII!U63</f>
        <v>829.1</v>
      </c>
      <c r="J63" s="23">
        <f>+[1]DGII!V63</f>
        <v>678.4</v>
      </c>
      <c r="K63" s="23">
        <f>+[1]DGII!W63</f>
        <v>709.6</v>
      </c>
      <c r="L63" s="23">
        <f>+[1]DGII!X63</f>
        <v>908.4</v>
      </c>
      <c r="M63" s="23">
        <f>+[1]DGII!Y63</f>
        <v>804.2</v>
      </c>
      <c r="N63" s="27">
        <f t="shared" si="22"/>
        <v>7977.4999999999991</v>
      </c>
      <c r="O63" s="23">
        <f>+'[1]PP (EST)'!O88</f>
        <v>769.8</v>
      </c>
      <c r="P63" s="23">
        <f>+'[1]PP (EST)'!P88</f>
        <v>776.9</v>
      </c>
      <c r="Q63" s="23">
        <v>776.5</v>
      </c>
      <c r="R63" s="23">
        <f>+'[1]PP (EST)'!R88</f>
        <v>590.70000000000005</v>
      </c>
      <c r="S63" s="23">
        <f>+'[1]PP (EST)'!S88</f>
        <v>570.29999999999995</v>
      </c>
      <c r="T63" s="23">
        <f>+'[1]PP (EST)'!T88</f>
        <v>676.2</v>
      </c>
      <c r="U63" s="23">
        <f>+'[1]PP (EST)'!U88</f>
        <v>716.3</v>
      </c>
      <c r="V63" s="23">
        <f>+'[1]PP (EST)'!V88</f>
        <v>879.8</v>
      </c>
      <c r="W63" s="24">
        <f>+'[1]PP (EST)'!W88</f>
        <v>895.6</v>
      </c>
      <c r="X63" s="23">
        <f>+'[1]PP (EST)'!X88</f>
        <v>982.7</v>
      </c>
      <c r="Y63" s="23">
        <f>+'[1]PP (EST)'!Y88</f>
        <v>975.1</v>
      </c>
      <c r="Z63" s="27">
        <f t="shared" si="23"/>
        <v>8609.9</v>
      </c>
      <c r="AA63" s="26">
        <f t="shared" si="18"/>
        <v>92.654966956642923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220" ht="18" customHeight="1">
      <c r="B64" s="46" t="s">
        <v>72</v>
      </c>
      <c r="C64" s="35">
        <f>+[1]DGII!O64</f>
        <v>710.5</v>
      </c>
      <c r="D64" s="35">
        <f>+[1]DGII!P64</f>
        <v>775.2</v>
      </c>
      <c r="E64" s="35">
        <f>+[1]DGII!Q64</f>
        <v>747.1</v>
      </c>
      <c r="F64" s="35">
        <f>+[1]DGII!R64</f>
        <v>596.5</v>
      </c>
      <c r="G64" s="35">
        <f>+[1]DGII!S64</f>
        <v>549.1</v>
      </c>
      <c r="H64" s="35">
        <f>+[1]DGII!T64</f>
        <v>641</v>
      </c>
      <c r="I64" s="35">
        <f>+[1]DGII!U64</f>
        <v>822.3</v>
      </c>
      <c r="J64" s="35">
        <f>+[1]DGII!V64</f>
        <v>669.2</v>
      </c>
      <c r="K64" s="35">
        <f>+[1]DGII!W64</f>
        <v>703.5</v>
      </c>
      <c r="L64" s="35">
        <f>+[1]DGII!X64</f>
        <v>895.5</v>
      </c>
      <c r="M64" s="35">
        <f>+[1]DGII!Y64</f>
        <v>795</v>
      </c>
      <c r="N64" s="31">
        <f t="shared" si="22"/>
        <v>7904.9</v>
      </c>
      <c r="O64" s="35">
        <f>+'[1]PP (EST)'!O89</f>
        <v>762.4</v>
      </c>
      <c r="P64" s="35">
        <f>+'[1]PP (EST)'!P89</f>
        <v>769.9</v>
      </c>
      <c r="Q64" s="35">
        <f>+'[1]PP (EST)'!Q89</f>
        <v>769.9</v>
      </c>
      <c r="R64" s="35">
        <f>+'[1]PP (EST)'!R89</f>
        <v>590.4</v>
      </c>
      <c r="S64" s="35">
        <f>+'[1]PP (EST)'!S89</f>
        <v>569.79999999999995</v>
      </c>
      <c r="T64" s="35">
        <f>+'[1]PP (EST)'!T89</f>
        <v>669.9</v>
      </c>
      <c r="U64" s="35">
        <f>+'[1]PP (EST)'!U89</f>
        <v>709.2</v>
      </c>
      <c r="V64" s="35">
        <f>+'[1]PP (EST)'!V89</f>
        <v>869.9</v>
      </c>
      <c r="W64" s="36">
        <f>+'[1]PP (EST)'!W89</f>
        <v>889.3</v>
      </c>
      <c r="X64" s="35">
        <f>+'[1]PP (EST)'!X89</f>
        <v>976.4</v>
      </c>
      <c r="Y64" s="35">
        <f>+'[1]PP (EST)'!Y89</f>
        <v>969.9</v>
      </c>
      <c r="Z64" s="31">
        <f t="shared" si="23"/>
        <v>8546.9999999999982</v>
      </c>
      <c r="AA64" s="30">
        <f t="shared" si="18"/>
        <v>92.487422487422492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2:47" ht="18" customHeight="1">
      <c r="B65" s="57" t="s">
        <v>73</v>
      </c>
      <c r="C65" s="23">
        <f>+[1]DGII!O66</f>
        <v>0</v>
      </c>
      <c r="D65" s="23">
        <f>+[1]DGII!P66</f>
        <v>0</v>
      </c>
      <c r="E65" s="23">
        <f>+[1]DGII!Q66</f>
        <v>0</v>
      </c>
      <c r="F65" s="23">
        <f>+[1]DGII!R66</f>
        <v>0</v>
      </c>
      <c r="G65" s="23">
        <f>+[1]DGII!S66</f>
        <v>0</v>
      </c>
      <c r="H65" s="23">
        <f>+[1]DGII!T66</f>
        <v>0</v>
      </c>
      <c r="I65" s="23">
        <f>+[1]DGII!U66</f>
        <v>0</v>
      </c>
      <c r="J65" s="23">
        <f>+[1]DGII!V66</f>
        <v>0</v>
      </c>
      <c r="K65" s="23">
        <f>+[1]DGII!W66</f>
        <v>0</v>
      </c>
      <c r="L65" s="23">
        <f>+[1]DGII!X66</f>
        <v>0</v>
      </c>
      <c r="M65" s="23">
        <f>+[1]DGII!Y66</f>
        <v>0</v>
      </c>
      <c r="N65" s="27">
        <f t="shared" si="22"/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7">
        <f t="shared" si="23"/>
        <v>0</v>
      </c>
      <c r="AA65" s="30">
        <v>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2:47" ht="21.75" customHeight="1" thickBot="1">
      <c r="B66" s="58" t="s">
        <v>74</v>
      </c>
      <c r="C66" s="59">
        <f t="shared" ref="C66:Z66" si="24">+C65+C9</f>
        <v>48861.799999999988</v>
      </c>
      <c r="D66" s="59">
        <f t="shared" si="24"/>
        <v>37262.300000000003</v>
      </c>
      <c r="E66" s="59">
        <f t="shared" si="24"/>
        <v>32417.100000000002</v>
      </c>
      <c r="F66" s="59">
        <f t="shared" si="24"/>
        <v>26721.299999999996</v>
      </c>
      <c r="G66" s="59">
        <f t="shared" si="24"/>
        <v>25778.400000000001</v>
      </c>
      <c r="H66" s="59">
        <f t="shared" si="24"/>
        <v>30197.800000000003</v>
      </c>
      <c r="I66" s="59">
        <f t="shared" si="24"/>
        <v>41772.1</v>
      </c>
      <c r="J66" s="59">
        <f t="shared" si="24"/>
        <v>37428.5</v>
      </c>
      <c r="K66" s="59">
        <f t="shared" si="24"/>
        <v>35922.999999999993</v>
      </c>
      <c r="L66" s="59">
        <f t="shared" si="24"/>
        <v>48958.9</v>
      </c>
      <c r="M66" s="59">
        <f t="shared" si="24"/>
        <v>36329.1</v>
      </c>
      <c r="N66" s="59">
        <f t="shared" si="24"/>
        <v>401650.30000000005</v>
      </c>
      <c r="O66" s="59">
        <f t="shared" si="24"/>
        <v>48255.499999999993</v>
      </c>
      <c r="P66" s="59">
        <f t="shared" si="24"/>
        <v>37736.800000000003</v>
      </c>
      <c r="Q66" s="59">
        <f t="shared" si="24"/>
        <v>36770.999999999993</v>
      </c>
      <c r="R66" s="59">
        <f t="shared" si="24"/>
        <v>26892.800000000003</v>
      </c>
      <c r="S66" s="59">
        <f t="shared" si="24"/>
        <v>25143.900000000005</v>
      </c>
      <c r="T66" s="59">
        <f t="shared" si="24"/>
        <v>27756.899999999998</v>
      </c>
      <c r="U66" s="59">
        <f t="shared" si="24"/>
        <v>39749.5</v>
      </c>
      <c r="V66" s="59">
        <f t="shared" si="24"/>
        <v>32834.300000000003</v>
      </c>
      <c r="W66" s="60">
        <f t="shared" si="24"/>
        <v>34294.700000000012</v>
      </c>
      <c r="X66" s="59">
        <f t="shared" si="24"/>
        <v>36773.648933331446</v>
      </c>
      <c r="Y66" s="59">
        <f t="shared" si="24"/>
        <v>35627.600000000006</v>
      </c>
      <c r="Z66" s="59">
        <f t="shared" si="24"/>
        <v>381836.64893333154</v>
      </c>
      <c r="AA66" s="59">
        <f>+N66/Z66*100</f>
        <v>105.18903859072155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2:47" ht="18" customHeight="1" thickTop="1">
      <c r="B67" s="61" t="s">
        <v>75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  <c r="P67" s="63"/>
      <c r="Q67" s="63"/>
      <c r="R67" s="63"/>
      <c r="S67" s="63"/>
      <c r="T67" s="63"/>
      <c r="U67" s="63"/>
      <c r="V67" s="63"/>
      <c r="W67" s="64"/>
      <c r="X67" s="64"/>
      <c r="Y67" s="64"/>
      <c r="Z67" s="62"/>
      <c r="AA67" s="62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2:47" ht="14.25">
      <c r="B68" s="65" t="s">
        <v>76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8"/>
      <c r="Q68" s="68"/>
      <c r="R68" s="68"/>
      <c r="S68" s="68"/>
      <c r="T68" s="67"/>
      <c r="U68" s="67"/>
      <c r="V68" s="67"/>
      <c r="W68" s="69"/>
      <c r="X68" s="70"/>
      <c r="Y68" s="70"/>
      <c r="Z68" s="70"/>
      <c r="AA68" s="7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2:47" ht="12.75" customHeight="1">
      <c r="B69" s="72" t="s">
        <v>77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73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2:47" ht="12" customHeight="1">
      <c r="B70" s="72" t="s">
        <v>78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6"/>
      <c r="P70" s="76"/>
      <c r="Q70" s="76"/>
      <c r="R70" s="76"/>
      <c r="S70" s="76"/>
      <c r="T70" s="76"/>
      <c r="U70" s="76"/>
      <c r="V70" s="76"/>
      <c r="W70" s="77"/>
      <c r="X70" s="77"/>
      <c r="Y70" s="77"/>
      <c r="Z70" s="75"/>
      <c r="AA70" s="7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2:47" ht="14.25">
      <c r="B71" s="72" t="s">
        <v>79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77"/>
      <c r="X71" s="77"/>
      <c r="Y71" s="77"/>
      <c r="Z71" s="74"/>
      <c r="AA71" s="7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2:47" ht="14.25">
      <c r="B72" s="78" t="s">
        <v>80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7"/>
      <c r="X72" s="77"/>
      <c r="Y72" s="77"/>
      <c r="Z72" s="74"/>
      <c r="AA72" s="7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2:47" ht="14.25">
      <c r="B73" s="79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7"/>
      <c r="X73" s="77"/>
      <c r="Y73" s="77"/>
      <c r="Z73" s="74"/>
      <c r="AA73" s="7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2:47" ht="14.2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7"/>
      <c r="Z74" s="74"/>
      <c r="AA74" s="7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2:47" ht="14.2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7"/>
      <c r="Z75" s="74"/>
      <c r="AA75" s="7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2:47" ht="14.2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7"/>
      <c r="Z76" s="74"/>
      <c r="AA76" s="7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2:47" ht="14.2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7"/>
      <c r="Z77" s="74"/>
      <c r="AA77" s="7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2:47" ht="14.2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7"/>
      <c r="Z78" s="74"/>
      <c r="AA78" s="7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2:47" ht="14.2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7"/>
      <c r="Z79" s="74"/>
      <c r="AA79" s="7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2:47" ht="14.2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7"/>
      <c r="Z80" s="74"/>
      <c r="AA80" s="7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2:47" ht="14.2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7"/>
      <c r="Z81" s="74"/>
      <c r="AA81" s="7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2:47" ht="14.2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7"/>
      <c r="Z82" s="74"/>
      <c r="AA82" s="7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2:47" ht="14.2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7"/>
      <c r="Z83" s="74"/>
      <c r="AA83" s="7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2:47" ht="14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7"/>
      <c r="Z84" s="74"/>
      <c r="AA84" s="7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2:47" ht="14.2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7"/>
      <c r="Z85" s="74"/>
      <c r="AA85" s="7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2:47" ht="14.2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7"/>
      <c r="Z86" s="74"/>
      <c r="AA86" s="7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2:47" ht="14.2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7"/>
      <c r="Z87" s="74"/>
      <c r="AA87" s="7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2:47" ht="14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7"/>
      <c r="Z88" s="74"/>
      <c r="AA88" s="7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2:47" ht="14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7"/>
      <c r="Z89" s="74"/>
      <c r="AA89" s="7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2:47" ht="14.2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7"/>
      <c r="Z90" s="74"/>
      <c r="AA90" s="7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2:47" ht="14.2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7"/>
      <c r="Z91" s="74"/>
      <c r="AA91" s="7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2:47" ht="14.2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7"/>
      <c r="Z92" s="74"/>
      <c r="AA92" s="7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2:47" ht="14.2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7"/>
      <c r="Z93" s="74"/>
      <c r="AA93" s="7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2:47" ht="14.2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7"/>
      <c r="Z94" s="74"/>
      <c r="AA94" s="7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2:47" ht="14.2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7"/>
      <c r="Z95" s="74"/>
      <c r="AA95" s="7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2:47" ht="14.2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7"/>
      <c r="Z96" s="74"/>
      <c r="AA96" s="7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2:47" ht="14.2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7"/>
      <c r="Z97" s="74"/>
      <c r="AA97" s="7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2:47" ht="14.2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7"/>
      <c r="Z98" s="74"/>
      <c r="AA98" s="7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2:47" ht="14.2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7"/>
      <c r="Z99" s="74"/>
      <c r="AA99" s="7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2:47" ht="14.2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7"/>
      <c r="Z100" s="74"/>
      <c r="AA100" s="7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2:47" ht="14.2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7"/>
      <c r="Z101" s="74"/>
      <c r="AA101" s="7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2:47" ht="14.2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7"/>
      <c r="Z102" s="74"/>
      <c r="AA102" s="7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2:47" ht="14.2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7"/>
      <c r="Z103" s="74"/>
      <c r="AA103" s="7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2:47" ht="14.2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7"/>
      <c r="Z104" s="74"/>
      <c r="AA104" s="7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2:47" ht="14.2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7"/>
      <c r="Z105" s="74"/>
      <c r="AA105" s="7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2:47" ht="14.2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7"/>
      <c r="Z106" s="74"/>
      <c r="AA106" s="7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2:47" ht="14.2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7"/>
      <c r="Z107" s="74"/>
      <c r="AA107" s="7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2:47" ht="14.2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7"/>
      <c r="Z108" s="74"/>
      <c r="AA108" s="7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2:47" ht="14.2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7"/>
      <c r="Z109" s="74"/>
      <c r="AA109" s="7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2:47" ht="14.2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7"/>
      <c r="Z110" s="74"/>
      <c r="AA110" s="7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2:47" ht="14.2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7"/>
      <c r="Z111" s="74"/>
      <c r="AA111" s="7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2:47" ht="14.2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7"/>
      <c r="Z112" s="74"/>
      <c r="AA112" s="7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2:47" ht="14.2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7"/>
      <c r="Z113" s="74"/>
      <c r="AA113" s="7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2:47" ht="14.2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7"/>
      <c r="Z114" s="74"/>
      <c r="AA114" s="7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2:47" ht="14.2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7"/>
      <c r="Z115" s="74"/>
      <c r="AA115" s="7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2:47" ht="14.2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7"/>
      <c r="Z116" s="74"/>
      <c r="AA116" s="7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2:47" ht="14.2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7"/>
      <c r="Z117" s="74"/>
      <c r="AA117" s="7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2:47" ht="14.2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7"/>
      <c r="Z118" s="74"/>
      <c r="AA118" s="7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2:47" ht="14.2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7"/>
      <c r="Z119" s="74"/>
      <c r="AA119" s="7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2:47" ht="14.2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7"/>
      <c r="Z120" s="74"/>
      <c r="AA120" s="7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2:47" ht="14.2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7"/>
      <c r="Z121" s="74"/>
      <c r="AA121" s="7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2:47" ht="14.2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7"/>
      <c r="Z122" s="74"/>
      <c r="AA122" s="7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2:47" ht="14.2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7"/>
      <c r="Z123" s="74"/>
      <c r="AA123" s="7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2:47" ht="14.2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7"/>
      <c r="Z124" s="74"/>
      <c r="AA124" s="7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2:47" ht="14.2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7"/>
      <c r="Z125" s="74"/>
      <c r="AA125" s="7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2:47" ht="14.2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7"/>
      <c r="Z126" s="74"/>
      <c r="AA126" s="7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2:47" ht="14.2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7"/>
      <c r="Z127" s="74"/>
      <c r="AA127" s="7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2:47" ht="14.2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7"/>
      <c r="Z128" s="74"/>
      <c r="AA128" s="7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2:47" ht="14.2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7"/>
      <c r="Z129" s="74"/>
      <c r="AA129" s="7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2:47" ht="14.2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7"/>
      <c r="Z130" s="74"/>
      <c r="AA130" s="7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2:47" ht="14.2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7"/>
      <c r="Z131" s="74"/>
      <c r="AA131" s="7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2:47" ht="14.2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7"/>
      <c r="Z132" s="74"/>
      <c r="AA132" s="7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2:47" ht="14.2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7"/>
      <c r="Z133" s="74"/>
      <c r="AA133" s="7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2:47" ht="14.2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7"/>
      <c r="Z134" s="74"/>
      <c r="AA134" s="7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2:47" ht="14.2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7"/>
      <c r="Z135" s="74"/>
      <c r="AA135" s="7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2:47" ht="14.2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7"/>
      <c r="Z136" s="74"/>
      <c r="AA136" s="7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2:47" ht="14.2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7"/>
      <c r="Z137" s="74"/>
      <c r="AA137" s="7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2:47" ht="14.2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7"/>
      <c r="Z138" s="74"/>
      <c r="AA138" s="7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2:47" ht="14.2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7"/>
      <c r="Z139" s="74"/>
      <c r="AA139" s="7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2:47" ht="14.2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7"/>
      <c r="Z140" s="74"/>
      <c r="AA140" s="7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2:47" ht="14.2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7"/>
      <c r="Z141" s="74"/>
      <c r="AA141" s="7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2:47" ht="14.2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7"/>
      <c r="Z142" s="74"/>
      <c r="AA142" s="7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2:47" ht="14.2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7"/>
      <c r="Z143" s="74"/>
      <c r="AA143" s="7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2:47" ht="14.2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7"/>
      <c r="Z144" s="74"/>
      <c r="AA144" s="7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2:47" ht="14.2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7"/>
      <c r="Z145" s="74"/>
      <c r="AA145" s="7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2:47" ht="14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7"/>
      <c r="Z146" s="74"/>
      <c r="AA146" s="7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2:47" ht="14.2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7"/>
      <c r="Z147" s="74"/>
      <c r="AA147" s="7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2:47" ht="14.2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7"/>
      <c r="Z148" s="74"/>
      <c r="AA148" s="7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2:47" ht="14.2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7"/>
      <c r="Z149" s="74"/>
      <c r="AA149" s="7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2:47" ht="14.2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7"/>
      <c r="Z150" s="74"/>
      <c r="AA150" s="7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2:47" ht="14.2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7"/>
      <c r="Z151" s="74"/>
      <c r="AA151" s="7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2:47" ht="14.2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7"/>
      <c r="Z152" s="74"/>
      <c r="AA152" s="7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2:47" ht="14.2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7"/>
      <c r="Z153" s="74"/>
      <c r="AA153" s="7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2:47" ht="14.2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7"/>
      <c r="Z154" s="74"/>
      <c r="AA154" s="7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2:47" ht="14.2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7"/>
      <c r="Z155" s="74"/>
      <c r="AA155" s="7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2:47" ht="14.2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7"/>
      <c r="Z156" s="74"/>
      <c r="AA156" s="7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2:47" ht="14.2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7"/>
      <c r="Z157" s="74"/>
      <c r="AA157" s="7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2:47" ht="14.2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7"/>
      <c r="Z158" s="74"/>
      <c r="AA158" s="7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2:47" ht="14.2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7"/>
      <c r="Z159" s="74"/>
      <c r="AA159" s="7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2:47" ht="14.2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7"/>
      <c r="Z160" s="74"/>
      <c r="AA160" s="7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2:47" ht="14.2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7"/>
      <c r="Z161" s="74"/>
      <c r="AA161" s="7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2:47" ht="14.2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7"/>
      <c r="Z162" s="74"/>
      <c r="AA162" s="7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2:47" ht="14.2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7"/>
      <c r="Z163" s="74"/>
      <c r="AA163" s="7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2:47" ht="14.2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7"/>
      <c r="Z164" s="74"/>
      <c r="AA164" s="7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2:47" ht="14.2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7"/>
      <c r="Z165" s="74"/>
      <c r="AA165" s="7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2:47" ht="14.2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7"/>
      <c r="Z166" s="74"/>
      <c r="AA166" s="7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2:47" ht="14.2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7"/>
      <c r="Z167" s="74"/>
      <c r="AA167" s="7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2:47" ht="14.2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7"/>
      <c r="Z168" s="74"/>
      <c r="AA168" s="7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2:47" ht="14.2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7"/>
      <c r="Z169" s="74"/>
      <c r="AA169" s="7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2:47" ht="14.2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7"/>
      <c r="Z170" s="74"/>
      <c r="AA170" s="7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2:47" ht="14.2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7"/>
      <c r="Z171" s="74"/>
      <c r="AA171" s="7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2:47" ht="14.2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7"/>
      <c r="Z172" s="74"/>
      <c r="AA172" s="7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2:47" ht="14.2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7"/>
      <c r="Z173" s="74"/>
      <c r="AA173" s="7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2:47" ht="14.2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7"/>
      <c r="Z174" s="74"/>
      <c r="AA174" s="7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2:47" ht="14.2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7"/>
      <c r="Z175" s="74"/>
      <c r="AA175" s="7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2:47" ht="14.2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7"/>
      <c r="Z176" s="74"/>
      <c r="AA176" s="7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2:47" ht="14.2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7"/>
      <c r="Z177" s="74"/>
      <c r="AA177" s="7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2:47" ht="14.2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7"/>
      <c r="Z178" s="74"/>
      <c r="AA178" s="7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2:47" ht="14.2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7"/>
      <c r="Z179" s="74"/>
      <c r="AA179" s="7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2:47" ht="14.2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7"/>
      <c r="Z180" s="74"/>
      <c r="AA180" s="7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2:47" ht="14.2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7"/>
      <c r="Z181" s="74"/>
      <c r="AA181" s="7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2:47" ht="14.2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7"/>
      <c r="Z182" s="74"/>
      <c r="AA182" s="7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2:47" ht="14.2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7"/>
      <c r="Z183" s="74"/>
      <c r="AA183" s="7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2:47" ht="14.2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7"/>
      <c r="Z184" s="74"/>
      <c r="AA184" s="7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2:47" ht="14.2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7"/>
      <c r="Z185" s="74"/>
      <c r="AA185" s="7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2:47" ht="14.2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7"/>
      <c r="Z186" s="74"/>
      <c r="AA186" s="7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2:47" ht="14.2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7"/>
      <c r="Z187" s="74"/>
      <c r="AA187" s="7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2:47" ht="14.2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7"/>
      <c r="Z188" s="74"/>
      <c r="AA188" s="7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2:47" ht="14.2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7"/>
      <c r="Z189" s="74"/>
      <c r="AA189" s="7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2:47" ht="14.2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7"/>
      <c r="Z190" s="74"/>
      <c r="AA190" s="7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2:47" ht="14.2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7"/>
      <c r="Z191" s="74"/>
      <c r="AA191" s="7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2:47" ht="14.2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7"/>
      <c r="Z192" s="74"/>
      <c r="AA192" s="7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2:47" ht="14.2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7"/>
      <c r="Z193" s="74"/>
      <c r="AA193" s="7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2:47" ht="14.2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7"/>
      <c r="Z194" s="74"/>
      <c r="AA194" s="7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2:47" ht="14.2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7"/>
      <c r="Z195" s="74"/>
      <c r="AA195" s="7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2:47" ht="14.2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7"/>
      <c r="Z196" s="74"/>
      <c r="AA196" s="7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2:47" ht="14.2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7"/>
      <c r="Z197" s="74"/>
      <c r="AA197" s="7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2:47" ht="14.2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7"/>
      <c r="Z198" s="74"/>
      <c r="AA198" s="7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2:47" ht="14.2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7"/>
      <c r="Z199" s="74"/>
      <c r="AA199" s="7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2:47" ht="14.2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7"/>
      <c r="Z200" s="74"/>
      <c r="AA200" s="7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2:47" ht="14.2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7"/>
      <c r="Z201" s="74"/>
      <c r="AA201" s="7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2:47" ht="14.2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7"/>
      <c r="Z202" s="74"/>
      <c r="AA202" s="7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2:47" ht="14.2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7"/>
      <c r="Z203" s="74"/>
      <c r="AA203" s="7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2:47" ht="14.2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7"/>
      <c r="Z204" s="74"/>
      <c r="AA204" s="7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2:47" ht="14.2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7"/>
      <c r="Z205" s="74"/>
      <c r="AA205" s="7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2:47" ht="14.2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7"/>
      <c r="Z206" s="74"/>
      <c r="AA206" s="7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2:47" ht="14.2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7"/>
      <c r="Z207" s="74"/>
      <c r="AA207" s="7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2:47" ht="14.2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7"/>
      <c r="Z208" s="74"/>
      <c r="AA208" s="7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2:47" ht="14.2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7"/>
      <c r="Z209" s="74"/>
      <c r="AA209" s="7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2:47" ht="14.2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7"/>
      <c r="Z210" s="74"/>
      <c r="AA210" s="7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2:47" ht="14.2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7"/>
      <c r="Z211" s="74"/>
      <c r="AA211" s="7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2:47" ht="14.2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7"/>
      <c r="Z212" s="74"/>
      <c r="AA212" s="7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2:47" ht="14.2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7"/>
      <c r="Z213" s="74"/>
      <c r="AA213" s="7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2:47" ht="14.2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7"/>
      <c r="Z214" s="74"/>
      <c r="AA214" s="7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2:47" ht="14.2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7"/>
      <c r="Z215" s="74"/>
      <c r="AA215" s="7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2:47" ht="14.2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7"/>
      <c r="Z216" s="74"/>
      <c r="AA216" s="7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2:47" ht="14.2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7"/>
      <c r="Z217" s="74"/>
      <c r="AA217" s="7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2:47" ht="14.2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7"/>
      <c r="Z218" s="74"/>
      <c r="AA218" s="7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2:47" ht="14.2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7"/>
      <c r="Z219" s="74"/>
      <c r="AA219" s="7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2:47" ht="14.2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7"/>
      <c r="Z220" s="74"/>
      <c r="AA220" s="7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2:47" ht="14.2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7"/>
      <c r="Z221" s="74"/>
      <c r="AA221" s="7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2:47" ht="14.2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7"/>
      <c r="Z222" s="74"/>
      <c r="AA222" s="7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2:47" ht="14.2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7"/>
      <c r="Z223" s="74"/>
      <c r="AA223" s="7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2:47" ht="14.2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7"/>
      <c r="Z224" s="74"/>
      <c r="AA224" s="7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2:47" ht="14.2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7"/>
      <c r="Z225" s="74"/>
      <c r="AA225" s="7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2:47" ht="14.2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7"/>
      <c r="Z226" s="74"/>
      <c r="AA226" s="7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2:47" ht="14.2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7"/>
      <c r="Z227" s="74"/>
      <c r="AA227" s="7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2:47" ht="14.2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7"/>
      <c r="Z228" s="74"/>
      <c r="AA228" s="7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2:47" ht="14.2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7"/>
      <c r="Z229" s="74"/>
      <c r="AA229" s="7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2:47" ht="14.2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7"/>
      <c r="Z230" s="74"/>
      <c r="AA230" s="7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2:47" ht="14.2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7"/>
      <c r="Z231" s="74"/>
      <c r="AA231" s="7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2:47" ht="14.2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7"/>
      <c r="Z232" s="74"/>
      <c r="AA232" s="7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2:47" ht="14.2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7"/>
      <c r="Z233" s="74"/>
      <c r="AA233" s="7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2:47" ht="14.2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7"/>
      <c r="Z234" s="74"/>
      <c r="AA234" s="7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2:47" ht="14.2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7"/>
      <c r="Z235" s="74"/>
      <c r="AA235" s="7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2:47" ht="14.2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7"/>
      <c r="Z236" s="74"/>
      <c r="AA236" s="7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2:47" ht="14.2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7"/>
      <c r="Z237" s="74"/>
      <c r="AA237" s="7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2:47" ht="14.2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7"/>
      <c r="Z238" s="74"/>
      <c r="AA238" s="7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2:47" ht="14.2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7"/>
      <c r="Z239" s="74"/>
      <c r="AA239" s="7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2:47" ht="14.2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7"/>
      <c r="Z240" s="74"/>
      <c r="AA240" s="7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2:47" ht="14.2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7"/>
      <c r="Z241" s="74"/>
      <c r="AA241" s="7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2:47" ht="14.2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7"/>
      <c r="Z242" s="74"/>
      <c r="AA242" s="7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2:47" ht="14.2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7"/>
      <c r="Z243" s="74"/>
      <c r="AA243" s="7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2:47" ht="14.2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7"/>
      <c r="Z244" s="74"/>
      <c r="AA244" s="7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2:47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2"/>
      <c r="AA245" s="2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2:47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2"/>
      <c r="AA246" s="2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2:4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2"/>
      <c r="AA247" s="2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2:47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2"/>
      <c r="AA248" s="2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2:47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2"/>
      <c r="AA249" s="2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2:47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2"/>
      <c r="AA250" s="2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2:47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2"/>
      <c r="AA251" s="2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2:47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2"/>
      <c r="AA252" s="2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2:47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2"/>
      <c r="AA253" s="2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2:47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2"/>
      <c r="AA254" s="2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2:47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2"/>
      <c r="AA255" s="2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2:47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2"/>
      <c r="AA256" s="2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2:47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2"/>
      <c r="AA257" s="2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2:47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2"/>
      <c r="AA258" s="2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2:47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2"/>
      <c r="AA259" s="2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2:47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2"/>
      <c r="AA260" s="2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2:47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2"/>
      <c r="AA261" s="2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2:47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2"/>
      <c r="AA262" s="2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2:47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2"/>
      <c r="AA263" s="2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2:47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2"/>
      <c r="AA264" s="2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2:47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2"/>
      <c r="AA265" s="2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2:47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2"/>
      <c r="AA266" s="2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2:47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2"/>
      <c r="AA267" s="2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2:47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2"/>
      <c r="AA268" s="2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2:47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2"/>
      <c r="AA269" s="2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2:47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2"/>
      <c r="AA270" s="2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2:47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2"/>
      <c r="AA271" s="2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2:47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2"/>
      <c r="AA272" s="2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2:47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2"/>
      <c r="AA273" s="2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</row>
    <row r="274" spans="2:47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2"/>
      <c r="AA274" s="2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</row>
    <row r="275" spans="2:47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2"/>
      <c r="AA275" s="2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</row>
    <row r="276" spans="2:47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2"/>
      <c r="AA276" s="2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</row>
    <row r="277" spans="2:47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2"/>
      <c r="AA277" s="2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</row>
    <row r="278" spans="2:47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2"/>
      <c r="AA278" s="2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</row>
    <row r="279" spans="2:47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3"/>
      <c r="Z279" s="2"/>
      <c r="AA279" s="2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</row>
    <row r="280" spans="2:47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3"/>
      <c r="Z280" s="2"/>
      <c r="AA280" s="2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2:47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3"/>
      <c r="Z281" s="2"/>
      <c r="AA281" s="2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</row>
    <row r="282" spans="2:47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3"/>
      <c r="Z282" s="2"/>
      <c r="AA282" s="2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</row>
    <row r="283" spans="2:47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3"/>
      <c r="Z283" s="2"/>
      <c r="AA283" s="2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</row>
    <row r="284" spans="2:47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3"/>
      <c r="Z284" s="2"/>
      <c r="AA284" s="2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</row>
    <row r="285" spans="2:47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3"/>
      <c r="Z285" s="2"/>
      <c r="AA285" s="2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</row>
    <row r="286" spans="2:47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3"/>
      <c r="Z286" s="2"/>
      <c r="AA286" s="2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</row>
    <row r="287" spans="2:47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3"/>
      <c r="Z287" s="2"/>
      <c r="AA287" s="2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</row>
    <row r="288" spans="2:47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3"/>
      <c r="Z288" s="2"/>
      <c r="AA288" s="2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</row>
    <row r="289" spans="2:47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3"/>
      <c r="Z289" s="2"/>
      <c r="AA289" s="2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</row>
    <row r="290" spans="2:47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3"/>
      <c r="Z290" s="2"/>
      <c r="AA290" s="2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</row>
    <row r="291" spans="2:47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3"/>
      <c r="Z291" s="2"/>
      <c r="AA291" s="2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</row>
    <row r="292" spans="2:47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3"/>
      <c r="Z292" s="2"/>
      <c r="AA292" s="2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</row>
    <row r="293" spans="2:47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3"/>
      <c r="Z293" s="2"/>
      <c r="AA293" s="2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</row>
    <row r="294" spans="2:47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3"/>
      <c r="Z294" s="2"/>
      <c r="AA294" s="2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</row>
    <row r="295" spans="2:47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3"/>
      <c r="Z295" s="2"/>
      <c r="AA295" s="2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</row>
    <row r="296" spans="2:47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3"/>
      <c r="Z296" s="2"/>
      <c r="AA296" s="2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</row>
    <row r="297" spans="2:47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3"/>
      <c r="Z297" s="2"/>
      <c r="AA297" s="2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2:47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3"/>
      <c r="Z298" s="2"/>
      <c r="AA298" s="2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</row>
    <row r="299" spans="2:47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3"/>
      <c r="Z299" s="2"/>
      <c r="AA299" s="2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</row>
    <row r="300" spans="2:47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3"/>
      <c r="Z300" s="2"/>
      <c r="AA300" s="2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</row>
    <row r="301" spans="2:47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3"/>
      <c r="Z301" s="2"/>
      <c r="AA301" s="2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</row>
    <row r="302" spans="2:47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3"/>
      <c r="Z302" s="2"/>
      <c r="AA302" s="2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</row>
    <row r="303" spans="2:47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3"/>
      <c r="Z303" s="2"/>
      <c r="AA303" s="2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</row>
    <row r="304" spans="2:47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3"/>
      <c r="Z304" s="2"/>
      <c r="AA304" s="2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</row>
    <row r="305" spans="2:47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3"/>
      <c r="Z305" s="2"/>
      <c r="AA305" s="2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</row>
    <row r="306" spans="2:47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3"/>
      <c r="Z306" s="2"/>
      <c r="AA306" s="2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</row>
    <row r="307" spans="2:47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3"/>
      <c r="Z307" s="2"/>
      <c r="AA307" s="2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</row>
    <row r="308" spans="2:47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3"/>
      <c r="Z308" s="2"/>
      <c r="AA308" s="2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</row>
    <row r="309" spans="2:47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3"/>
      <c r="Z309" s="2"/>
      <c r="AA309" s="2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</row>
    <row r="310" spans="2:47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3"/>
      <c r="Z310" s="2"/>
      <c r="AA310" s="2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</row>
    <row r="311" spans="2:47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3"/>
      <c r="Z311" s="2"/>
      <c r="AA311" s="2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</row>
    <row r="312" spans="2:47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3"/>
      <c r="Z312" s="2"/>
      <c r="AA312" s="2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</row>
    <row r="313" spans="2:47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3"/>
      <c r="Z313" s="2"/>
      <c r="AA313" s="2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</row>
    <row r="314" spans="2:47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3"/>
      <c r="Z314" s="2"/>
      <c r="AA314" s="2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</row>
    <row r="315" spans="2:47">
      <c r="B315" s="80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2"/>
      <c r="Z315" s="81"/>
      <c r="AA315" s="81"/>
    </row>
    <row r="316" spans="2:47">
      <c r="B316" s="80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2"/>
      <c r="Z316" s="81"/>
      <c r="AA316" s="81"/>
    </row>
    <row r="317" spans="2:47">
      <c r="B317" s="80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2"/>
      <c r="Z317" s="81"/>
      <c r="AA317" s="81"/>
    </row>
    <row r="318" spans="2:47">
      <c r="B318" s="80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2"/>
      <c r="Z318" s="81"/>
      <c r="AA318" s="81"/>
    </row>
    <row r="319" spans="2:47">
      <c r="B319" s="80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2"/>
      <c r="Z319" s="81"/>
      <c r="AA319" s="81"/>
    </row>
    <row r="320" spans="2:47">
      <c r="B320" s="80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2"/>
      <c r="Z320" s="81"/>
      <c r="AA320" s="81"/>
    </row>
    <row r="321" spans="2:27">
      <c r="B321" s="80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2"/>
      <c r="Z321" s="81"/>
      <c r="AA321" s="81"/>
    </row>
    <row r="322" spans="2:27">
      <c r="B322" s="80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2"/>
      <c r="Z322" s="81"/>
      <c r="AA322" s="81"/>
    </row>
    <row r="323" spans="2:27">
      <c r="B323" s="80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2"/>
      <c r="Z323" s="81"/>
      <c r="AA323" s="81"/>
    </row>
    <row r="324" spans="2:27">
      <c r="B324" s="80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2"/>
      <c r="Z324" s="81"/>
      <c r="AA324" s="81"/>
    </row>
    <row r="325" spans="2:27">
      <c r="B325" s="80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2"/>
      <c r="Z325" s="81"/>
      <c r="AA325" s="81"/>
    </row>
    <row r="326" spans="2:27">
      <c r="B326" s="80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2"/>
      <c r="Z326" s="81"/>
      <c r="AA326" s="81"/>
    </row>
    <row r="327" spans="2:27">
      <c r="B327" s="80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2"/>
      <c r="Z327" s="81"/>
      <c r="AA327" s="81"/>
    </row>
    <row r="328" spans="2:27">
      <c r="B328" s="80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2"/>
      <c r="Z328" s="81"/>
      <c r="AA328" s="81"/>
    </row>
    <row r="329" spans="2:27">
      <c r="B329" s="80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2"/>
      <c r="Z329" s="81"/>
      <c r="AA329" s="81"/>
    </row>
    <row r="330" spans="2:27">
      <c r="B330" s="80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2"/>
      <c r="Z330" s="81"/>
      <c r="AA330" s="81"/>
    </row>
    <row r="331" spans="2:27">
      <c r="B331" s="80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2"/>
      <c r="Z331" s="81"/>
      <c r="AA331" s="81"/>
    </row>
    <row r="332" spans="2:27">
      <c r="B332" s="80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2"/>
      <c r="Z332" s="81"/>
      <c r="AA332" s="81"/>
    </row>
    <row r="333" spans="2:27">
      <c r="B333" s="80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2"/>
      <c r="Z333" s="81"/>
      <c r="AA333" s="81"/>
    </row>
    <row r="334" spans="2:27">
      <c r="B334" s="80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2"/>
      <c r="Z334" s="81"/>
      <c r="AA334" s="81"/>
    </row>
    <row r="335" spans="2:27">
      <c r="B335" s="80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2"/>
      <c r="Z335" s="81"/>
      <c r="AA335" s="81"/>
    </row>
    <row r="336" spans="2:27">
      <c r="B336" s="80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2"/>
      <c r="Z336" s="81"/>
      <c r="AA336" s="81"/>
    </row>
    <row r="337" spans="2:27">
      <c r="B337" s="80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2"/>
      <c r="Z337" s="81"/>
      <c r="AA337" s="81"/>
    </row>
    <row r="338" spans="2:27">
      <c r="B338" s="80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2"/>
      <c r="Z338" s="81"/>
      <c r="AA338" s="81"/>
    </row>
    <row r="339" spans="2:27">
      <c r="B339" s="80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2"/>
      <c r="Z339" s="81"/>
      <c r="AA339" s="81"/>
    </row>
    <row r="340" spans="2:27">
      <c r="B340" s="80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2"/>
      <c r="Z340" s="81"/>
      <c r="AA340" s="81"/>
    </row>
    <row r="341" spans="2:27">
      <c r="B341" s="80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2"/>
      <c r="Z341" s="81"/>
      <c r="AA341" s="81"/>
    </row>
    <row r="342" spans="2:27">
      <c r="B342" s="80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2"/>
      <c r="Z342" s="81"/>
      <c r="AA342" s="81"/>
    </row>
    <row r="343" spans="2:27">
      <c r="B343" s="80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2"/>
      <c r="Z343" s="81"/>
      <c r="AA343" s="81"/>
    </row>
    <row r="344" spans="2:27">
      <c r="B344" s="80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2"/>
      <c r="Z344" s="81"/>
      <c r="AA344" s="81"/>
    </row>
    <row r="345" spans="2:27">
      <c r="B345" s="80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2"/>
      <c r="Z345" s="81"/>
      <c r="AA345" s="81"/>
    </row>
    <row r="346" spans="2:27">
      <c r="B346" s="80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2"/>
      <c r="Z346" s="81"/>
      <c r="AA346" s="81"/>
    </row>
    <row r="347" spans="2:27">
      <c r="B347" s="80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2"/>
      <c r="Z347" s="81"/>
      <c r="AA347" s="81"/>
    </row>
    <row r="348" spans="2:27">
      <c r="B348" s="80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2"/>
      <c r="Z348" s="81"/>
      <c r="AA348" s="81"/>
    </row>
    <row r="349" spans="2:27">
      <c r="B349" s="80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81"/>
      <c r="AA349" s="81"/>
    </row>
    <row r="350" spans="2:27">
      <c r="B350" s="80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2"/>
      <c r="Z350" s="81"/>
      <c r="AA350" s="81"/>
    </row>
    <row r="351" spans="2:27">
      <c r="B351" s="80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2"/>
      <c r="Z351" s="81"/>
      <c r="AA351" s="81"/>
    </row>
    <row r="352" spans="2:27">
      <c r="B352" s="80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2"/>
      <c r="Z352" s="81"/>
      <c r="AA352" s="81"/>
    </row>
    <row r="353" spans="2:27">
      <c r="B353" s="80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2"/>
      <c r="Z353" s="81"/>
      <c r="AA353" s="81"/>
    </row>
    <row r="354" spans="2:27">
      <c r="B354" s="80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2"/>
      <c r="Z354" s="81"/>
      <c r="AA354" s="81"/>
    </row>
    <row r="355" spans="2:27">
      <c r="B355" s="80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2"/>
      <c r="Z355" s="81"/>
      <c r="AA355" s="81"/>
    </row>
    <row r="356" spans="2:27">
      <c r="B356" s="80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2"/>
      <c r="Z356" s="81"/>
      <c r="AA356" s="81"/>
    </row>
    <row r="357" spans="2:27">
      <c r="B357" s="80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2"/>
      <c r="Z357" s="81"/>
      <c r="AA357" s="81"/>
    </row>
    <row r="358" spans="2:27">
      <c r="B358" s="80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2"/>
      <c r="Z358" s="81"/>
      <c r="AA358" s="81"/>
    </row>
    <row r="359" spans="2:27">
      <c r="B359" s="80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2"/>
      <c r="Z359" s="81"/>
      <c r="AA359" s="81"/>
    </row>
    <row r="360" spans="2:27">
      <c r="B360" s="80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2"/>
      <c r="Z360" s="81"/>
      <c r="AA360" s="81"/>
    </row>
    <row r="361" spans="2:27">
      <c r="B361" s="80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2"/>
      <c r="Z361" s="81"/>
      <c r="AA361" s="81"/>
    </row>
    <row r="362" spans="2:27">
      <c r="B362" s="80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2"/>
      <c r="Z362" s="81"/>
      <c r="AA362" s="81"/>
    </row>
    <row r="363" spans="2:27">
      <c r="B363" s="80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2"/>
      <c r="Z363" s="81"/>
      <c r="AA363" s="81"/>
    </row>
    <row r="364" spans="2:27">
      <c r="B364" s="80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2"/>
      <c r="Z364" s="81"/>
      <c r="AA364" s="81"/>
    </row>
    <row r="365" spans="2:27">
      <c r="B365" s="80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2"/>
      <c r="Z365" s="81"/>
      <c r="AA365" s="81"/>
    </row>
    <row r="366" spans="2:27">
      <c r="B366" s="80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2"/>
      <c r="Z366" s="81"/>
      <c r="AA366" s="81"/>
    </row>
    <row r="367" spans="2:27">
      <c r="B367" s="80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2"/>
      <c r="Z367" s="81"/>
      <c r="AA367" s="81"/>
    </row>
    <row r="368" spans="2:27">
      <c r="B368" s="80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2"/>
      <c r="Z368" s="81"/>
      <c r="AA368" s="81"/>
    </row>
    <row r="369" spans="2:27">
      <c r="B369" s="80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2"/>
      <c r="Z369" s="81"/>
      <c r="AA369" s="81"/>
    </row>
    <row r="370" spans="2:27">
      <c r="B370" s="80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2"/>
      <c r="Z370" s="81"/>
      <c r="AA370" s="81"/>
    </row>
    <row r="371" spans="2:27">
      <c r="B371" s="80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2"/>
      <c r="Z371" s="81"/>
      <c r="AA371" s="81"/>
    </row>
    <row r="372" spans="2:27">
      <c r="B372" s="80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2"/>
      <c r="Z372" s="81"/>
      <c r="AA372" s="81"/>
    </row>
    <row r="373" spans="2:27">
      <c r="B373" s="80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2"/>
      <c r="Z373" s="81"/>
      <c r="AA373" s="81"/>
    </row>
    <row r="374" spans="2:27">
      <c r="B374" s="80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2"/>
      <c r="Z374" s="81"/>
      <c r="AA374" s="81"/>
    </row>
    <row r="375" spans="2:27">
      <c r="B375" s="80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2"/>
      <c r="Z375" s="81"/>
      <c r="AA375" s="81"/>
    </row>
    <row r="376" spans="2:27">
      <c r="B376" s="80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2"/>
      <c r="Z376" s="81"/>
      <c r="AA376" s="81"/>
    </row>
    <row r="377" spans="2:27">
      <c r="B377" s="80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2"/>
      <c r="Z377" s="81"/>
      <c r="AA377" s="81"/>
    </row>
    <row r="378" spans="2:27">
      <c r="B378" s="80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2"/>
      <c r="Z378" s="81"/>
      <c r="AA378" s="81"/>
    </row>
    <row r="379" spans="2:27">
      <c r="B379" s="80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2"/>
      <c r="Z379" s="81"/>
      <c r="AA379" s="81"/>
    </row>
    <row r="380" spans="2:27">
      <c r="B380" s="80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2"/>
      <c r="Z380" s="81"/>
      <c r="AA380" s="81"/>
    </row>
    <row r="381" spans="2:27">
      <c r="B381" s="80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2"/>
      <c r="Z381" s="81"/>
      <c r="AA381" s="81"/>
    </row>
    <row r="382" spans="2:27">
      <c r="B382" s="80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2"/>
      <c r="Z382" s="81"/>
      <c r="AA382" s="81"/>
    </row>
    <row r="383" spans="2:27">
      <c r="B383" s="80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2"/>
      <c r="Z383" s="81"/>
      <c r="AA383" s="81"/>
    </row>
    <row r="384" spans="2:27">
      <c r="B384" s="80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2"/>
      <c r="Z384" s="81"/>
      <c r="AA384" s="81"/>
    </row>
    <row r="385" spans="2:27">
      <c r="B385" s="80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2"/>
      <c r="Z385" s="81"/>
      <c r="AA385" s="81"/>
    </row>
    <row r="386" spans="2:27">
      <c r="B386" s="80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2"/>
      <c r="Z386" s="81"/>
      <c r="AA386" s="81"/>
    </row>
    <row r="387" spans="2:27">
      <c r="B387" s="80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2"/>
      <c r="Z387" s="81"/>
      <c r="AA387" s="81"/>
    </row>
    <row r="388" spans="2:27">
      <c r="B388" s="80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2"/>
      <c r="Z388" s="81"/>
      <c r="AA388" s="81"/>
    </row>
    <row r="389" spans="2:27">
      <c r="B389" s="80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2"/>
      <c r="Z389" s="81"/>
      <c r="AA389" s="81"/>
    </row>
    <row r="390" spans="2:27">
      <c r="B390" s="80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2"/>
      <c r="Z390" s="81"/>
      <c r="AA390" s="81"/>
    </row>
    <row r="391" spans="2:27">
      <c r="B391" s="80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2"/>
      <c r="Z391" s="81"/>
      <c r="AA391" s="81"/>
    </row>
    <row r="392" spans="2:27">
      <c r="B392" s="80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2"/>
      <c r="Z392" s="81"/>
      <c r="AA392" s="81"/>
    </row>
    <row r="393" spans="2:27">
      <c r="B393" s="80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2"/>
      <c r="Z393" s="81"/>
      <c r="AA393" s="81"/>
    </row>
    <row r="394" spans="2:27">
      <c r="B394" s="80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2"/>
      <c r="Z394" s="81"/>
      <c r="AA394" s="81"/>
    </row>
    <row r="395" spans="2:27">
      <c r="B395" s="80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2"/>
      <c r="Z395" s="81"/>
      <c r="AA395" s="81"/>
    </row>
    <row r="396" spans="2:27">
      <c r="B396" s="80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2"/>
      <c r="Z396" s="81"/>
      <c r="AA396" s="81"/>
    </row>
    <row r="397" spans="2:27">
      <c r="B397" s="80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2"/>
      <c r="Z397" s="81"/>
      <c r="AA397" s="81"/>
    </row>
    <row r="398" spans="2:27">
      <c r="B398" s="80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2"/>
      <c r="Z398" s="81"/>
      <c r="AA398" s="81"/>
    </row>
    <row r="399" spans="2:27">
      <c r="B399" s="80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2"/>
      <c r="Z399" s="81"/>
      <c r="AA399" s="81"/>
    </row>
    <row r="400" spans="2:27">
      <c r="B400" s="80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2"/>
      <c r="Z400" s="81"/>
      <c r="AA400" s="81"/>
    </row>
    <row r="401" spans="2:27">
      <c r="B401" s="80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2"/>
      <c r="Z401" s="81"/>
      <c r="AA401" s="81"/>
    </row>
    <row r="402" spans="2:27">
      <c r="B402" s="80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2"/>
      <c r="Z402" s="81"/>
      <c r="AA402" s="81"/>
    </row>
    <row r="403" spans="2:27">
      <c r="B403" s="80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2"/>
      <c r="Z403" s="81"/>
      <c r="AA403" s="81"/>
    </row>
    <row r="404" spans="2:27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2"/>
      <c r="Z404" s="81"/>
      <c r="AA404" s="81"/>
    </row>
    <row r="405" spans="2:27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2"/>
      <c r="Z405" s="81"/>
      <c r="AA405" s="81"/>
    </row>
    <row r="406" spans="2:27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2"/>
      <c r="Z406" s="81"/>
      <c r="AA406" s="81"/>
    </row>
    <row r="407" spans="2:27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2"/>
      <c r="Z407" s="81"/>
      <c r="AA407" s="81"/>
    </row>
    <row r="408" spans="2:27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2"/>
      <c r="Z408" s="81"/>
      <c r="AA408" s="81"/>
    </row>
    <row r="409" spans="2:27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2"/>
      <c r="Z409" s="81"/>
      <c r="AA409" s="81"/>
    </row>
    <row r="410" spans="2:27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2"/>
      <c r="Z410" s="81"/>
      <c r="AA410" s="81"/>
    </row>
    <row r="411" spans="2:27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2"/>
      <c r="Z411" s="81"/>
      <c r="AA411" s="81"/>
    </row>
    <row r="412" spans="2:27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2"/>
      <c r="Z412" s="81"/>
      <c r="AA412" s="81"/>
    </row>
    <row r="413" spans="2:27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2"/>
      <c r="Z413" s="81"/>
      <c r="AA413" s="81"/>
    </row>
    <row r="414" spans="2:27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2"/>
      <c r="Z414" s="81"/>
      <c r="AA414" s="81"/>
    </row>
    <row r="415" spans="2:27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2"/>
      <c r="Z415" s="81"/>
      <c r="AA415" s="81"/>
    </row>
    <row r="416" spans="2:27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2"/>
      <c r="Z416" s="81"/>
      <c r="AA416" s="81"/>
    </row>
    <row r="417" spans="2:27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2"/>
      <c r="Z417" s="81"/>
      <c r="AA417" s="81"/>
    </row>
    <row r="418" spans="2:27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2"/>
      <c r="Z418" s="81"/>
      <c r="AA418" s="81"/>
    </row>
    <row r="419" spans="2:27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2"/>
      <c r="Z419" s="81"/>
      <c r="AA419" s="81"/>
    </row>
    <row r="420" spans="2:27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2"/>
      <c r="Z420" s="81"/>
      <c r="AA420" s="81"/>
    </row>
    <row r="421" spans="2:27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2"/>
      <c r="Z421" s="81"/>
      <c r="AA421" s="81"/>
    </row>
    <row r="422" spans="2:27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2"/>
      <c r="Z422" s="81"/>
      <c r="AA422" s="81"/>
    </row>
    <row r="423" spans="2:27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2"/>
      <c r="Z423" s="81"/>
      <c r="AA423" s="81"/>
    </row>
    <row r="424" spans="2:27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2"/>
      <c r="Z424" s="81"/>
      <c r="AA424" s="81"/>
    </row>
    <row r="425" spans="2:27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2"/>
      <c r="Z425" s="81"/>
      <c r="AA425" s="81"/>
    </row>
    <row r="426" spans="2:27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2"/>
      <c r="Z426" s="81"/>
      <c r="AA426" s="81"/>
    </row>
    <row r="427" spans="2:27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2"/>
      <c r="Z427" s="81"/>
      <c r="AA427" s="81"/>
    </row>
    <row r="428" spans="2:27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2"/>
      <c r="Z428" s="81"/>
      <c r="AA428" s="81"/>
    </row>
    <row r="429" spans="2:27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2"/>
      <c r="Z429" s="81"/>
      <c r="AA429" s="81"/>
    </row>
    <row r="430" spans="2:27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2"/>
      <c r="Z430" s="81"/>
      <c r="AA430" s="81"/>
    </row>
    <row r="431" spans="2:27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2"/>
      <c r="Z431" s="81"/>
      <c r="AA431" s="81"/>
    </row>
    <row r="432" spans="2:27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2"/>
      <c r="Z432" s="81"/>
      <c r="AA432" s="81"/>
    </row>
    <row r="433" spans="2:27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2"/>
      <c r="Z433" s="81"/>
      <c r="AA433" s="81"/>
    </row>
    <row r="434" spans="2:27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2"/>
      <c r="Z434" s="81"/>
      <c r="AA434" s="81"/>
    </row>
    <row r="435" spans="2:27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2"/>
      <c r="Z435" s="81"/>
      <c r="AA435" s="81"/>
    </row>
    <row r="436" spans="2:27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2"/>
      <c r="Z436" s="81"/>
      <c r="AA436" s="81"/>
    </row>
    <row r="437" spans="2:27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2"/>
      <c r="Z437" s="81"/>
      <c r="AA437" s="81"/>
    </row>
    <row r="438" spans="2:27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2"/>
      <c r="Z438" s="81"/>
      <c r="AA438" s="81"/>
    </row>
    <row r="439" spans="2:27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2"/>
      <c r="Z439" s="81"/>
      <c r="AA439" s="81"/>
    </row>
    <row r="440" spans="2:27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2"/>
      <c r="Z440" s="81"/>
      <c r="AA440" s="81"/>
    </row>
    <row r="441" spans="2:27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2"/>
      <c r="Z441" s="81"/>
      <c r="AA441" s="81"/>
    </row>
    <row r="442" spans="2:27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2"/>
      <c r="Z442" s="81"/>
      <c r="AA442" s="81"/>
    </row>
    <row r="443" spans="2:27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2"/>
      <c r="Z443" s="81"/>
      <c r="AA443" s="81"/>
    </row>
    <row r="444" spans="2:27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2"/>
      <c r="Z444" s="81"/>
      <c r="AA444" s="81"/>
    </row>
    <row r="445" spans="2:27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2"/>
      <c r="Z445" s="81"/>
      <c r="AA445" s="81"/>
    </row>
    <row r="446" spans="2:27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2"/>
      <c r="Z446" s="81"/>
      <c r="AA446" s="81"/>
    </row>
    <row r="447" spans="2:27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2"/>
      <c r="Z447" s="81"/>
      <c r="AA447" s="81"/>
    </row>
    <row r="448" spans="2:27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2"/>
      <c r="Z448" s="81"/>
      <c r="AA448" s="81"/>
    </row>
    <row r="449" spans="2:27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2"/>
      <c r="Z449" s="81"/>
      <c r="AA449" s="81"/>
    </row>
    <row r="450" spans="2:27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2"/>
      <c r="Z450" s="81"/>
      <c r="AA450" s="81"/>
    </row>
    <row r="451" spans="2:27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2"/>
      <c r="Z451" s="81"/>
      <c r="AA451" s="81"/>
    </row>
    <row r="452" spans="2:27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2"/>
      <c r="Z452" s="81"/>
      <c r="AA452" s="81"/>
    </row>
    <row r="453" spans="2:27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2"/>
      <c r="Z453" s="81"/>
      <c r="AA453" s="81"/>
    </row>
    <row r="454" spans="2:27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2"/>
      <c r="Z454" s="81"/>
      <c r="AA454" s="81"/>
    </row>
    <row r="455" spans="2:27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2"/>
      <c r="Z455" s="81"/>
      <c r="AA455" s="81"/>
    </row>
    <row r="456" spans="2:27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2"/>
      <c r="Z456" s="81"/>
      <c r="AA456" s="81"/>
    </row>
    <row r="457" spans="2:27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2"/>
      <c r="Z457" s="81"/>
      <c r="AA457" s="81"/>
    </row>
    <row r="458" spans="2:27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2"/>
      <c r="Z458" s="81"/>
      <c r="AA458" s="81"/>
    </row>
    <row r="459" spans="2:27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2"/>
      <c r="Z459" s="81"/>
      <c r="AA459" s="81"/>
    </row>
    <row r="460" spans="2:27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2"/>
      <c r="Z460" s="81"/>
      <c r="AA460" s="81"/>
    </row>
    <row r="461" spans="2:27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2"/>
      <c r="Z461" s="81"/>
      <c r="AA461" s="81"/>
    </row>
    <row r="462" spans="2:27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2"/>
      <c r="Z462" s="81"/>
      <c r="AA462" s="81"/>
    </row>
    <row r="463" spans="2:27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2"/>
      <c r="Z463" s="81"/>
      <c r="AA463" s="81"/>
    </row>
    <row r="464" spans="2:27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2"/>
      <c r="Z464" s="81"/>
      <c r="AA464" s="81"/>
    </row>
    <row r="465" spans="2:27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2"/>
      <c r="Z465" s="81"/>
      <c r="AA465" s="81"/>
    </row>
    <row r="466" spans="2:27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2"/>
      <c r="Z466" s="81"/>
      <c r="AA466" s="81"/>
    </row>
    <row r="467" spans="2:27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2"/>
      <c r="Z467" s="81"/>
      <c r="AA467" s="81"/>
    </row>
    <row r="468" spans="2:27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2"/>
      <c r="Z468" s="81"/>
      <c r="AA468" s="81"/>
    </row>
    <row r="469" spans="2:27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2"/>
      <c r="Z469" s="81"/>
      <c r="AA469" s="81"/>
    </row>
    <row r="470" spans="2:27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2"/>
      <c r="Z470" s="81"/>
      <c r="AA470" s="81"/>
    </row>
    <row r="471" spans="2:27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2"/>
      <c r="Z471" s="81"/>
      <c r="AA471" s="81"/>
    </row>
    <row r="472" spans="2:27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2"/>
      <c r="Z472" s="81"/>
      <c r="AA472" s="81"/>
    </row>
    <row r="473" spans="2:27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2"/>
      <c r="Z473" s="81"/>
      <c r="AA473" s="81"/>
    </row>
    <row r="474" spans="2:27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2"/>
      <c r="Z474" s="81"/>
      <c r="AA474" s="81"/>
    </row>
    <row r="475" spans="2:27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2"/>
      <c r="Z475" s="81"/>
      <c r="AA475" s="81"/>
    </row>
    <row r="476" spans="2:27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2"/>
      <c r="Z476" s="81"/>
      <c r="AA476" s="81"/>
    </row>
    <row r="477" spans="2:27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2"/>
      <c r="Z477" s="81"/>
      <c r="AA477" s="81"/>
    </row>
    <row r="478" spans="2:27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2"/>
      <c r="Z478" s="81"/>
      <c r="AA478" s="81"/>
    </row>
    <row r="479" spans="2:27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2"/>
      <c r="Z479" s="81"/>
      <c r="AA479" s="81"/>
    </row>
    <row r="480" spans="2:27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2"/>
      <c r="Z480" s="81"/>
      <c r="AA480" s="81"/>
    </row>
    <row r="481" spans="2:27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2"/>
      <c r="Z481" s="81"/>
      <c r="AA481" s="81"/>
    </row>
    <row r="482" spans="2:27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2"/>
      <c r="Z482" s="81"/>
      <c r="AA482" s="81"/>
    </row>
    <row r="483" spans="2:27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2"/>
      <c r="Z483" s="81"/>
      <c r="AA483" s="81"/>
    </row>
    <row r="484" spans="2:27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2"/>
      <c r="Z484" s="81"/>
      <c r="AA484" s="81"/>
    </row>
    <row r="485" spans="2:27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2"/>
      <c r="Z485" s="81"/>
      <c r="AA485" s="81"/>
    </row>
    <row r="486" spans="2:27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2"/>
      <c r="Z486" s="81"/>
      <c r="AA486" s="81"/>
    </row>
    <row r="487" spans="2:27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2"/>
      <c r="Z487" s="81"/>
      <c r="AA487" s="81"/>
    </row>
    <row r="488" spans="2:27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2"/>
      <c r="Z488" s="81"/>
      <c r="AA488" s="81"/>
    </row>
    <row r="489" spans="2:27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2"/>
      <c r="Z489" s="81"/>
      <c r="AA489" s="81"/>
    </row>
    <row r="490" spans="2:27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2"/>
      <c r="Z490" s="81"/>
      <c r="AA490" s="81"/>
    </row>
    <row r="491" spans="2:27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2"/>
      <c r="Z491" s="81"/>
      <c r="AA491" s="81"/>
    </row>
    <row r="492" spans="2:27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2"/>
      <c r="Z492" s="81"/>
      <c r="AA492" s="81"/>
    </row>
    <row r="493" spans="2:27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2"/>
      <c r="Z493" s="81"/>
      <c r="AA493" s="81"/>
    </row>
    <row r="494" spans="2:27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2"/>
      <c r="Z494" s="81"/>
      <c r="AA494" s="81"/>
    </row>
    <row r="495" spans="2:27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2"/>
      <c r="Z495" s="81"/>
      <c r="AA495" s="81"/>
    </row>
    <row r="496" spans="2:27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2"/>
      <c r="Z496" s="81"/>
      <c r="AA496" s="81"/>
    </row>
    <row r="497" spans="2:27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2"/>
      <c r="Z497" s="81"/>
      <c r="AA497" s="81"/>
    </row>
    <row r="498" spans="2:27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2"/>
      <c r="Z498" s="81"/>
      <c r="AA498" s="81"/>
    </row>
    <row r="499" spans="2:27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2"/>
      <c r="Z499" s="81"/>
      <c r="AA499" s="81"/>
    </row>
    <row r="500" spans="2:27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2"/>
      <c r="Z500" s="81"/>
      <c r="AA500" s="81"/>
    </row>
    <row r="501" spans="2:27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2"/>
      <c r="Z501" s="81"/>
      <c r="AA501" s="81"/>
    </row>
    <row r="502" spans="2:27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2"/>
      <c r="Z502" s="81"/>
      <c r="AA502" s="81"/>
    </row>
    <row r="503" spans="2:27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2"/>
      <c r="Z503" s="81"/>
      <c r="AA503" s="81"/>
    </row>
    <row r="504" spans="2:27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2"/>
      <c r="Z504" s="81"/>
      <c r="AA504" s="81"/>
    </row>
    <row r="505" spans="2:27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2"/>
      <c r="Z505" s="81"/>
      <c r="AA505" s="81"/>
    </row>
    <row r="506" spans="2:27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2"/>
      <c r="Z506" s="81"/>
      <c r="AA506" s="81"/>
    </row>
    <row r="507" spans="2:27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2"/>
      <c r="Z507" s="81"/>
      <c r="AA507" s="81"/>
    </row>
    <row r="508" spans="2:27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2"/>
      <c r="Z508" s="81"/>
      <c r="AA508" s="81"/>
    </row>
    <row r="509" spans="2:27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2"/>
      <c r="Z509" s="81"/>
      <c r="AA509" s="81"/>
    </row>
    <row r="510" spans="2:27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2"/>
      <c r="Z510" s="81"/>
      <c r="AA510" s="81"/>
    </row>
    <row r="511" spans="2:27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2"/>
      <c r="Z511" s="81"/>
      <c r="AA511" s="81"/>
    </row>
    <row r="512" spans="2:27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2"/>
      <c r="Z512" s="81"/>
      <c r="AA512" s="81"/>
    </row>
    <row r="513" spans="2:27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2"/>
      <c r="Z513" s="81"/>
      <c r="AA513" s="81"/>
    </row>
    <row r="514" spans="2:27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2"/>
      <c r="Z514" s="81"/>
      <c r="AA514" s="81"/>
    </row>
    <row r="515" spans="2:27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2"/>
      <c r="Z515" s="81"/>
      <c r="AA515" s="81"/>
    </row>
    <row r="516" spans="2:27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2"/>
      <c r="Z516" s="81"/>
      <c r="AA516" s="81"/>
    </row>
    <row r="517" spans="2:27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2"/>
      <c r="Z517" s="81"/>
      <c r="AA517" s="81"/>
    </row>
    <row r="518" spans="2:27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2"/>
      <c r="Z518" s="81"/>
      <c r="AA518" s="81"/>
    </row>
    <row r="519" spans="2:27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2"/>
      <c r="Z519" s="81"/>
      <c r="AA519" s="81"/>
    </row>
    <row r="520" spans="2:27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2"/>
      <c r="Z520" s="81"/>
      <c r="AA520" s="81"/>
    </row>
    <row r="521" spans="2:27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2"/>
      <c r="Z521" s="81"/>
      <c r="AA521" s="81"/>
    </row>
    <row r="522" spans="2:27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2"/>
      <c r="Z522" s="81"/>
      <c r="AA522" s="81"/>
    </row>
    <row r="523" spans="2:27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2"/>
      <c r="Z523" s="81"/>
      <c r="AA523" s="81"/>
    </row>
    <row r="524" spans="2:27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2"/>
      <c r="Z524" s="81"/>
      <c r="AA524" s="81"/>
    </row>
    <row r="525" spans="2:27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2"/>
      <c r="Z525" s="81"/>
      <c r="AA525" s="81"/>
    </row>
    <row r="526" spans="2:27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2"/>
      <c r="Z526" s="81"/>
      <c r="AA526" s="81"/>
    </row>
    <row r="527" spans="2:27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2"/>
      <c r="Z527" s="81"/>
      <c r="AA527" s="81"/>
    </row>
    <row r="528" spans="2:27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2"/>
      <c r="Z528" s="81"/>
      <c r="AA528" s="81"/>
    </row>
    <row r="529" spans="2:27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2"/>
      <c r="Z529" s="81"/>
      <c r="AA529" s="81"/>
    </row>
    <row r="530" spans="2:27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2"/>
      <c r="Z530" s="81"/>
      <c r="AA530" s="81"/>
    </row>
    <row r="531" spans="2:27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2"/>
      <c r="Z531" s="81"/>
      <c r="AA531" s="81"/>
    </row>
    <row r="532" spans="2:27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2"/>
      <c r="Z532" s="81"/>
      <c r="AA532" s="81"/>
    </row>
    <row r="533" spans="2:27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2"/>
      <c r="Z533" s="81"/>
      <c r="AA533" s="81"/>
    </row>
    <row r="534" spans="2:27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2"/>
      <c r="Z534" s="81"/>
      <c r="AA534" s="81"/>
    </row>
    <row r="535" spans="2:27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2"/>
      <c r="Z535" s="81"/>
      <c r="AA535" s="81"/>
    </row>
    <row r="536" spans="2:27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2"/>
      <c r="Z536" s="81"/>
      <c r="AA536" s="81"/>
    </row>
    <row r="537" spans="2:27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2"/>
      <c r="Z537" s="81"/>
      <c r="AA537" s="81"/>
    </row>
    <row r="538" spans="2:27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2"/>
      <c r="Z538" s="81"/>
      <c r="AA538" s="81"/>
    </row>
    <row r="539" spans="2:27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2"/>
      <c r="Z539" s="81"/>
      <c r="AA539" s="81"/>
    </row>
    <row r="540" spans="2:27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2"/>
      <c r="Z540" s="81"/>
      <c r="AA540" s="81"/>
    </row>
    <row r="541" spans="2:27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2"/>
      <c r="Z541" s="81"/>
      <c r="AA541" s="81"/>
    </row>
    <row r="542" spans="2:27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2"/>
      <c r="Z542" s="81"/>
      <c r="AA542" s="81"/>
    </row>
    <row r="543" spans="2:27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2"/>
      <c r="Z543" s="81"/>
      <c r="AA543" s="81"/>
    </row>
    <row r="544" spans="2:27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2"/>
      <c r="Z544" s="81"/>
      <c r="AA544" s="81"/>
    </row>
    <row r="545" spans="2:27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2"/>
      <c r="Z545" s="81"/>
      <c r="AA545" s="81"/>
    </row>
    <row r="546" spans="2:27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2"/>
      <c r="Z546" s="81"/>
      <c r="AA546" s="81"/>
    </row>
    <row r="547" spans="2:27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2"/>
      <c r="Z547" s="81"/>
      <c r="AA547" s="81"/>
    </row>
    <row r="548" spans="2:27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2"/>
      <c r="Z548" s="81"/>
      <c r="AA548" s="81"/>
    </row>
    <row r="549" spans="2:27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2"/>
      <c r="Z549" s="81"/>
      <c r="AA549" s="81"/>
    </row>
    <row r="550" spans="2:27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2"/>
      <c r="Z550" s="81"/>
      <c r="AA550" s="81"/>
    </row>
    <row r="551" spans="2:27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2"/>
      <c r="Z551" s="81"/>
      <c r="AA551" s="81"/>
    </row>
    <row r="552" spans="2:27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2"/>
      <c r="Z552" s="81"/>
      <c r="AA552" s="81"/>
    </row>
    <row r="553" spans="2:27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2"/>
      <c r="Z553" s="81"/>
      <c r="AA553" s="81"/>
    </row>
    <row r="554" spans="2:27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2"/>
      <c r="Z554" s="81"/>
      <c r="AA554" s="81"/>
    </row>
    <row r="555" spans="2:27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2"/>
      <c r="Z555" s="81"/>
      <c r="AA555" s="81"/>
    </row>
    <row r="556" spans="2:27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2"/>
      <c r="Z556" s="81"/>
      <c r="AA556" s="81"/>
    </row>
    <row r="557" spans="2:27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2"/>
      <c r="Z557" s="81"/>
      <c r="AA557" s="81"/>
    </row>
    <row r="558" spans="2:27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2"/>
      <c r="Z558" s="81"/>
      <c r="AA558" s="81"/>
    </row>
    <row r="559" spans="2:27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2"/>
      <c r="Z559" s="81"/>
      <c r="AA559" s="81"/>
    </row>
    <row r="560" spans="2:27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2"/>
      <c r="Z560" s="81"/>
      <c r="AA560" s="81"/>
    </row>
    <row r="561" spans="2:27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2"/>
      <c r="Z561" s="81"/>
      <c r="AA561" s="81"/>
    </row>
    <row r="562" spans="2:27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2"/>
      <c r="Z562" s="81"/>
      <c r="AA562" s="81"/>
    </row>
    <row r="563" spans="2:27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2"/>
      <c r="Z563" s="81"/>
      <c r="AA563" s="81"/>
    </row>
    <row r="564" spans="2:27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2"/>
      <c r="Z564" s="81"/>
      <c r="AA564" s="81"/>
    </row>
    <row r="565" spans="2:27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2"/>
      <c r="Z565" s="81"/>
      <c r="AA565" s="81"/>
    </row>
    <row r="566" spans="2:27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2"/>
      <c r="Z566" s="81"/>
      <c r="AA566" s="81"/>
    </row>
    <row r="567" spans="2:27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2"/>
      <c r="Z567" s="81"/>
      <c r="AA567" s="81"/>
    </row>
    <row r="568" spans="2:27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2"/>
      <c r="Z568" s="81"/>
      <c r="AA568" s="81"/>
    </row>
    <row r="569" spans="2:27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2"/>
      <c r="Z569" s="81"/>
      <c r="AA569" s="81"/>
    </row>
    <row r="570" spans="2:27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2"/>
      <c r="Z570" s="81"/>
      <c r="AA570" s="81"/>
    </row>
    <row r="571" spans="2:27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2"/>
      <c r="Z571" s="81"/>
      <c r="AA571" s="81"/>
    </row>
    <row r="572" spans="2:27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2"/>
      <c r="Z572" s="81"/>
      <c r="AA572" s="81"/>
    </row>
    <row r="573" spans="2:27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2"/>
      <c r="Z573" s="81"/>
      <c r="AA573" s="81"/>
    </row>
    <row r="574" spans="2:27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2"/>
      <c r="Z574" s="81"/>
      <c r="AA574" s="81"/>
    </row>
    <row r="575" spans="2:27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2"/>
      <c r="Z575" s="81"/>
      <c r="AA575" s="81"/>
    </row>
    <row r="576" spans="2:27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2"/>
      <c r="Z576" s="81"/>
      <c r="AA576" s="81"/>
    </row>
    <row r="577" spans="2:27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2"/>
      <c r="Z577" s="81"/>
      <c r="AA577" s="81"/>
    </row>
    <row r="578" spans="2:27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2"/>
      <c r="Z578" s="81"/>
      <c r="AA578" s="81"/>
    </row>
    <row r="579" spans="2:27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2"/>
      <c r="Z579" s="81"/>
      <c r="AA579" s="81"/>
    </row>
    <row r="580" spans="2:27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2"/>
      <c r="Z580" s="81"/>
      <c r="AA580" s="81"/>
    </row>
    <row r="581" spans="2:27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2"/>
      <c r="Z581" s="81"/>
      <c r="AA581" s="81"/>
    </row>
    <row r="582" spans="2:27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2"/>
      <c r="Z582" s="81"/>
      <c r="AA582" s="81"/>
    </row>
    <row r="583" spans="2:27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2"/>
      <c r="Z583" s="81"/>
      <c r="AA583" s="81"/>
    </row>
    <row r="584" spans="2:27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2"/>
      <c r="Z584" s="81"/>
      <c r="AA584" s="81"/>
    </row>
    <row r="585" spans="2:27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2"/>
      <c r="Z585" s="81"/>
      <c r="AA585" s="81"/>
    </row>
    <row r="586" spans="2:27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2"/>
      <c r="Z586" s="81"/>
      <c r="AA586" s="81"/>
    </row>
    <row r="587" spans="2:27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2"/>
      <c r="Z587" s="81"/>
      <c r="AA587" s="81"/>
    </row>
    <row r="588" spans="2:27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2"/>
      <c r="Z588" s="81"/>
      <c r="AA588" s="81"/>
    </row>
    <row r="589" spans="2:27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2"/>
      <c r="Z589" s="81"/>
      <c r="AA589" s="81"/>
    </row>
    <row r="590" spans="2:27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2"/>
      <c r="Z590" s="81"/>
      <c r="AA590" s="81"/>
    </row>
    <row r="591" spans="2:27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2"/>
      <c r="Z591" s="81"/>
      <c r="AA591" s="81"/>
    </row>
    <row r="592" spans="2:27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2"/>
      <c r="Z592" s="81"/>
      <c r="AA592" s="81"/>
    </row>
    <row r="593" spans="2:27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2"/>
      <c r="Z593" s="81"/>
      <c r="AA593" s="81"/>
    </row>
    <row r="594" spans="2:27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2"/>
      <c r="Z594" s="81"/>
      <c r="AA594" s="81"/>
    </row>
    <row r="595" spans="2:27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2"/>
      <c r="Z595" s="81"/>
      <c r="AA595" s="81"/>
    </row>
    <row r="596" spans="2:27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2"/>
      <c r="Z596" s="81"/>
      <c r="AA596" s="81"/>
    </row>
    <row r="597" spans="2:27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2"/>
      <c r="Z597" s="81"/>
      <c r="AA597" s="81"/>
    </row>
    <row r="598" spans="2:27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2"/>
      <c r="Z598" s="81"/>
      <c r="AA598" s="81"/>
    </row>
    <row r="599" spans="2:27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2"/>
      <c r="Z599" s="81"/>
      <c r="AA599" s="81"/>
    </row>
    <row r="600" spans="2:27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2"/>
      <c r="Z600" s="81"/>
      <c r="AA600" s="81"/>
    </row>
    <row r="601" spans="2:27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2"/>
      <c r="Z601" s="81"/>
      <c r="AA601" s="81"/>
    </row>
    <row r="602" spans="2:27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2"/>
      <c r="Z602" s="81"/>
      <c r="AA602" s="81"/>
    </row>
    <row r="603" spans="2:27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2"/>
      <c r="Z603" s="81"/>
      <c r="AA603" s="81"/>
    </row>
    <row r="604" spans="2:27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2"/>
      <c r="Z604" s="81"/>
      <c r="AA604" s="81"/>
    </row>
    <row r="605" spans="2:27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2"/>
      <c r="Z605" s="81"/>
      <c r="AA605" s="81"/>
    </row>
    <row r="606" spans="2:27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2"/>
      <c r="Z606" s="81"/>
      <c r="AA606" s="81"/>
    </row>
    <row r="607" spans="2:27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2"/>
      <c r="Z607" s="81"/>
      <c r="AA607" s="81"/>
    </row>
    <row r="608" spans="2:27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2"/>
      <c r="Z608" s="81"/>
      <c r="AA608" s="81"/>
    </row>
    <row r="609" spans="2:27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2"/>
      <c r="Z609" s="81"/>
      <c r="AA609" s="81"/>
    </row>
    <row r="610" spans="2:27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2"/>
      <c r="Z610" s="81"/>
      <c r="AA610" s="81"/>
    </row>
    <row r="611" spans="2:27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2"/>
      <c r="Z611" s="81"/>
      <c r="AA611" s="81"/>
    </row>
    <row r="612" spans="2:27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2"/>
      <c r="Z612" s="81"/>
      <c r="AA612" s="81"/>
    </row>
    <row r="613" spans="2:27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2"/>
      <c r="Z613" s="81"/>
      <c r="AA613" s="81"/>
    </row>
    <row r="614" spans="2:27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2"/>
      <c r="Z614" s="81"/>
      <c r="AA614" s="81"/>
    </row>
    <row r="615" spans="2:27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2"/>
      <c r="Z615" s="81"/>
      <c r="AA615" s="81"/>
    </row>
    <row r="616" spans="2:27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2"/>
      <c r="Z616" s="81"/>
      <c r="AA616" s="81"/>
    </row>
    <row r="617" spans="2:27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2"/>
      <c r="Z617" s="81"/>
      <c r="AA617" s="81"/>
    </row>
    <row r="618" spans="2:27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2"/>
      <c r="Z618" s="81"/>
      <c r="AA618" s="81"/>
    </row>
    <row r="619" spans="2:27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2"/>
      <c r="Z619" s="81"/>
      <c r="AA619" s="81"/>
    </row>
    <row r="620" spans="2:27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2"/>
      <c r="Z620" s="81"/>
      <c r="AA620" s="81"/>
    </row>
    <row r="621" spans="2:27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2"/>
      <c r="Z621" s="81"/>
      <c r="AA621" s="81"/>
    </row>
    <row r="622" spans="2:27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2"/>
      <c r="Z622" s="81"/>
      <c r="AA622" s="81"/>
    </row>
    <row r="623" spans="2:27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2"/>
      <c r="Z623" s="81"/>
      <c r="AA623" s="81"/>
    </row>
    <row r="624" spans="2:27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2"/>
      <c r="Z624" s="81"/>
      <c r="AA624" s="81"/>
    </row>
    <row r="625" spans="2:27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2"/>
      <c r="Z625" s="81"/>
      <c r="AA625" s="81"/>
    </row>
    <row r="626" spans="2:27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2"/>
      <c r="Z626" s="81"/>
      <c r="AA626" s="81"/>
    </row>
    <row r="627" spans="2:27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2"/>
      <c r="Z627" s="81"/>
      <c r="AA627" s="81"/>
    </row>
    <row r="628" spans="2:27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2"/>
      <c r="Z628" s="81"/>
      <c r="AA628" s="81"/>
    </row>
    <row r="629" spans="2:27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2"/>
      <c r="Z629" s="81"/>
      <c r="AA629" s="81"/>
    </row>
    <row r="630" spans="2:27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2"/>
      <c r="Z630" s="81"/>
      <c r="AA630" s="81"/>
    </row>
    <row r="631" spans="2:27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2"/>
      <c r="Z631" s="81"/>
      <c r="AA631" s="81"/>
    </row>
    <row r="632" spans="2:27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2"/>
      <c r="Z632" s="81"/>
      <c r="AA632" s="81"/>
    </row>
    <row r="633" spans="2:27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2"/>
      <c r="Z633" s="81"/>
      <c r="AA633" s="81"/>
    </row>
    <row r="634" spans="2:27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2"/>
      <c r="Z634" s="81"/>
      <c r="AA634" s="81"/>
    </row>
    <row r="635" spans="2:27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2"/>
      <c r="Z635" s="81"/>
      <c r="AA635" s="81"/>
    </row>
    <row r="636" spans="2:27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2"/>
      <c r="Z636" s="81"/>
      <c r="AA636" s="81"/>
    </row>
    <row r="637" spans="2:27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2"/>
      <c r="Z637" s="81"/>
      <c r="AA637" s="81"/>
    </row>
    <row r="638" spans="2:27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2"/>
      <c r="Z638" s="81"/>
      <c r="AA638" s="81"/>
    </row>
    <row r="639" spans="2:27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2"/>
      <c r="Z639" s="81"/>
      <c r="AA639" s="81"/>
    </row>
    <row r="640" spans="2:27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2"/>
      <c r="Z640" s="81"/>
      <c r="AA640" s="81"/>
    </row>
    <row r="641" spans="2:27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2"/>
      <c r="Z641" s="81"/>
      <c r="AA641" s="81"/>
    </row>
    <row r="642" spans="2:27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2"/>
      <c r="Z642" s="81"/>
      <c r="AA642" s="81"/>
    </row>
    <row r="643" spans="2:27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2"/>
      <c r="Z643" s="81"/>
      <c r="AA643" s="81"/>
    </row>
    <row r="644" spans="2:27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2"/>
      <c r="Z644" s="81"/>
      <c r="AA644" s="81"/>
    </row>
    <row r="645" spans="2:27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2"/>
      <c r="Z645" s="81"/>
      <c r="AA645" s="81"/>
    </row>
    <row r="646" spans="2:27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2"/>
      <c r="Z646" s="81"/>
      <c r="AA646" s="81"/>
    </row>
    <row r="647" spans="2:27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2"/>
      <c r="Z647" s="81"/>
      <c r="AA647" s="81"/>
    </row>
    <row r="648" spans="2:27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2"/>
      <c r="Z648" s="81"/>
      <c r="AA648" s="81"/>
    </row>
    <row r="649" spans="2:27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2"/>
      <c r="Z649" s="81"/>
      <c r="AA649" s="81"/>
    </row>
    <row r="650" spans="2:27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2"/>
      <c r="Z650" s="81"/>
      <c r="AA650" s="81"/>
    </row>
    <row r="651" spans="2:27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2"/>
      <c r="Z651" s="81"/>
      <c r="AA651" s="81"/>
    </row>
    <row r="652" spans="2:27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2"/>
      <c r="Z652" s="81"/>
      <c r="AA652" s="81"/>
    </row>
    <row r="653" spans="2:27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2"/>
      <c r="Z653" s="81"/>
      <c r="AA653" s="81"/>
    </row>
    <row r="654" spans="2:27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2"/>
      <c r="Z654" s="81"/>
      <c r="AA654" s="81"/>
    </row>
    <row r="655" spans="2:27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2"/>
      <c r="Z655" s="81"/>
      <c r="AA655" s="81"/>
    </row>
    <row r="656" spans="2:27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2"/>
      <c r="Z656" s="81"/>
      <c r="AA656" s="81"/>
    </row>
    <row r="657" spans="2:27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2"/>
      <c r="Z657" s="81"/>
      <c r="AA657" s="81"/>
    </row>
    <row r="658" spans="2:27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2"/>
      <c r="Z658" s="81"/>
      <c r="AA658" s="81"/>
    </row>
    <row r="659" spans="2:27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2"/>
      <c r="Z659" s="81"/>
      <c r="AA659" s="81"/>
    </row>
    <row r="660" spans="2:27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2"/>
      <c r="Z660" s="81"/>
      <c r="AA660" s="81"/>
    </row>
    <row r="661" spans="2:27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2"/>
      <c r="Z661" s="81"/>
      <c r="AA661" s="81"/>
    </row>
    <row r="662" spans="2:27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2"/>
      <c r="Z662" s="81"/>
      <c r="AA662" s="81"/>
    </row>
    <row r="663" spans="2:27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2"/>
      <c r="Z663" s="81"/>
      <c r="AA663" s="81"/>
    </row>
    <row r="664" spans="2:27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2"/>
      <c r="Z664" s="81"/>
      <c r="AA664" s="81"/>
    </row>
    <row r="665" spans="2:27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2"/>
      <c r="Z665" s="81"/>
      <c r="AA665" s="81"/>
    </row>
    <row r="666" spans="2:27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2"/>
      <c r="Z666" s="81"/>
      <c r="AA666" s="81"/>
    </row>
    <row r="667" spans="2:27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2"/>
      <c r="Z667" s="81"/>
      <c r="AA667" s="81"/>
    </row>
    <row r="668" spans="2:27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2"/>
      <c r="Z668" s="81"/>
      <c r="AA668" s="81"/>
    </row>
    <row r="669" spans="2:27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2"/>
      <c r="Z669" s="81"/>
      <c r="AA669" s="81"/>
    </row>
    <row r="670" spans="2:27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2"/>
      <c r="Z670" s="81"/>
      <c r="AA670" s="81"/>
    </row>
    <row r="671" spans="2:27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2"/>
      <c r="Z671" s="81"/>
      <c r="AA671" s="81"/>
    </row>
    <row r="672" spans="2:27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2"/>
      <c r="Z672" s="81"/>
      <c r="AA672" s="81"/>
    </row>
    <row r="673" spans="2:27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2"/>
      <c r="Z673" s="81"/>
      <c r="AA673" s="81"/>
    </row>
    <row r="674" spans="2:27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2"/>
      <c r="Z674" s="81"/>
      <c r="AA674" s="81"/>
    </row>
    <row r="675" spans="2:27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2"/>
      <c r="Z675" s="81"/>
      <c r="AA675" s="81"/>
    </row>
    <row r="676" spans="2:27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2"/>
      <c r="Z676" s="81"/>
      <c r="AA676" s="81"/>
    </row>
    <row r="677" spans="2:27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2"/>
      <c r="Z677" s="81"/>
      <c r="AA677" s="81"/>
    </row>
    <row r="678" spans="2:27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2"/>
      <c r="Z678" s="81"/>
      <c r="AA678" s="81"/>
    </row>
    <row r="679" spans="2:27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2"/>
      <c r="Z679" s="81"/>
      <c r="AA679" s="81"/>
    </row>
    <row r="680" spans="2:27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2"/>
      <c r="Z680" s="81"/>
      <c r="AA680" s="81"/>
    </row>
    <row r="681" spans="2:27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2"/>
      <c r="Z681" s="81"/>
      <c r="AA681" s="81"/>
    </row>
    <row r="682" spans="2:27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2"/>
      <c r="Z682" s="81"/>
      <c r="AA682" s="81"/>
    </row>
    <row r="683" spans="2:27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2"/>
      <c r="Z683" s="81"/>
      <c r="AA683" s="81"/>
    </row>
    <row r="684" spans="2:27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2"/>
      <c r="Z684" s="81"/>
      <c r="AA684" s="81"/>
    </row>
    <row r="685" spans="2:27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2"/>
      <c r="Z685" s="81"/>
      <c r="AA685" s="81"/>
    </row>
    <row r="686" spans="2:27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2"/>
      <c r="Z686" s="81"/>
      <c r="AA686" s="81"/>
    </row>
    <row r="687" spans="2:27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2"/>
      <c r="Z687" s="81"/>
      <c r="AA687" s="81"/>
    </row>
    <row r="688" spans="2:27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2"/>
      <c r="Z688" s="81"/>
      <c r="AA688" s="81"/>
    </row>
    <row r="689" spans="2:27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2"/>
      <c r="Z689" s="81"/>
      <c r="AA689" s="81"/>
    </row>
    <row r="690" spans="2:27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2"/>
      <c r="Z690" s="81"/>
      <c r="AA690" s="81"/>
    </row>
    <row r="691" spans="2:27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2"/>
      <c r="Z691" s="81"/>
      <c r="AA691" s="81"/>
    </row>
    <row r="692" spans="2:27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2"/>
      <c r="Z692" s="81"/>
      <c r="AA692" s="81"/>
    </row>
    <row r="693" spans="2:27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2"/>
      <c r="Z693" s="81"/>
      <c r="AA693" s="81"/>
    </row>
    <row r="694" spans="2:27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2"/>
      <c r="Z694" s="81"/>
      <c r="AA694" s="81"/>
    </row>
    <row r="695" spans="2:27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2"/>
      <c r="Z695" s="81"/>
      <c r="AA695" s="81"/>
    </row>
    <row r="696" spans="2:27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2"/>
      <c r="Z696" s="81"/>
      <c r="AA696" s="81"/>
    </row>
    <row r="697" spans="2:27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2"/>
      <c r="Z697" s="81"/>
      <c r="AA697" s="81"/>
    </row>
    <row r="698" spans="2:27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2"/>
      <c r="Z698" s="81"/>
      <c r="AA698" s="81"/>
    </row>
    <row r="699" spans="2:27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2"/>
      <c r="Z699" s="81"/>
      <c r="AA699" s="81"/>
    </row>
    <row r="700" spans="2:27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2"/>
      <c r="Z700" s="81"/>
      <c r="AA700" s="81"/>
    </row>
    <row r="701" spans="2:27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2"/>
      <c r="Z701" s="81"/>
      <c r="AA701" s="81"/>
    </row>
    <row r="702" spans="2:27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2"/>
      <c r="Z702" s="81"/>
      <c r="AA702" s="81"/>
    </row>
    <row r="703" spans="2:27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2"/>
      <c r="Z703" s="81"/>
      <c r="AA703" s="81"/>
    </row>
    <row r="704" spans="2:27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2"/>
      <c r="Z704" s="81"/>
      <c r="AA704" s="81"/>
    </row>
    <row r="705" spans="2:27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2"/>
      <c r="Z705" s="81"/>
      <c r="AA705" s="81"/>
    </row>
    <row r="706" spans="2:27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2"/>
      <c r="Z706" s="81"/>
      <c r="AA706" s="81"/>
    </row>
    <row r="707" spans="2:27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2"/>
      <c r="Z707" s="81"/>
      <c r="AA707" s="81"/>
    </row>
    <row r="708" spans="2:27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2"/>
      <c r="Z708" s="81"/>
      <c r="AA708" s="81"/>
    </row>
    <row r="709" spans="2:27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2"/>
      <c r="Z709" s="81"/>
      <c r="AA709" s="81"/>
    </row>
    <row r="710" spans="2:27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2"/>
      <c r="Z710" s="81"/>
      <c r="AA710" s="81"/>
    </row>
    <row r="711" spans="2:27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2"/>
      <c r="Z711" s="81"/>
      <c r="AA711" s="81"/>
    </row>
    <row r="712" spans="2:27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2"/>
      <c r="Z712" s="81"/>
      <c r="AA712" s="81"/>
    </row>
    <row r="713" spans="2:27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2"/>
      <c r="Z713" s="81"/>
      <c r="AA713" s="81"/>
    </row>
    <row r="714" spans="2:27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2"/>
      <c r="Z714" s="81"/>
      <c r="AA714" s="81"/>
    </row>
    <row r="715" spans="2:27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2"/>
      <c r="Z715" s="81"/>
      <c r="AA715" s="81"/>
    </row>
    <row r="716" spans="2:27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2"/>
      <c r="Z716" s="81"/>
      <c r="AA716" s="81"/>
    </row>
    <row r="717" spans="2:27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2"/>
      <c r="Z717" s="81"/>
      <c r="AA717" s="81"/>
    </row>
    <row r="718" spans="2:27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2"/>
      <c r="Z718" s="81"/>
      <c r="AA718" s="81"/>
    </row>
    <row r="719" spans="2:27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2"/>
      <c r="Z719" s="81"/>
      <c r="AA719" s="81"/>
    </row>
    <row r="720" spans="2:27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2"/>
      <c r="Z720" s="81"/>
      <c r="AA720" s="81"/>
    </row>
    <row r="721" spans="2:27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2"/>
      <c r="Z721" s="81"/>
      <c r="AA721" s="81"/>
    </row>
    <row r="722" spans="2:27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2"/>
      <c r="Z722" s="81"/>
      <c r="AA722" s="81"/>
    </row>
    <row r="723" spans="2:27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2"/>
      <c r="Z723" s="81"/>
      <c r="AA723" s="81"/>
    </row>
    <row r="724" spans="2:27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2"/>
      <c r="Z724" s="81"/>
      <c r="AA724" s="81"/>
    </row>
    <row r="725" spans="2:27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2"/>
      <c r="Z725" s="81"/>
      <c r="AA725" s="81"/>
    </row>
    <row r="726" spans="2:27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2"/>
      <c r="Z726" s="81"/>
      <c r="AA726" s="81"/>
    </row>
    <row r="727" spans="2:27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2"/>
      <c r="Z727" s="81"/>
      <c r="AA727" s="81"/>
    </row>
    <row r="728" spans="2:27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2"/>
      <c r="Z728" s="81"/>
      <c r="AA728" s="81"/>
    </row>
    <row r="729" spans="2:27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2"/>
      <c r="Z729" s="81"/>
      <c r="AA729" s="81"/>
    </row>
    <row r="730" spans="2:27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2"/>
      <c r="Z730" s="81"/>
      <c r="AA730" s="81"/>
    </row>
    <row r="731" spans="2:27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2"/>
      <c r="Z731" s="81"/>
      <c r="AA731" s="81"/>
    </row>
    <row r="732" spans="2:27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2"/>
      <c r="Z732" s="81"/>
      <c r="AA732" s="81"/>
    </row>
    <row r="733" spans="2:27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2"/>
      <c r="Z733" s="81"/>
      <c r="AA733" s="81"/>
    </row>
    <row r="734" spans="2:27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2"/>
      <c r="Z734" s="81"/>
      <c r="AA734" s="81"/>
    </row>
    <row r="735" spans="2:27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2"/>
      <c r="Z735" s="81"/>
      <c r="AA735" s="81"/>
    </row>
    <row r="736" spans="2:27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2"/>
      <c r="Z736" s="81"/>
      <c r="AA736" s="81"/>
    </row>
    <row r="737" spans="2:27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2"/>
      <c r="Z737" s="81"/>
      <c r="AA737" s="81"/>
    </row>
    <row r="738" spans="2:27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2"/>
      <c r="Z738" s="81"/>
      <c r="AA738" s="81"/>
    </row>
    <row r="739" spans="2:27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2"/>
      <c r="Z739" s="81"/>
      <c r="AA739" s="81"/>
    </row>
    <row r="740" spans="2:27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2"/>
      <c r="Z740" s="81"/>
      <c r="AA740" s="81"/>
    </row>
    <row r="741" spans="2:27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2"/>
      <c r="Z741" s="81"/>
      <c r="AA741" s="81"/>
    </row>
    <row r="742" spans="2:27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2"/>
      <c r="Z742" s="81"/>
      <c r="AA742" s="81"/>
    </row>
    <row r="743" spans="2:27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2"/>
      <c r="Z743" s="81"/>
      <c r="AA743" s="81"/>
    </row>
    <row r="744" spans="2:27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2"/>
      <c r="Z744" s="81"/>
      <c r="AA744" s="81"/>
    </row>
    <row r="745" spans="2:27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2"/>
      <c r="Z745" s="81"/>
      <c r="AA745" s="81"/>
    </row>
    <row r="746" spans="2:27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2"/>
      <c r="Z746" s="81"/>
      <c r="AA746" s="81"/>
    </row>
    <row r="747" spans="2:27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2"/>
      <c r="Z747" s="81"/>
      <c r="AA747" s="81"/>
    </row>
    <row r="748" spans="2:27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2"/>
      <c r="Z748" s="81"/>
      <c r="AA748" s="81"/>
    </row>
    <row r="749" spans="2:27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2"/>
      <c r="Z749" s="81"/>
      <c r="AA749" s="81"/>
    </row>
    <row r="750" spans="2:27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2"/>
      <c r="Z750" s="81"/>
      <c r="AA750" s="81"/>
    </row>
    <row r="751" spans="2:27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2"/>
      <c r="Z751" s="81"/>
      <c r="AA751" s="81"/>
    </row>
    <row r="752" spans="2:27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2"/>
      <c r="Z752" s="81"/>
      <c r="AA752" s="81"/>
    </row>
    <row r="753" spans="2:27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2"/>
      <c r="Z753" s="81"/>
      <c r="AA753" s="81"/>
    </row>
    <row r="754" spans="2:27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2"/>
      <c r="Z754" s="81"/>
      <c r="AA754" s="81"/>
    </row>
    <row r="755" spans="2:27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2"/>
      <c r="Z755" s="81"/>
      <c r="AA755" s="81"/>
    </row>
    <row r="756" spans="2:27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2"/>
      <c r="Z756" s="81"/>
      <c r="AA756" s="81"/>
    </row>
    <row r="757" spans="2:27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2"/>
      <c r="Z757" s="81"/>
      <c r="AA757" s="81"/>
    </row>
    <row r="758" spans="2:27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2"/>
      <c r="Z758" s="81"/>
      <c r="AA758" s="81"/>
    </row>
    <row r="759" spans="2:27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2"/>
      <c r="Z759" s="81"/>
      <c r="AA759" s="81"/>
    </row>
    <row r="760" spans="2:27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2"/>
      <c r="Z760" s="81"/>
      <c r="AA760" s="81"/>
    </row>
    <row r="761" spans="2:27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2"/>
      <c r="Z761" s="81"/>
      <c r="AA761" s="81"/>
    </row>
    <row r="762" spans="2:27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2"/>
      <c r="Z762" s="81"/>
      <c r="AA762" s="81"/>
    </row>
    <row r="763" spans="2:27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2"/>
      <c r="Z763" s="81"/>
      <c r="AA763" s="81"/>
    </row>
    <row r="764" spans="2:27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2"/>
      <c r="Z764" s="81"/>
      <c r="AA764" s="81"/>
    </row>
    <row r="765" spans="2:27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2"/>
      <c r="Z765" s="81"/>
      <c r="AA765" s="81"/>
    </row>
    <row r="766" spans="2:27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2"/>
      <c r="Z766" s="81"/>
      <c r="AA766" s="81"/>
    </row>
    <row r="767" spans="2:27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2"/>
      <c r="Z767" s="81"/>
      <c r="AA767" s="81"/>
    </row>
    <row r="768" spans="2:27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2"/>
      <c r="Z768" s="81"/>
      <c r="AA768" s="81"/>
    </row>
    <row r="769" spans="2:27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2"/>
      <c r="Z769" s="81"/>
      <c r="AA769" s="81"/>
    </row>
    <row r="770" spans="2:27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2"/>
      <c r="Z770" s="81"/>
      <c r="AA770" s="81"/>
    </row>
    <row r="771" spans="2:27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2"/>
      <c r="Z771" s="81"/>
      <c r="AA771" s="81"/>
    </row>
    <row r="772" spans="2:27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2"/>
      <c r="Z772" s="81"/>
      <c r="AA772" s="81"/>
    </row>
    <row r="773" spans="2:27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2"/>
      <c r="Z773" s="81"/>
      <c r="AA773" s="81"/>
    </row>
    <row r="774" spans="2:27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2"/>
      <c r="Z774" s="81"/>
      <c r="AA774" s="81"/>
    </row>
    <row r="775" spans="2:27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2"/>
      <c r="Z775" s="81"/>
      <c r="AA775" s="81"/>
    </row>
    <row r="776" spans="2:27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2"/>
      <c r="Z776" s="81"/>
      <c r="AA776" s="81"/>
    </row>
    <row r="777" spans="2:27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2"/>
      <c r="Z777" s="81"/>
      <c r="AA777" s="81"/>
    </row>
    <row r="778" spans="2:27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2"/>
      <c r="Z778" s="81"/>
      <c r="AA778" s="81"/>
    </row>
    <row r="779" spans="2:27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2"/>
      <c r="Z779" s="81"/>
      <c r="AA779" s="81"/>
    </row>
    <row r="780" spans="2:27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2"/>
      <c r="Z780" s="81"/>
      <c r="AA780" s="81"/>
    </row>
    <row r="781" spans="2:27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2"/>
      <c r="Z781" s="81"/>
      <c r="AA781" s="81"/>
    </row>
    <row r="782" spans="2:27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2"/>
      <c r="Z782" s="81"/>
      <c r="AA782" s="81"/>
    </row>
    <row r="783" spans="2:27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2"/>
      <c r="Z783" s="81"/>
      <c r="AA783" s="81"/>
    </row>
    <row r="784" spans="2:27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2"/>
      <c r="Z784" s="81"/>
      <c r="AA784" s="81"/>
    </row>
    <row r="785" spans="2:27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2"/>
      <c r="Z785" s="81"/>
      <c r="AA785" s="81"/>
    </row>
    <row r="786" spans="2:27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2"/>
      <c r="Z786" s="81"/>
      <c r="AA786" s="81"/>
    </row>
    <row r="787" spans="2:27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2"/>
      <c r="Z787" s="81"/>
      <c r="AA787" s="81"/>
    </row>
    <row r="788" spans="2:27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2"/>
      <c r="Z788" s="81"/>
      <c r="AA788" s="81"/>
    </row>
    <row r="789" spans="2:27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2"/>
      <c r="Z789" s="81"/>
      <c r="AA789" s="81"/>
    </row>
    <row r="790" spans="2:27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2"/>
      <c r="Z790" s="81"/>
      <c r="AA790" s="81"/>
    </row>
    <row r="791" spans="2:27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2"/>
      <c r="Z791" s="81"/>
      <c r="AA791" s="81"/>
    </row>
    <row r="792" spans="2:27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2"/>
      <c r="Z792" s="81"/>
      <c r="AA792" s="81"/>
    </row>
    <row r="793" spans="2:27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2"/>
      <c r="Z793" s="81"/>
      <c r="AA793" s="81"/>
    </row>
    <row r="794" spans="2:27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2"/>
      <c r="Z794" s="81"/>
      <c r="AA794" s="81"/>
    </row>
    <row r="795" spans="2:27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2"/>
      <c r="Z795" s="81"/>
      <c r="AA795" s="81"/>
    </row>
    <row r="796" spans="2:27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2"/>
      <c r="Z796" s="81"/>
      <c r="AA796" s="81"/>
    </row>
    <row r="797" spans="2:27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2"/>
      <c r="Z797" s="81"/>
      <c r="AA797" s="81"/>
    </row>
    <row r="798" spans="2:27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2"/>
      <c r="Z798" s="81"/>
      <c r="AA798" s="81"/>
    </row>
    <row r="799" spans="2:27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2"/>
      <c r="Z799" s="81"/>
      <c r="AA799" s="81"/>
    </row>
    <row r="800" spans="2:27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2"/>
      <c r="Z800" s="81"/>
      <c r="AA800" s="81"/>
    </row>
    <row r="801" spans="2:27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2"/>
      <c r="Z801" s="81"/>
      <c r="AA801" s="81"/>
    </row>
    <row r="802" spans="2:27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2"/>
      <c r="Z802" s="81"/>
      <c r="AA802" s="81"/>
    </row>
    <row r="803" spans="2:27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2"/>
      <c r="Z803" s="81"/>
      <c r="AA803" s="81"/>
    </row>
    <row r="804" spans="2:27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2"/>
      <c r="Z804" s="81"/>
      <c r="AA804" s="81"/>
    </row>
    <row r="805" spans="2:27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2"/>
      <c r="Z805" s="81"/>
      <c r="AA805" s="81"/>
    </row>
    <row r="806" spans="2:27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2"/>
      <c r="Z806" s="81"/>
      <c r="AA806" s="81"/>
    </row>
    <row r="807" spans="2:27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2"/>
      <c r="Z807" s="81"/>
      <c r="AA807" s="81"/>
    </row>
    <row r="808" spans="2:27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2"/>
      <c r="Z808" s="81"/>
      <c r="AA808" s="81"/>
    </row>
    <row r="809" spans="2:27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2"/>
      <c r="Z809" s="81"/>
      <c r="AA809" s="81"/>
    </row>
    <row r="810" spans="2:27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2"/>
      <c r="Z810" s="81"/>
      <c r="AA810" s="81"/>
    </row>
    <row r="811" spans="2:27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2"/>
      <c r="Z811" s="81"/>
      <c r="AA811" s="81"/>
    </row>
    <row r="812" spans="2:27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2"/>
      <c r="Z812" s="81"/>
      <c r="AA812" s="81"/>
    </row>
    <row r="813" spans="2:27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2"/>
      <c r="Z813" s="81"/>
      <c r="AA813" s="81"/>
    </row>
    <row r="814" spans="2:27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2"/>
      <c r="Z814" s="81"/>
      <c r="AA814" s="81"/>
    </row>
    <row r="815" spans="2:27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2"/>
      <c r="Z815" s="81"/>
      <c r="AA815" s="81"/>
    </row>
    <row r="816" spans="2:27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2"/>
      <c r="Z816" s="81"/>
      <c r="AA816" s="81"/>
    </row>
    <row r="817" spans="2:27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2"/>
      <c r="Z817" s="81"/>
      <c r="AA817" s="81"/>
    </row>
    <row r="818" spans="2:27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2"/>
      <c r="Z818" s="81"/>
      <c r="AA818" s="81"/>
    </row>
    <row r="819" spans="2:27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2"/>
      <c r="Z819" s="81"/>
      <c r="AA819" s="81"/>
    </row>
    <row r="820" spans="2:27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2"/>
      <c r="Z820" s="81"/>
      <c r="AA820" s="81"/>
    </row>
    <row r="821" spans="2:27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2"/>
      <c r="Z821" s="81"/>
      <c r="AA821" s="81"/>
    </row>
    <row r="822" spans="2:27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2"/>
      <c r="Z822" s="81"/>
      <c r="AA822" s="81"/>
    </row>
    <row r="823" spans="2:27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2"/>
      <c r="Z823" s="81"/>
      <c r="AA823" s="81"/>
    </row>
    <row r="824" spans="2:27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2"/>
      <c r="Z824" s="81"/>
      <c r="AA824" s="81"/>
    </row>
    <row r="825" spans="2:27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2"/>
      <c r="Z825" s="81"/>
      <c r="AA825" s="81"/>
    </row>
    <row r="826" spans="2:27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2"/>
      <c r="Z826" s="81"/>
      <c r="AA826" s="81"/>
    </row>
    <row r="827" spans="2:27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2"/>
      <c r="Z827" s="81"/>
      <c r="AA827" s="81"/>
    </row>
    <row r="828" spans="2:27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2"/>
      <c r="Z828" s="81"/>
      <c r="AA828" s="81"/>
    </row>
    <row r="829" spans="2:27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2"/>
      <c r="Z829" s="81"/>
      <c r="AA829" s="81"/>
    </row>
    <row r="830" spans="2:27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2"/>
      <c r="Z830" s="81"/>
      <c r="AA830" s="81"/>
    </row>
    <row r="831" spans="2:27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2"/>
      <c r="Z831" s="81"/>
      <c r="AA831" s="81"/>
    </row>
    <row r="832" spans="2:27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2"/>
      <c r="Z832" s="81"/>
      <c r="AA832" s="81"/>
    </row>
    <row r="833" spans="2:27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2"/>
      <c r="Z833" s="81"/>
      <c r="AA833" s="81"/>
    </row>
    <row r="834" spans="2:27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2"/>
      <c r="Z834" s="81"/>
      <c r="AA834" s="81"/>
    </row>
    <row r="835" spans="2:27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2"/>
      <c r="Z835" s="81"/>
      <c r="AA835" s="81"/>
    </row>
    <row r="836" spans="2:27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2"/>
      <c r="Z836" s="81"/>
      <c r="AA836" s="81"/>
    </row>
    <row r="837" spans="2:27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2"/>
      <c r="Z837" s="81"/>
      <c r="AA837" s="81"/>
    </row>
    <row r="838" spans="2:27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2"/>
      <c r="Z838" s="81"/>
      <c r="AA838" s="81"/>
    </row>
    <row r="839" spans="2:27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2"/>
      <c r="Z839" s="81"/>
      <c r="AA839" s="81"/>
    </row>
    <row r="840" spans="2:27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2"/>
      <c r="Z840" s="81"/>
      <c r="AA840" s="81"/>
    </row>
    <row r="841" spans="2:27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2"/>
      <c r="Z841" s="81"/>
      <c r="AA841" s="81"/>
    </row>
    <row r="842" spans="2:27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2"/>
      <c r="Z842" s="81"/>
      <c r="AA842" s="81"/>
    </row>
    <row r="843" spans="2:27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2"/>
      <c r="Z843" s="81"/>
      <c r="AA843" s="81"/>
    </row>
    <row r="844" spans="2:27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2"/>
      <c r="Z844" s="81"/>
      <c r="AA844" s="81"/>
    </row>
    <row r="845" spans="2:27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2"/>
      <c r="Z845" s="81"/>
      <c r="AA845" s="81"/>
    </row>
    <row r="846" spans="2:27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2"/>
      <c r="Z846" s="81"/>
      <c r="AA846" s="81"/>
    </row>
    <row r="847" spans="2:27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2"/>
      <c r="Z847" s="81"/>
      <c r="AA847" s="81"/>
    </row>
    <row r="848" spans="2:27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2"/>
      <c r="Z848" s="81"/>
      <c r="AA848" s="81"/>
    </row>
    <row r="849" spans="2:27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2"/>
      <c r="Z849" s="81"/>
      <c r="AA849" s="81"/>
    </row>
    <row r="850" spans="2:27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2"/>
      <c r="Z850" s="81"/>
      <c r="AA850" s="81"/>
    </row>
    <row r="851" spans="2:27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2"/>
      <c r="Z851" s="81"/>
      <c r="AA851" s="81"/>
    </row>
    <row r="852" spans="2:27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2"/>
      <c r="Z852" s="81"/>
      <c r="AA852" s="81"/>
    </row>
    <row r="853" spans="2:27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2"/>
      <c r="Z853" s="81"/>
      <c r="AA853" s="81"/>
    </row>
    <row r="854" spans="2:27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2"/>
      <c r="Z854" s="81"/>
      <c r="AA854" s="81"/>
    </row>
    <row r="855" spans="2:27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2"/>
      <c r="Z855" s="81"/>
      <c r="AA855" s="81"/>
    </row>
    <row r="856" spans="2:27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2"/>
      <c r="Z856" s="81"/>
      <c r="AA856" s="81"/>
    </row>
    <row r="857" spans="2:27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2"/>
      <c r="Z857" s="81"/>
      <c r="AA857" s="81"/>
    </row>
    <row r="858" spans="2:27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2"/>
      <c r="Z858" s="81"/>
      <c r="AA858" s="81"/>
    </row>
    <row r="859" spans="2:27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2"/>
      <c r="Z859" s="81"/>
      <c r="AA859" s="81"/>
    </row>
    <row r="860" spans="2:27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2"/>
      <c r="Z860" s="81"/>
      <c r="AA860" s="81"/>
    </row>
    <row r="861" spans="2:27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2"/>
      <c r="Z861" s="81"/>
      <c r="AA861" s="81"/>
    </row>
    <row r="862" spans="2:27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2"/>
      <c r="Z862" s="81"/>
      <c r="AA862" s="81"/>
    </row>
    <row r="863" spans="2:27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2"/>
      <c r="Z863" s="81"/>
      <c r="AA863" s="81"/>
    </row>
    <row r="864" spans="2:27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2"/>
      <c r="Z864" s="81"/>
      <c r="AA864" s="81"/>
    </row>
    <row r="865" spans="2:27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2"/>
      <c r="Z865" s="81"/>
      <c r="AA865" s="81"/>
    </row>
    <row r="866" spans="2:27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2"/>
      <c r="Z866" s="81"/>
      <c r="AA866" s="81"/>
    </row>
    <row r="867" spans="2:27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2"/>
      <c r="Z867" s="81"/>
      <c r="AA867" s="81"/>
    </row>
    <row r="868" spans="2:27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2"/>
      <c r="Z868" s="81"/>
      <c r="AA868" s="81"/>
    </row>
    <row r="869" spans="2:27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2"/>
      <c r="Z869" s="81"/>
      <c r="AA869" s="81"/>
    </row>
    <row r="870" spans="2:27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2"/>
      <c r="Z870" s="81"/>
      <c r="AA870" s="81"/>
    </row>
    <row r="871" spans="2:27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2"/>
      <c r="Z871" s="81"/>
      <c r="AA871" s="81"/>
    </row>
    <row r="872" spans="2:27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2"/>
      <c r="Z872" s="81"/>
      <c r="AA872" s="81"/>
    </row>
    <row r="873" spans="2:27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2"/>
      <c r="Z873" s="81"/>
      <c r="AA873" s="81"/>
    </row>
    <row r="874" spans="2:27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2"/>
      <c r="Z874" s="81"/>
      <c r="AA874" s="81"/>
    </row>
    <row r="875" spans="2:27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2"/>
      <c r="Z875" s="81"/>
      <c r="AA875" s="81"/>
    </row>
    <row r="876" spans="2:27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2"/>
      <c r="Z876" s="81"/>
      <c r="AA876" s="81"/>
    </row>
    <row r="877" spans="2:27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2"/>
      <c r="Z877" s="81"/>
      <c r="AA877" s="81"/>
    </row>
    <row r="878" spans="2:27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2"/>
      <c r="Z878" s="81"/>
      <c r="AA878" s="81"/>
    </row>
    <row r="879" spans="2:27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2"/>
      <c r="Z879" s="81"/>
      <c r="AA879" s="81"/>
    </row>
    <row r="880" spans="2:27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2"/>
      <c r="Z880" s="81"/>
      <c r="AA880" s="81"/>
    </row>
    <row r="881" spans="2:27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2"/>
      <c r="Z881" s="81"/>
      <c r="AA881" s="81"/>
    </row>
    <row r="882" spans="2:27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2"/>
      <c r="Z882" s="81"/>
      <c r="AA882" s="81"/>
    </row>
    <row r="883" spans="2:27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2"/>
      <c r="Z883" s="81"/>
      <c r="AA883" s="81"/>
    </row>
    <row r="884" spans="2:27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2"/>
      <c r="Z884" s="81"/>
      <c r="AA884" s="81"/>
    </row>
    <row r="885" spans="2:27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2"/>
      <c r="Z885" s="81"/>
      <c r="AA885" s="81"/>
    </row>
    <row r="886" spans="2:27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2"/>
      <c r="Z886" s="81"/>
      <c r="AA886" s="81"/>
    </row>
    <row r="887" spans="2:27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2"/>
      <c r="Z887" s="81"/>
      <c r="AA887" s="81"/>
    </row>
    <row r="888" spans="2:27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2"/>
      <c r="Z888" s="81"/>
      <c r="AA888" s="81"/>
    </row>
    <row r="889" spans="2:27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2"/>
      <c r="Z889" s="81"/>
      <c r="AA889" s="81"/>
    </row>
    <row r="890" spans="2:27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2"/>
      <c r="Z890" s="81"/>
      <c r="AA890" s="81"/>
    </row>
    <row r="891" spans="2:27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2"/>
      <c r="Z891" s="81"/>
      <c r="AA891" s="81"/>
    </row>
    <row r="892" spans="2:27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2"/>
      <c r="Z892" s="81"/>
      <c r="AA892" s="81"/>
    </row>
    <row r="893" spans="2:27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2"/>
      <c r="Z893" s="81"/>
      <c r="AA893" s="81"/>
    </row>
    <row r="894" spans="2:27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2"/>
      <c r="Z894" s="81"/>
      <c r="AA894" s="81"/>
    </row>
    <row r="895" spans="2:27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2"/>
      <c r="Z895" s="81"/>
      <c r="AA895" s="81"/>
    </row>
  </sheetData>
  <mergeCells count="10">
    <mergeCell ref="B2:AA2"/>
    <mergeCell ref="B4:AA4"/>
    <mergeCell ref="B5:AA5"/>
    <mergeCell ref="B6:AA6"/>
    <mergeCell ref="B7:B8"/>
    <mergeCell ref="C7:M7"/>
    <mergeCell ref="N7:N8"/>
    <mergeCell ref="O7:Y7"/>
    <mergeCell ref="Z7:Z8"/>
    <mergeCell ref="AA7:AA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15"/>
  <sheetViews>
    <sheetView showGridLines="0" topLeftCell="A19" workbookViewId="0">
      <selection activeCell="A6" sqref="A6"/>
    </sheetView>
  </sheetViews>
  <sheetFormatPr baseColWidth="10" defaultColWidth="11.42578125" defaultRowHeight="12.75"/>
  <cols>
    <col min="1" max="1" width="1.28515625" style="84" customWidth="1"/>
    <col min="2" max="2" width="68.7109375" style="84" customWidth="1"/>
    <col min="3" max="12" width="9.85546875" style="84" customWidth="1"/>
    <col min="13" max="13" width="11" style="84" customWidth="1"/>
    <col min="14" max="14" width="11.85546875" style="84" customWidth="1"/>
    <col min="15" max="24" width="8.7109375" style="84" customWidth="1"/>
    <col min="25" max="25" width="10" style="84" customWidth="1"/>
    <col min="26" max="26" width="10.42578125" style="84" customWidth="1"/>
    <col min="27" max="27" width="9.28515625" style="84" customWidth="1"/>
    <col min="28" max="28" width="4.5703125" style="174" customWidth="1"/>
    <col min="29" max="29" width="12.28515625" style="84" bestFit="1" customWidth="1"/>
    <col min="30" max="32" width="11.42578125" style="174"/>
    <col min="33" max="16384" width="11.42578125" style="84"/>
  </cols>
  <sheetData>
    <row r="1" spans="1:77" ht="17.25">
      <c r="B1" s="85" t="s">
        <v>81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/>
      <c r="AD1" s="87"/>
      <c r="AE1" s="87"/>
      <c r="AF1" s="87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</row>
    <row r="2" spans="1:77" ht="17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86"/>
      <c r="AD2" s="87"/>
      <c r="AE2" s="87"/>
      <c r="AF2" s="87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</row>
    <row r="3" spans="1:77" ht="18.75" customHeight="1">
      <c r="B3" s="90" t="s">
        <v>82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86"/>
      <c r="AD3" s="87"/>
      <c r="AE3" s="87"/>
      <c r="AF3" s="87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</row>
    <row r="4" spans="1:77" ht="18.75" customHeight="1">
      <c r="B4" s="92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89"/>
      <c r="AC4" s="86"/>
      <c r="AD4" s="87"/>
      <c r="AE4" s="87"/>
      <c r="AF4" s="87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</row>
    <row r="5" spans="1:77" ht="14.25" customHeight="1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  <c r="AC5" s="86"/>
      <c r="AD5" s="87"/>
      <c r="AE5" s="87"/>
      <c r="AF5" s="87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</row>
    <row r="6" spans="1:77" ht="18" customHeight="1">
      <c r="A6" s="94"/>
      <c r="B6" s="95" t="s">
        <v>4</v>
      </c>
      <c r="C6" s="96">
        <v>2020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8" t="s">
        <v>5</v>
      </c>
      <c r="O6" s="96">
        <v>2020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8" t="s">
        <v>6</v>
      </c>
      <c r="AA6" s="98" t="s">
        <v>7</v>
      </c>
      <c r="AB6" s="99"/>
      <c r="AC6" s="86"/>
      <c r="AD6" s="87"/>
      <c r="AE6" s="87"/>
      <c r="AF6" s="87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7" spans="1:77" ht="17.25" customHeight="1" thickBot="1">
      <c r="A7" s="94"/>
      <c r="B7" s="100"/>
      <c r="C7" s="101" t="s">
        <v>8</v>
      </c>
      <c r="D7" s="101" t="s">
        <v>9</v>
      </c>
      <c r="E7" s="101" t="s">
        <v>10</v>
      </c>
      <c r="F7" s="101" t="s">
        <v>11</v>
      </c>
      <c r="G7" s="101" t="s">
        <v>12</v>
      </c>
      <c r="H7" s="101" t="s">
        <v>13</v>
      </c>
      <c r="I7" s="101" t="s">
        <v>14</v>
      </c>
      <c r="J7" s="101" t="s">
        <v>15</v>
      </c>
      <c r="K7" s="101" t="s">
        <v>16</v>
      </c>
      <c r="L7" s="101" t="s">
        <v>17</v>
      </c>
      <c r="M7" s="101" t="s">
        <v>18</v>
      </c>
      <c r="N7" s="102"/>
      <c r="O7" s="101" t="s">
        <v>8</v>
      </c>
      <c r="P7" s="101" t="s">
        <v>9</v>
      </c>
      <c r="Q7" s="101" t="s">
        <v>10</v>
      </c>
      <c r="R7" s="101" t="s">
        <v>11</v>
      </c>
      <c r="S7" s="101" t="s">
        <v>12</v>
      </c>
      <c r="T7" s="101" t="s">
        <v>13</v>
      </c>
      <c r="U7" s="101" t="s">
        <v>14</v>
      </c>
      <c r="V7" s="101" t="s">
        <v>15</v>
      </c>
      <c r="W7" s="101" t="s">
        <v>16</v>
      </c>
      <c r="X7" s="101" t="s">
        <v>17</v>
      </c>
      <c r="Y7" s="101" t="s">
        <v>18</v>
      </c>
      <c r="Z7" s="102"/>
      <c r="AA7" s="102"/>
      <c r="AB7" s="99"/>
      <c r="AC7" s="86"/>
      <c r="AD7" s="87"/>
      <c r="AE7" s="87"/>
      <c r="AF7" s="87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8" spans="1:77" ht="18" customHeight="1" thickTop="1">
      <c r="A8" s="94"/>
      <c r="B8" s="103" t="s">
        <v>20</v>
      </c>
      <c r="C8" s="104">
        <f t="shared" ref="C8:Z8" si="0">+C9+C20</f>
        <v>11831.1</v>
      </c>
      <c r="D8" s="104">
        <f t="shared" si="0"/>
        <v>10279.200000000001</v>
      </c>
      <c r="E8" s="104">
        <f t="shared" si="0"/>
        <v>9829.5999999999985</v>
      </c>
      <c r="F8" s="104">
        <f t="shared" si="0"/>
        <v>6604.3</v>
      </c>
      <c r="G8" s="104">
        <f t="shared" si="0"/>
        <v>6586.8000000000011</v>
      </c>
      <c r="H8" s="104">
        <f t="shared" si="0"/>
        <v>8340.2000000000007</v>
      </c>
      <c r="I8" s="104">
        <f t="shared" si="0"/>
        <v>10005.200000000001</v>
      </c>
      <c r="J8" s="104">
        <f t="shared" si="0"/>
        <v>10214.4</v>
      </c>
      <c r="K8" s="104">
        <f t="shared" si="0"/>
        <v>11252.9</v>
      </c>
      <c r="L8" s="104">
        <f t="shared" si="0"/>
        <v>13224.5</v>
      </c>
      <c r="M8" s="104">
        <f t="shared" si="0"/>
        <v>13747.300000000001</v>
      </c>
      <c r="N8" s="104">
        <f t="shared" si="0"/>
        <v>111915.49999999999</v>
      </c>
      <c r="O8" s="104">
        <f t="shared" si="0"/>
        <v>10956.599999999999</v>
      </c>
      <c r="P8" s="104">
        <f t="shared" si="0"/>
        <v>10862.800000000001</v>
      </c>
      <c r="Q8" s="104">
        <f t="shared" si="0"/>
        <v>9847.2999999999993</v>
      </c>
      <c r="R8" s="104">
        <f t="shared" si="0"/>
        <v>6746.9</v>
      </c>
      <c r="S8" s="104">
        <f t="shared" si="0"/>
        <v>6654.6</v>
      </c>
      <c r="T8" s="104">
        <f t="shared" si="0"/>
        <v>8166.1</v>
      </c>
      <c r="U8" s="104">
        <f t="shared" si="0"/>
        <v>9889.0999999999985</v>
      </c>
      <c r="V8" s="104">
        <f t="shared" si="0"/>
        <v>10767.5</v>
      </c>
      <c r="W8" s="104">
        <f t="shared" si="0"/>
        <v>10996.1</v>
      </c>
      <c r="X8" s="104">
        <f t="shared" si="0"/>
        <v>13187.6</v>
      </c>
      <c r="Y8" s="104">
        <f t="shared" si="0"/>
        <v>11498.899999999998</v>
      </c>
      <c r="Z8" s="104">
        <f t="shared" si="0"/>
        <v>109573.59999999999</v>
      </c>
      <c r="AA8" s="105">
        <f t="shared" ref="AA8:AA17" si="1">+N8/Z8*100</f>
        <v>102.13728489344147</v>
      </c>
      <c r="AB8" s="106"/>
      <c r="AC8" s="107"/>
      <c r="AD8" s="87"/>
      <c r="AE8" s="87"/>
      <c r="AF8" s="108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86"/>
      <c r="AR8" s="110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</row>
    <row r="9" spans="1:77" ht="18" customHeight="1">
      <c r="A9" s="94"/>
      <c r="B9" s="111" t="s">
        <v>83</v>
      </c>
      <c r="C9" s="112">
        <f t="shared" ref="C9:M9" si="2">+C11+C12+C19</f>
        <v>9049.6</v>
      </c>
      <c r="D9" s="112">
        <f t="shared" si="2"/>
        <v>7845.2000000000007</v>
      </c>
      <c r="E9" s="112">
        <f t="shared" si="2"/>
        <v>7748.0999999999995</v>
      </c>
      <c r="F9" s="112">
        <f t="shared" si="2"/>
        <v>5124.3</v>
      </c>
      <c r="G9" s="112">
        <f t="shared" si="2"/>
        <v>5091.7000000000007</v>
      </c>
      <c r="H9" s="112">
        <f t="shared" si="2"/>
        <v>6330.8</v>
      </c>
      <c r="I9" s="112">
        <f t="shared" si="2"/>
        <v>7630.6</v>
      </c>
      <c r="J9" s="112">
        <f t="shared" si="2"/>
        <v>7706</v>
      </c>
      <c r="K9" s="112">
        <f t="shared" si="2"/>
        <v>8518.9</v>
      </c>
      <c r="L9" s="112">
        <f t="shared" si="2"/>
        <v>10134.6</v>
      </c>
      <c r="M9" s="112">
        <f t="shared" si="2"/>
        <v>10487.900000000001</v>
      </c>
      <c r="N9" s="112">
        <f>+N10+N12+N19</f>
        <v>85667.699999999983</v>
      </c>
      <c r="O9" s="112">
        <f t="shared" ref="O9:Z9" si="3">+O11+O12+O19</f>
        <v>8350.2999999999993</v>
      </c>
      <c r="P9" s="112">
        <f t="shared" si="3"/>
        <v>8416.4000000000015</v>
      </c>
      <c r="Q9" s="112">
        <f t="shared" si="3"/>
        <v>7673.4</v>
      </c>
      <c r="R9" s="112">
        <f t="shared" si="3"/>
        <v>5128.2</v>
      </c>
      <c r="S9" s="112">
        <f t="shared" si="3"/>
        <v>5081.7000000000007</v>
      </c>
      <c r="T9" s="112">
        <f t="shared" si="3"/>
        <v>6338.4000000000005</v>
      </c>
      <c r="U9" s="112">
        <f t="shared" si="3"/>
        <v>7557.4</v>
      </c>
      <c r="V9" s="112">
        <f t="shared" si="3"/>
        <v>8301.9</v>
      </c>
      <c r="W9" s="112">
        <f t="shared" si="3"/>
        <v>8264.5</v>
      </c>
      <c r="X9" s="112">
        <f t="shared" si="3"/>
        <v>10188.200000000001</v>
      </c>
      <c r="Y9" s="112">
        <f t="shared" si="3"/>
        <v>8744.0999999999985</v>
      </c>
      <c r="Z9" s="112">
        <f t="shared" si="3"/>
        <v>84044.499999999985</v>
      </c>
      <c r="AA9" s="105">
        <f t="shared" si="1"/>
        <v>101.93135779259796</v>
      </c>
      <c r="AB9" s="106"/>
      <c r="AC9" s="107"/>
      <c r="AD9" s="87"/>
      <c r="AE9" s="87"/>
      <c r="AF9" s="108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86"/>
      <c r="AR9" s="110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</row>
    <row r="10" spans="1:77" ht="18" customHeight="1">
      <c r="A10" s="94"/>
      <c r="B10" s="113" t="s">
        <v>37</v>
      </c>
      <c r="C10" s="112">
        <f t="shared" ref="C10:Z10" si="4">+C11</f>
        <v>7844.8</v>
      </c>
      <c r="D10" s="112">
        <f t="shared" si="4"/>
        <v>6768</v>
      </c>
      <c r="E10" s="112">
        <f t="shared" si="4"/>
        <v>6546.9</v>
      </c>
      <c r="F10" s="112">
        <f t="shared" si="4"/>
        <v>4512.8999999999996</v>
      </c>
      <c r="G10" s="112">
        <f t="shared" si="4"/>
        <v>4429.1000000000004</v>
      </c>
      <c r="H10" s="112">
        <f t="shared" si="4"/>
        <v>5399.1</v>
      </c>
      <c r="I10" s="112">
        <f t="shared" si="4"/>
        <v>6417.1</v>
      </c>
      <c r="J10" s="112">
        <f t="shared" si="4"/>
        <v>6472.4</v>
      </c>
      <c r="K10" s="112">
        <f t="shared" si="4"/>
        <v>7140.5</v>
      </c>
      <c r="L10" s="112">
        <f t="shared" si="4"/>
        <v>8299</v>
      </c>
      <c r="M10" s="112">
        <f t="shared" si="4"/>
        <v>8791.1</v>
      </c>
      <c r="N10" s="105">
        <f t="shared" si="4"/>
        <v>72620.899999999994</v>
      </c>
      <c r="O10" s="112">
        <f t="shared" si="4"/>
        <v>7202.7</v>
      </c>
      <c r="P10" s="112">
        <f t="shared" si="4"/>
        <v>7323.1</v>
      </c>
      <c r="Q10" s="112">
        <f t="shared" si="4"/>
        <v>6133.5</v>
      </c>
      <c r="R10" s="112">
        <f t="shared" si="4"/>
        <v>4573.5</v>
      </c>
      <c r="S10" s="112">
        <f t="shared" si="4"/>
        <v>4413.8</v>
      </c>
      <c r="T10" s="112">
        <f t="shared" si="4"/>
        <v>5657.8</v>
      </c>
      <c r="U10" s="112">
        <f t="shared" si="4"/>
        <v>6359.7</v>
      </c>
      <c r="V10" s="112">
        <f t="shared" si="4"/>
        <v>6951.1</v>
      </c>
      <c r="W10" s="112">
        <f t="shared" si="4"/>
        <v>6848.2</v>
      </c>
      <c r="X10" s="112">
        <f t="shared" si="4"/>
        <v>8377.2000000000007</v>
      </c>
      <c r="Y10" s="112">
        <f t="shared" si="4"/>
        <v>7150.8</v>
      </c>
      <c r="Z10" s="105">
        <f t="shared" si="4"/>
        <v>70991.399999999994</v>
      </c>
      <c r="AA10" s="105">
        <f t="shared" si="1"/>
        <v>102.2953484506574</v>
      </c>
      <c r="AB10" s="106"/>
      <c r="AC10" s="107"/>
      <c r="AD10" s="87"/>
      <c r="AE10" s="87"/>
      <c r="AF10" s="108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86"/>
      <c r="AR10" s="110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</row>
    <row r="11" spans="1:77" ht="18" customHeight="1">
      <c r="A11" s="94"/>
      <c r="B11" s="114" t="s">
        <v>38</v>
      </c>
      <c r="C11" s="115">
        <f>+[1]DGA!O11</f>
        <v>7844.8</v>
      </c>
      <c r="D11" s="115">
        <f>+[1]DGA!P11</f>
        <v>6768</v>
      </c>
      <c r="E11" s="115">
        <f>+[1]DGA!Q11</f>
        <v>6546.9</v>
      </c>
      <c r="F11" s="115">
        <f>+[1]DGA!R11</f>
        <v>4512.8999999999996</v>
      </c>
      <c r="G11" s="115">
        <f>+[1]DGA!S11</f>
        <v>4429.1000000000004</v>
      </c>
      <c r="H11" s="115">
        <f>+[1]DGA!T11</f>
        <v>5399.1</v>
      </c>
      <c r="I11" s="115">
        <f>+[1]DGA!U11</f>
        <v>6417.1</v>
      </c>
      <c r="J11" s="115">
        <f>+[1]DGA!V11</f>
        <v>6472.4</v>
      </c>
      <c r="K11" s="115">
        <f>+[1]DGA!W11</f>
        <v>7140.5</v>
      </c>
      <c r="L11" s="115">
        <f>+[1]DGA!X11</f>
        <v>8299</v>
      </c>
      <c r="M11" s="115">
        <f>+[1]DGA!Y11</f>
        <v>8791.1</v>
      </c>
      <c r="N11" s="115">
        <f>+'[1]PP (EST)'!N28</f>
        <v>72620.899999999994</v>
      </c>
      <c r="O11" s="115">
        <f>+'[1]PP (EST)'!O28</f>
        <v>7202.7</v>
      </c>
      <c r="P11" s="115">
        <f>+'[1]PP (EST)'!P28</f>
        <v>7323.1</v>
      </c>
      <c r="Q11" s="115">
        <f>+'[1]PP (EST)'!Q28</f>
        <v>6133.5</v>
      </c>
      <c r="R11" s="115">
        <f>+'[1]PP (EST)'!R28</f>
        <v>4573.5</v>
      </c>
      <c r="S11" s="115">
        <f>+'[1]PP (EST)'!S28</f>
        <v>4413.8</v>
      </c>
      <c r="T11" s="115">
        <f>+'[1]PP (EST)'!T28</f>
        <v>5657.8</v>
      </c>
      <c r="U11" s="115">
        <f>+'[1]PP (EST)'!U28</f>
        <v>6359.7</v>
      </c>
      <c r="V11" s="115">
        <f>+'[1]PP (EST)'!V28</f>
        <v>6951.1</v>
      </c>
      <c r="W11" s="115">
        <f>+'[1]PP (EST)'!W28</f>
        <v>6848.2</v>
      </c>
      <c r="X11" s="115">
        <f>+'[1]PP (EST)'!X28</f>
        <v>8377.2000000000007</v>
      </c>
      <c r="Y11" s="115">
        <f>+'[1]PP (EST)'!Y28</f>
        <v>7150.8</v>
      </c>
      <c r="Z11" s="116">
        <f>SUM(O11:Y11)</f>
        <v>70991.399999999994</v>
      </c>
      <c r="AA11" s="116">
        <f t="shared" si="1"/>
        <v>102.2953484506574</v>
      </c>
      <c r="AB11" s="106"/>
      <c r="AC11" s="107"/>
      <c r="AD11" s="117"/>
      <c r="AE11" s="87"/>
      <c r="AF11" s="108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86"/>
      <c r="AR11" s="110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</row>
    <row r="12" spans="1:77" ht="18" customHeight="1">
      <c r="A12" s="94"/>
      <c r="B12" s="118" t="s">
        <v>39</v>
      </c>
      <c r="C12" s="119">
        <f t="shared" ref="C12:Z12" si="5">SUM(C13:C18)</f>
        <v>1172.7</v>
      </c>
      <c r="D12" s="119">
        <f t="shared" si="5"/>
        <v>1059.1000000000001</v>
      </c>
      <c r="E12" s="119">
        <f t="shared" si="5"/>
        <v>1181.6999999999998</v>
      </c>
      <c r="F12" s="119">
        <f t="shared" si="5"/>
        <v>610.09999999999991</v>
      </c>
      <c r="G12" s="119">
        <f t="shared" si="5"/>
        <v>661.30000000000007</v>
      </c>
      <c r="H12" s="119">
        <f t="shared" si="5"/>
        <v>928.5</v>
      </c>
      <c r="I12" s="119">
        <f t="shared" si="5"/>
        <v>1197.5</v>
      </c>
      <c r="J12" s="119">
        <f t="shared" si="5"/>
        <v>1207.8</v>
      </c>
      <c r="K12" s="119">
        <f t="shared" si="5"/>
        <v>1347.1</v>
      </c>
      <c r="L12" s="119">
        <f t="shared" si="5"/>
        <v>1794.5</v>
      </c>
      <c r="M12" s="119">
        <f t="shared" si="5"/>
        <v>1646.1000000000001</v>
      </c>
      <c r="N12" s="119">
        <f t="shared" si="5"/>
        <v>12806.4</v>
      </c>
      <c r="O12" s="119">
        <f t="shared" si="5"/>
        <v>1114.3</v>
      </c>
      <c r="P12" s="119">
        <f t="shared" si="5"/>
        <v>1078.7</v>
      </c>
      <c r="Q12" s="119">
        <f t="shared" si="5"/>
        <v>1524.5000000000002</v>
      </c>
      <c r="R12" s="119">
        <f t="shared" si="5"/>
        <v>546.70000000000005</v>
      </c>
      <c r="S12" s="119">
        <f t="shared" si="5"/>
        <v>665.80000000000007</v>
      </c>
      <c r="T12" s="119">
        <f t="shared" si="5"/>
        <v>673.8</v>
      </c>
      <c r="U12" s="119">
        <f t="shared" si="5"/>
        <v>1187.7</v>
      </c>
      <c r="V12" s="119">
        <f t="shared" si="5"/>
        <v>1314</v>
      </c>
      <c r="W12" s="119">
        <f t="shared" si="5"/>
        <v>1369.0000000000002</v>
      </c>
      <c r="X12" s="119">
        <f t="shared" si="5"/>
        <v>1740.9</v>
      </c>
      <c r="Y12" s="119">
        <f t="shared" si="5"/>
        <v>1536</v>
      </c>
      <c r="Z12" s="119">
        <f t="shared" si="5"/>
        <v>12751.399999999998</v>
      </c>
      <c r="AA12" s="120">
        <f t="shared" si="1"/>
        <v>100.43132518782252</v>
      </c>
      <c r="AB12" s="106"/>
      <c r="AC12" s="107"/>
      <c r="AD12" s="87"/>
      <c r="AE12" s="87"/>
      <c r="AF12" s="108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86"/>
      <c r="AR12" s="110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</row>
    <row r="13" spans="1:77" ht="18" customHeight="1">
      <c r="A13" s="94"/>
      <c r="B13" s="121" t="s">
        <v>42</v>
      </c>
      <c r="C13" s="115">
        <f>+[1]DGA!O13</f>
        <v>599.6</v>
      </c>
      <c r="D13" s="115">
        <f>+[1]DGA!P13</f>
        <v>526.70000000000005</v>
      </c>
      <c r="E13" s="115">
        <f>+[1]DGA!Q13</f>
        <v>598.6</v>
      </c>
      <c r="F13" s="115">
        <f>+[1]DGA!R13</f>
        <v>342.9</v>
      </c>
      <c r="G13" s="115">
        <f>+[1]DGA!S13</f>
        <v>391.1</v>
      </c>
      <c r="H13" s="115">
        <f>+[1]DGA!T13</f>
        <v>451</v>
      </c>
      <c r="I13" s="115">
        <f>+[1]DGA!U13</f>
        <v>721.6</v>
      </c>
      <c r="J13" s="115">
        <f>+[1]DGA!V13</f>
        <v>633.29999999999995</v>
      </c>
      <c r="K13" s="115">
        <f>+[1]DGA!W13</f>
        <v>653.5</v>
      </c>
      <c r="L13" s="115">
        <f>+[1]DGA!X13</f>
        <v>912.7</v>
      </c>
      <c r="M13" s="115">
        <f>+[1]DGA!Y13</f>
        <v>975.7</v>
      </c>
      <c r="N13" s="116">
        <f t="shared" ref="N13:N19" si="6">SUM(C13:M13)</f>
        <v>6806.7</v>
      </c>
      <c r="O13" s="122">
        <v>518.29999999999995</v>
      </c>
      <c r="P13" s="115">
        <v>576.79999999999995</v>
      </c>
      <c r="Q13" s="123">
        <v>831</v>
      </c>
      <c r="R13" s="123">
        <v>315.10000000000002</v>
      </c>
      <c r="S13" s="123">
        <v>378</v>
      </c>
      <c r="T13" s="123">
        <v>312.39999999999998</v>
      </c>
      <c r="U13" s="123">
        <v>694.7</v>
      </c>
      <c r="V13" s="123">
        <v>717</v>
      </c>
      <c r="W13" s="123">
        <v>751.2</v>
      </c>
      <c r="X13" s="123">
        <v>926.9</v>
      </c>
      <c r="Y13" s="123">
        <v>778.3</v>
      </c>
      <c r="Z13" s="116">
        <f t="shared" ref="Z13:Z19" si="7">SUM(O13:Y13)</f>
        <v>6799.7</v>
      </c>
      <c r="AA13" s="116">
        <f t="shared" si="1"/>
        <v>100.10294571819345</v>
      </c>
      <c r="AB13" s="106"/>
      <c r="AC13" s="107"/>
      <c r="AD13" s="87"/>
      <c r="AE13" s="87"/>
      <c r="AF13" s="108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86"/>
      <c r="AR13" s="110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</row>
    <row r="14" spans="1:77" ht="18" customHeight="1">
      <c r="A14" s="94"/>
      <c r="B14" s="121" t="s">
        <v>84</v>
      </c>
      <c r="C14" s="115">
        <f>+[1]DGA!O14</f>
        <v>0</v>
      </c>
      <c r="D14" s="115">
        <f>+[1]DGA!P14</f>
        <v>0</v>
      </c>
      <c r="E14" s="115">
        <f>+[1]DGA!Q14</f>
        <v>0</v>
      </c>
      <c r="F14" s="115">
        <f>+[1]DGA!R14</f>
        <v>0</v>
      </c>
      <c r="G14" s="115">
        <f>+[1]DGA!S14</f>
        <v>0</v>
      </c>
      <c r="H14" s="115">
        <f>+[1]DGA!T14</f>
        <v>0</v>
      </c>
      <c r="I14" s="115">
        <f>+[1]DGA!U14</f>
        <v>0</v>
      </c>
      <c r="J14" s="115">
        <f>+[1]DGA!V14</f>
        <v>0</v>
      </c>
      <c r="K14" s="115">
        <f>+[1]DGA!W14</f>
        <v>0</v>
      </c>
      <c r="L14" s="115">
        <f>+[1]DGA!X14</f>
        <v>0</v>
      </c>
      <c r="M14" s="115">
        <f>+[1]DGA!Y14</f>
        <v>0</v>
      </c>
      <c r="N14" s="116">
        <f t="shared" si="6"/>
        <v>0</v>
      </c>
      <c r="O14" s="122">
        <v>0</v>
      </c>
      <c r="P14" s="115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16">
        <f t="shared" si="7"/>
        <v>0</v>
      </c>
      <c r="AA14" s="116">
        <v>0</v>
      </c>
      <c r="AB14" s="106"/>
      <c r="AC14" s="107"/>
      <c r="AD14" s="87"/>
      <c r="AE14" s="87"/>
      <c r="AF14" s="108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86"/>
      <c r="AR14" s="110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</row>
    <row r="15" spans="1:77" ht="18" customHeight="1">
      <c r="A15" s="94"/>
      <c r="B15" s="121" t="s">
        <v>44</v>
      </c>
      <c r="C15" s="115">
        <f>+[1]DGA!O15</f>
        <v>251.6</v>
      </c>
      <c r="D15" s="115">
        <f>+[1]DGA!P15</f>
        <v>275.10000000000002</v>
      </c>
      <c r="E15" s="115">
        <f>+[1]DGA!Q15</f>
        <v>326.89999999999998</v>
      </c>
      <c r="F15" s="115">
        <f>+[1]DGA!R15</f>
        <v>123.5</v>
      </c>
      <c r="G15" s="115">
        <f>+[1]DGA!S15</f>
        <v>108.7</v>
      </c>
      <c r="H15" s="115">
        <f>+[1]DGA!T15</f>
        <v>191.2</v>
      </c>
      <c r="I15" s="115">
        <f>+[1]DGA!U15</f>
        <v>218.5</v>
      </c>
      <c r="J15" s="115">
        <f>+[1]DGA!V15</f>
        <v>262.7</v>
      </c>
      <c r="K15" s="115">
        <f>+[1]DGA!W15</f>
        <v>314.8</v>
      </c>
      <c r="L15" s="115">
        <f>+[1]DGA!X15</f>
        <v>482.7</v>
      </c>
      <c r="M15" s="115">
        <f>+[1]DGA!Y15</f>
        <v>243</v>
      </c>
      <c r="N15" s="116">
        <f t="shared" si="6"/>
        <v>2798.7</v>
      </c>
      <c r="O15" s="122">
        <v>323.7</v>
      </c>
      <c r="P15" s="115">
        <v>241.2</v>
      </c>
      <c r="Q15" s="123">
        <v>404.2</v>
      </c>
      <c r="R15" s="123">
        <v>77.599999999999994</v>
      </c>
      <c r="S15" s="123">
        <v>102.7</v>
      </c>
      <c r="T15" s="123">
        <v>142.6</v>
      </c>
      <c r="U15" s="123">
        <v>203.8</v>
      </c>
      <c r="V15" s="123">
        <v>289</v>
      </c>
      <c r="W15" s="123">
        <v>292.10000000000002</v>
      </c>
      <c r="X15" s="123">
        <v>395.3</v>
      </c>
      <c r="Y15" s="123">
        <v>389.7</v>
      </c>
      <c r="Z15" s="116">
        <f t="shared" si="7"/>
        <v>2861.8999999999996</v>
      </c>
      <c r="AA15" s="116">
        <f t="shared" si="1"/>
        <v>97.79167685803138</v>
      </c>
      <c r="AB15" s="106"/>
      <c r="AC15" s="107"/>
      <c r="AD15" s="87"/>
      <c r="AE15" s="87"/>
      <c r="AF15" s="108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86"/>
      <c r="AR15" s="110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</row>
    <row r="16" spans="1:77" ht="18" customHeight="1">
      <c r="A16" s="94"/>
      <c r="B16" s="121" t="s">
        <v>85</v>
      </c>
      <c r="C16" s="115">
        <f>+[1]DGA!O16</f>
        <v>172.7</v>
      </c>
      <c r="D16" s="115">
        <f>+[1]DGA!P16</f>
        <v>136.30000000000001</v>
      </c>
      <c r="E16" s="115">
        <f>+[1]DGA!Q16</f>
        <v>115.1</v>
      </c>
      <c r="F16" s="115">
        <f>+[1]DGA!R16</f>
        <v>69.8</v>
      </c>
      <c r="G16" s="115">
        <f>+[1]DGA!S16</f>
        <v>79.8</v>
      </c>
      <c r="H16" s="115">
        <f>+[1]DGA!T16</f>
        <v>137.4</v>
      </c>
      <c r="I16" s="115">
        <f>+[1]DGA!U16</f>
        <v>182.5</v>
      </c>
      <c r="J16" s="115">
        <f>+[1]DGA!V16</f>
        <v>190.5</v>
      </c>
      <c r="K16" s="115">
        <f>+[1]DGA!W16</f>
        <v>215.3</v>
      </c>
      <c r="L16" s="115">
        <f>+[1]DGA!X16</f>
        <v>256</v>
      </c>
      <c r="M16" s="115">
        <f>+[1]DGA!Y16</f>
        <v>273.7</v>
      </c>
      <c r="N16" s="116">
        <f t="shared" si="6"/>
        <v>1829.1</v>
      </c>
      <c r="O16" s="122">
        <v>148.80000000000001</v>
      </c>
      <c r="P16" s="115">
        <v>133.6</v>
      </c>
      <c r="Q16" s="123">
        <v>132.9</v>
      </c>
      <c r="R16" s="123">
        <v>74.3</v>
      </c>
      <c r="S16" s="123">
        <v>101.4</v>
      </c>
      <c r="T16" s="123">
        <v>111.5</v>
      </c>
      <c r="U16" s="123">
        <v>178.9</v>
      </c>
      <c r="V16" s="123">
        <v>185.5</v>
      </c>
      <c r="W16" s="123">
        <v>204.5</v>
      </c>
      <c r="X16" s="123">
        <v>272</v>
      </c>
      <c r="Y16" s="123">
        <v>189.6</v>
      </c>
      <c r="Z16" s="116">
        <f t="shared" si="7"/>
        <v>1733</v>
      </c>
      <c r="AA16" s="116">
        <f t="shared" si="1"/>
        <v>105.54529717253318</v>
      </c>
      <c r="AB16" s="106"/>
      <c r="AC16" s="107"/>
      <c r="AD16" s="87"/>
      <c r="AE16" s="87"/>
      <c r="AF16" s="108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86"/>
      <c r="AR16" s="110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</row>
    <row r="17" spans="1:77" ht="18" customHeight="1">
      <c r="A17" s="94"/>
      <c r="B17" s="121" t="s">
        <v>86</v>
      </c>
      <c r="C17" s="115">
        <f>+[1]DGA!O17</f>
        <v>148.80000000000001</v>
      </c>
      <c r="D17" s="115">
        <f>+[1]DGA!P17</f>
        <v>121</v>
      </c>
      <c r="E17" s="115">
        <f>+[1]DGA!Q17</f>
        <v>141.1</v>
      </c>
      <c r="F17" s="115">
        <f>+[1]DGA!R17</f>
        <v>73.900000000000006</v>
      </c>
      <c r="G17" s="115">
        <f>+[1]DGA!S17</f>
        <v>81.7</v>
      </c>
      <c r="H17" s="115">
        <f>+[1]DGA!T17</f>
        <v>148.9</v>
      </c>
      <c r="I17" s="115">
        <f>+[1]DGA!U17</f>
        <v>74.900000000000006</v>
      </c>
      <c r="J17" s="115">
        <f>+[1]DGA!V17</f>
        <v>121.3</v>
      </c>
      <c r="K17" s="115">
        <f>+[1]DGA!W17</f>
        <v>163.5</v>
      </c>
      <c r="L17" s="115">
        <f>+[1]DGA!X17</f>
        <v>143.1</v>
      </c>
      <c r="M17" s="115">
        <f>+[1]DGA!Y17</f>
        <v>153.69999999999999</v>
      </c>
      <c r="N17" s="116">
        <f t="shared" si="6"/>
        <v>1371.8999999999999</v>
      </c>
      <c r="O17" s="122">
        <v>123.5</v>
      </c>
      <c r="P17" s="115">
        <v>127.1</v>
      </c>
      <c r="Q17" s="123">
        <v>156.4</v>
      </c>
      <c r="R17" s="123">
        <v>79.7</v>
      </c>
      <c r="S17" s="123">
        <v>83.7</v>
      </c>
      <c r="T17" s="123">
        <v>107.3</v>
      </c>
      <c r="U17" s="123">
        <v>110.3</v>
      </c>
      <c r="V17" s="123">
        <v>122.5</v>
      </c>
      <c r="W17" s="123">
        <v>121.2</v>
      </c>
      <c r="X17" s="123">
        <v>146.69999999999999</v>
      </c>
      <c r="Y17" s="123">
        <v>178.4</v>
      </c>
      <c r="Z17" s="116">
        <f t="shared" si="7"/>
        <v>1356.8</v>
      </c>
      <c r="AA17" s="116">
        <f t="shared" si="1"/>
        <v>101.11291273584906</v>
      </c>
      <c r="AB17" s="106"/>
      <c r="AC17" s="107"/>
      <c r="AD17" s="87"/>
      <c r="AE17" s="87"/>
      <c r="AF17" s="108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86"/>
      <c r="AR17" s="110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</row>
    <row r="18" spans="1:77" ht="14.25">
      <c r="A18" s="94"/>
      <c r="B18" s="121" t="s">
        <v>34</v>
      </c>
      <c r="C18" s="115">
        <f>+[1]DGA!O18</f>
        <v>0</v>
      </c>
      <c r="D18" s="115">
        <f>+[1]DGA!P18</f>
        <v>0</v>
      </c>
      <c r="E18" s="115">
        <f>+[1]DGA!Q18</f>
        <v>0</v>
      </c>
      <c r="F18" s="115">
        <f>+[1]DGA!R18</f>
        <v>0</v>
      </c>
      <c r="G18" s="115">
        <f>+[1]DGA!S18</f>
        <v>0</v>
      </c>
      <c r="H18" s="115">
        <f>+[1]DGA!T18</f>
        <v>0</v>
      </c>
      <c r="I18" s="115">
        <f>+[1]DGA!U18</f>
        <v>0</v>
      </c>
      <c r="J18" s="115">
        <f>+[1]DGA!V18</f>
        <v>0</v>
      </c>
      <c r="K18" s="115">
        <f>+[1]DGA!W18</f>
        <v>0</v>
      </c>
      <c r="L18" s="115">
        <f>+[1]DGA!X18</f>
        <v>0</v>
      </c>
      <c r="M18" s="115">
        <f>+[1]DGA!Y18</f>
        <v>0</v>
      </c>
      <c r="N18" s="116">
        <f t="shared" si="6"/>
        <v>0</v>
      </c>
      <c r="O18" s="122">
        <v>0</v>
      </c>
      <c r="P18" s="115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16">
        <f t="shared" si="7"/>
        <v>0</v>
      </c>
      <c r="AA18" s="124">
        <v>0</v>
      </c>
      <c r="AB18" s="106"/>
      <c r="AC18" s="107"/>
      <c r="AD18" s="87"/>
      <c r="AE18" s="87"/>
      <c r="AF18" s="108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86"/>
      <c r="AR18" s="110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</row>
    <row r="19" spans="1:77" ht="14.25">
      <c r="A19" s="94"/>
      <c r="B19" s="125" t="s">
        <v>52</v>
      </c>
      <c r="C19" s="119">
        <f>+[1]DGA!O20</f>
        <v>32.1</v>
      </c>
      <c r="D19" s="119">
        <f>+[1]DGA!P20</f>
        <v>18.100000000000001</v>
      </c>
      <c r="E19" s="119">
        <f>+[1]DGA!Q20</f>
        <v>19.5</v>
      </c>
      <c r="F19" s="119">
        <f>+[1]DGA!R20</f>
        <v>1.3</v>
      </c>
      <c r="G19" s="119">
        <f>+[1]DGA!S20</f>
        <v>1.3</v>
      </c>
      <c r="H19" s="119">
        <f>+[1]DGA!T20</f>
        <v>3.2</v>
      </c>
      <c r="I19" s="119">
        <f>+[1]DGA!U20</f>
        <v>16</v>
      </c>
      <c r="J19" s="119">
        <f>+[1]DGA!V20</f>
        <v>25.8</v>
      </c>
      <c r="K19" s="119">
        <f>+[1]DGA!W20</f>
        <v>31.3</v>
      </c>
      <c r="L19" s="119">
        <f>+[1]DGA!X20</f>
        <v>41.1</v>
      </c>
      <c r="M19" s="119">
        <f>+[1]DGA!Y20</f>
        <v>50.7</v>
      </c>
      <c r="N19" s="120">
        <f t="shared" si="6"/>
        <v>240.39999999999998</v>
      </c>
      <c r="O19" s="126">
        <v>33.299999999999997</v>
      </c>
      <c r="P19" s="119">
        <v>14.6</v>
      </c>
      <c r="Q19" s="119">
        <v>15.4</v>
      </c>
      <c r="R19" s="119">
        <v>8</v>
      </c>
      <c r="S19" s="119">
        <v>2.1</v>
      </c>
      <c r="T19" s="119">
        <v>6.8</v>
      </c>
      <c r="U19" s="119">
        <v>10</v>
      </c>
      <c r="V19" s="119">
        <v>36.799999999999997</v>
      </c>
      <c r="W19" s="119">
        <v>47.3</v>
      </c>
      <c r="X19" s="119">
        <v>70.099999999999994</v>
      </c>
      <c r="Y19" s="119">
        <v>57.3</v>
      </c>
      <c r="Z19" s="120">
        <f t="shared" si="7"/>
        <v>301.7</v>
      </c>
      <c r="AA19" s="120">
        <f>+N19/Z19*100</f>
        <v>79.681803115677823</v>
      </c>
      <c r="AB19" s="106"/>
      <c r="AC19" s="107"/>
      <c r="AD19" s="87"/>
      <c r="AE19" s="87"/>
      <c r="AF19" s="108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86"/>
      <c r="AR19" s="110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</row>
    <row r="20" spans="1:77" ht="18" customHeight="1">
      <c r="A20" s="94"/>
      <c r="B20" s="127" t="s">
        <v>87</v>
      </c>
      <c r="C20" s="119">
        <f t="shared" ref="C20:Z20" si="8">+C21+C24+C25</f>
        <v>2781.5</v>
      </c>
      <c r="D20" s="119">
        <f t="shared" si="8"/>
        <v>2434</v>
      </c>
      <c r="E20" s="119">
        <f t="shared" si="8"/>
        <v>2081.5</v>
      </c>
      <c r="F20" s="119">
        <f t="shared" si="8"/>
        <v>1480</v>
      </c>
      <c r="G20" s="119">
        <f t="shared" si="8"/>
        <v>1495.1</v>
      </c>
      <c r="H20" s="119">
        <f t="shared" si="8"/>
        <v>2009.4</v>
      </c>
      <c r="I20" s="119">
        <f t="shared" si="8"/>
        <v>2374.6</v>
      </c>
      <c r="J20" s="119">
        <f t="shared" si="8"/>
        <v>2508.4</v>
      </c>
      <c r="K20" s="119">
        <f t="shared" si="8"/>
        <v>2734</v>
      </c>
      <c r="L20" s="119">
        <f t="shared" si="8"/>
        <v>3089.9</v>
      </c>
      <c r="M20" s="119">
        <f t="shared" si="8"/>
        <v>3259.4</v>
      </c>
      <c r="N20" s="120">
        <f t="shared" si="8"/>
        <v>26247.8</v>
      </c>
      <c r="O20" s="119">
        <f t="shared" si="8"/>
        <v>2606.2999999999997</v>
      </c>
      <c r="P20" s="119">
        <f t="shared" si="8"/>
        <v>2446.4</v>
      </c>
      <c r="Q20" s="119">
        <f t="shared" si="8"/>
        <v>2173.9</v>
      </c>
      <c r="R20" s="119">
        <f t="shared" si="8"/>
        <v>1618.7</v>
      </c>
      <c r="S20" s="119">
        <f t="shared" si="8"/>
        <v>1572.8999999999999</v>
      </c>
      <c r="T20" s="119">
        <f>+T21+T24+T25-0.1</f>
        <v>1827.7</v>
      </c>
      <c r="U20" s="119">
        <f t="shared" si="8"/>
        <v>2331.6999999999998</v>
      </c>
      <c r="V20" s="119">
        <f t="shared" si="8"/>
        <v>2465.6</v>
      </c>
      <c r="W20" s="119">
        <f t="shared" si="8"/>
        <v>2731.6000000000004</v>
      </c>
      <c r="X20" s="119">
        <f t="shared" si="8"/>
        <v>2999.4</v>
      </c>
      <c r="Y20" s="119">
        <f t="shared" si="8"/>
        <v>2754.7999999999997</v>
      </c>
      <c r="Z20" s="120">
        <f t="shared" si="8"/>
        <v>25529.100000000002</v>
      </c>
      <c r="AA20" s="120">
        <f>+N20/Z20*100</f>
        <v>102.81521871119624</v>
      </c>
      <c r="AB20" s="106"/>
      <c r="AC20" s="107"/>
      <c r="AD20" s="87"/>
      <c r="AE20" s="87"/>
      <c r="AF20" s="108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86"/>
      <c r="AR20" s="110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</row>
    <row r="21" spans="1:77" ht="18" customHeight="1">
      <c r="A21" s="94"/>
      <c r="B21" s="113" t="s">
        <v>88</v>
      </c>
      <c r="C21" s="119">
        <f t="shared" ref="C21:Z21" si="9">+C22+C23</f>
        <v>2737.1</v>
      </c>
      <c r="D21" s="119">
        <f t="shared" si="9"/>
        <v>2402.4</v>
      </c>
      <c r="E21" s="119">
        <f t="shared" si="9"/>
        <v>2061.1999999999998</v>
      </c>
      <c r="F21" s="119">
        <f t="shared" si="9"/>
        <v>1477.2</v>
      </c>
      <c r="G21" s="119">
        <f t="shared" si="9"/>
        <v>1493.1</v>
      </c>
      <c r="H21" s="119">
        <f t="shared" si="9"/>
        <v>2007.5</v>
      </c>
      <c r="I21" s="119">
        <f t="shared" si="9"/>
        <v>2372.9</v>
      </c>
      <c r="J21" s="119">
        <f t="shared" si="9"/>
        <v>2507.6</v>
      </c>
      <c r="K21" s="119">
        <f t="shared" si="9"/>
        <v>2732.8</v>
      </c>
      <c r="L21" s="119">
        <f t="shared" si="9"/>
        <v>3088.8</v>
      </c>
      <c r="M21" s="119">
        <f t="shared" si="9"/>
        <v>3257.3</v>
      </c>
      <c r="N21" s="120">
        <f t="shared" si="9"/>
        <v>26137.899999999998</v>
      </c>
      <c r="O21" s="119">
        <f t="shared" si="9"/>
        <v>2558.1999999999998</v>
      </c>
      <c r="P21" s="119">
        <f t="shared" si="9"/>
        <v>2419.8000000000002</v>
      </c>
      <c r="Q21" s="119">
        <f t="shared" si="9"/>
        <v>2153</v>
      </c>
      <c r="R21" s="119">
        <f t="shared" si="9"/>
        <v>1616</v>
      </c>
      <c r="S21" s="119">
        <f t="shared" si="9"/>
        <v>1570.1</v>
      </c>
      <c r="T21" s="119">
        <f t="shared" si="9"/>
        <v>1826.5</v>
      </c>
      <c r="U21" s="119">
        <f t="shared" si="9"/>
        <v>2329</v>
      </c>
      <c r="V21" s="119">
        <f t="shared" si="9"/>
        <v>2461.6</v>
      </c>
      <c r="W21" s="119">
        <f t="shared" si="9"/>
        <v>2722.3</v>
      </c>
      <c r="X21" s="119">
        <f t="shared" si="9"/>
        <v>2989.4</v>
      </c>
      <c r="Y21" s="119">
        <f t="shared" si="9"/>
        <v>2744.2</v>
      </c>
      <c r="Z21" s="120">
        <f t="shared" si="9"/>
        <v>25390.100000000002</v>
      </c>
      <c r="AA21" s="120">
        <f>+N21/Z21*100</f>
        <v>102.94524243701284</v>
      </c>
      <c r="AB21" s="106"/>
      <c r="AC21" s="107"/>
      <c r="AD21" s="87"/>
      <c r="AE21" s="87"/>
      <c r="AF21" s="108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86"/>
      <c r="AR21" s="110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</row>
    <row r="22" spans="1:77" ht="18" customHeight="1">
      <c r="A22" s="94"/>
      <c r="B22" s="128" t="s">
        <v>89</v>
      </c>
      <c r="C22" s="115">
        <f>+[1]DGA!O23</f>
        <v>2737.1</v>
      </c>
      <c r="D22" s="115">
        <f>+[1]DGA!P23</f>
        <v>2402.4</v>
      </c>
      <c r="E22" s="115">
        <f>+[1]DGA!Q23</f>
        <v>2061.1999999999998</v>
      </c>
      <c r="F22" s="115">
        <f>+[1]DGA!R23</f>
        <v>1477.2</v>
      </c>
      <c r="G22" s="115">
        <f>+[1]DGA!S23</f>
        <v>1493.1</v>
      </c>
      <c r="H22" s="115">
        <f>+[1]DGA!T23</f>
        <v>2007.5</v>
      </c>
      <c r="I22" s="115">
        <f>+[1]DGA!U23</f>
        <v>2372.9</v>
      </c>
      <c r="J22" s="115">
        <f>+[1]DGA!V23</f>
        <v>2507.6</v>
      </c>
      <c r="K22" s="115">
        <f>+[1]DGA!W23</f>
        <v>2732.8</v>
      </c>
      <c r="L22" s="115">
        <f>+[1]DGA!X23</f>
        <v>3088.8</v>
      </c>
      <c r="M22" s="115">
        <f>+[1]DGA!Y23</f>
        <v>3257.3</v>
      </c>
      <c r="N22" s="116">
        <f>SUM(C22:M22)</f>
        <v>26137.899999999998</v>
      </c>
      <c r="O22" s="115">
        <f>+'[1]PP (EST)'!O48</f>
        <v>2558.1999999999998</v>
      </c>
      <c r="P22" s="115">
        <f>+'[1]PP (EST)'!P48</f>
        <v>2419.8000000000002</v>
      </c>
      <c r="Q22" s="115">
        <f>+'[1]PP (EST)'!Q48</f>
        <v>2153</v>
      </c>
      <c r="R22" s="115">
        <f>+'[1]PP (EST)'!R48</f>
        <v>1616</v>
      </c>
      <c r="S22" s="115">
        <f>+'[1]PP (EST)'!S48</f>
        <v>1570.1</v>
      </c>
      <c r="T22" s="115">
        <f>+'[1]PP (EST)'!T48</f>
        <v>1826.5</v>
      </c>
      <c r="U22" s="115">
        <f>+'[1]PP (EST)'!U48</f>
        <v>2329</v>
      </c>
      <c r="V22" s="115">
        <f>+'[1]PP (EST)'!V48</f>
        <v>2461.6</v>
      </c>
      <c r="W22" s="115">
        <f>+'[1]PP (EST)'!W48</f>
        <v>2722.3</v>
      </c>
      <c r="X22" s="115">
        <f>+'[1]PP (EST)'!X48</f>
        <v>2989.4</v>
      </c>
      <c r="Y22" s="115">
        <f>+'[1]PP (EST)'!Y48</f>
        <v>2744.2</v>
      </c>
      <c r="Z22" s="116">
        <f>SUM(O22:Y22)</f>
        <v>25390.100000000002</v>
      </c>
      <c r="AA22" s="116">
        <f>+N22/Z22*100</f>
        <v>102.94524243701284</v>
      </c>
      <c r="AB22" s="106"/>
      <c r="AC22" s="107"/>
      <c r="AD22" s="87"/>
      <c r="AE22" s="87"/>
      <c r="AF22" s="108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86"/>
      <c r="AR22" s="110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</row>
    <row r="23" spans="1:77" ht="18" customHeight="1">
      <c r="A23" s="94"/>
      <c r="B23" s="128" t="s">
        <v>90</v>
      </c>
      <c r="C23" s="115">
        <f>+[1]DGA!O24</f>
        <v>0</v>
      </c>
      <c r="D23" s="115">
        <f>+[1]DGA!P24</f>
        <v>0</v>
      </c>
      <c r="E23" s="115">
        <f>+[1]DGA!Q24</f>
        <v>0</v>
      </c>
      <c r="F23" s="115">
        <f>+[1]DGA!R24</f>
        <v>0</v>
      </c>
      <c r="G23" s="115">
        <f>+[1]DGA!S24</f>
        <v>0</v>
      </c>
      <c r="H23" s="115">
        <f>+[1]DGA!T24</f>
        <v>0</v>
      </c>
      <c r="I23" s="115">
        <f>+[1]DGA!U24</f>
        <v>0</v>
      </c>
      <c r="J23" s="115">
        <f>+[1]DGA!V24</f>
        <v>0</v>
      </c>
      <c r="K23" s="115">
        <f>+[1]DGA!W24</f>
        <v>0</v>
      </c>
      <c r="L23" s="115">
        <f>+[1]DGA!X24</f>
        <v>0</v>
      </c>
      <c r="M23" s="115">
        <f>+[1]DGA!Y24</f>
        <v>0</v>
      </c>
      <c r="N23" s="116">
        <f>SUM(C23:M23)</f>
        <v>0</v>
      </c>
      <c r="O23" s="122">
        <v>0</v>
      </c>
      <c r="P23" s="115">
        <v>0</v>
      </c>
      <c r="Q23" s="115">
        <v>0</v>
      </c>
      <c r="R23" s="115">
        <f>+'[1]PP (EST)'!R49</f>
        <v>0</v>
      </c>
      <c r="S23" s="115">
        <f>+'[1]PP (EST)'!S49</f>
        <v>0</v>
      </c>
      <c r="T23" s="115">
        <f>+'[1]PP (EST)'!T49</f>
        <v>0</v>
      </c>
      <c r="U23" s="115">
        <f>+'[1]PP (EST)'!U49</f>
        <v>0</v>
      </c>
      <c r="V23" s="115">
        <f>+'[1]PP (EST)'!V49</f>
        <v>0</v>
      </c>
      <c r="W23" s="115">
        <f>+'[1]PP (EST)'!W49</f>
        <v>0</v>
      </c>
      <c r="X23" s="115">
        <f>+'[1]PP (EST)'!X49</f>
        <v>0</v>
      </c>
      <c r="Y23" s="115">
        <f>+'[1]PP (EST)'!Y49</f>
        <v>0</v>
      </c>
      <c r="Z23" s="116">
        <f>SUM(O23:Y23)</f>
        <v>0</v>
      </c>
      <c r="AA23" s="129">
        <v>0</v>
      </c>
      <c r="AB23" s="106"/>
      <c r="AC23" s="107"/>
      <c r="AD23" s="87"/>
      <c r="AE23" s="87"/>
      <c r="AF23" s="108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86"/>
      <c r="AR23" s="110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</row>
    <row r="24" spans="1:77" ht="18" customHeight="1">
      <c r="A24" s="94"/>
      <c r="B24" s="113" t="s">
        <v>91</v>
      </c>
      <c r="C24" s="119">
        <f>+[1]DGA!O25</f>
        <v>0</v>
      </c>
      <c r="D24" s="119">
        <f>+[1]DGA!P25</f>
        <v>0</v>
      </c>
      <c r="E24" s="119">
        <f>+[1]DGA!Q25</f>
        <v>0</v>
      </c>
      <c r="F24" s="119">
        <f>+[1]DGA!R25</f>
        <v>0</v>
      </c>
      <c r="G24" s="119">
        <f>+[1]DGA!S25</f>
        <v>0</v>
      </c>
      <c r="H24" s="119">
        <f>+[1]DGA!T25</f>
        <v>0</v>
      </c>
      <c r="I24" s="119">
        <f>+[1]DGA!U25</f>
        <v>0</v>
      </c>
      <c r="J24" s="119">
        <f>+[1]DGA!V25</f>
        <v>0</v>
      </c>
      <c r="K24" s="119">
        <f>+[1]DGA!W25</f>
        <v>0</v>
      </c>
      <c r="L24" s="119">
        <f>+[1]DGA!X25</f>
        <v>0</v>
      </c>
      <c r="M24" s="119">
        <f>+[1]DGA!Y25</f>
        <v>0</v>
      </c>
      <c r="N24" s="120">
        <f>SUM(C24:M24)</f>
        <v>0</v>
      </c>
      <c r="O24" s="130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20">
        <f>SUM(O24:Y24)</f>
        <v>0</v>
      </c>
      <c r="AA24" s="129">
        <v>0</v>
      </c>
      <c r="AB24" s="106"/>
      <c r="AC24" s="107"/>
      <c r="AD24" s="132"/>
      <c r="AE24" s="87"/>
      <c r="AF24" s="108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86"/>
      <c r="AR24" s="110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</row>
    <row r="25" spans="1:77" ht="18" customHeight="1">
      <c r="A25" s="94"/>
      <c r="B25" s="113" t="s">
        <v>92</v>
      </c>
      <c r="C25" s="133">
        <f t="shared" ref="C25:Z25" si="10">+C26+C27</f>
        <v>44.4</v>
      </c>
      <c r="D25" s="133">
        <f t="shared" si="10"/>
        <v>31.6</v>
      </c>
      <c r="E25" s="133">
        <f t="shared" si="10"/>
        <v>20.3</v>
      </c>
      <c r="F25" s="133">
        <f t="shared" si="10"/>
        <v>2.8</v>
      </c>
      <c r="G25" s="133">
        <f t="shared" si="10"/>
        <v>2</v>
      </c>
      <c r="H25" s="133">
        <f t="shared" si="10"/>
        <v>1.9000000000000001</v>
      </c>
      <c r="I25" s="133">
        <f t="shared" si="10"/>
        <v>1.7</v>
      </c>
      <c r="J25" s="133">
        <f t="shared" si="10"/>
        <v>0.8</v>
      </c>
      <c r="K25" s="133">
        <f t="shared" si="10"/>
        <v>1.2000000000000002</v>
      </c>
      <c r="L25" s="133">
        <f t="shared" si="10"/>
        <v>1.1000000000000001</v>
      </c>
      <c r="M25" s="133">
        <f t="shared" si="10"/>
        <v>2.1</v>
      </c>
      <c r="N25" s="134">
        <f t="shared" si="10"/>
        <v>109.89999999999999</v>
      </c>
      <c r="O25" s="133">
        <f t="shared" si="10"/>
        <v>48.1</v>
      </c>
      <c r="P25" s="133">
        <f t="shared" si="10"/>
        <v>26.6</v>
      </c>
      <c r="Q25" s="133">
        <f t="shared" si="10"/>
        <v>20.900000000000002</v>
      </c>
      <c r="R25" s="133">
        <f t="shared" si="10"/>
        <v>2.7</v>
      </c>
      <c r="S25" s="133">
        <f t="shared" si="10"/>
        <v>2.8000000000000003</v>
      </c>
      <c r="T25" s="133">
        <f t="shared" si="10"/>
        <v>1.3</v>
      </c>
      <c r="U25" s="133">
        <f t="shared" si="10"/>
        <v>2.7</v>
      </c>
      <c r="V25" s="133">
        <f t="shared" si="10"/>
        <v>4</v>
      </c>
      <c r="W25" s="133">
        <f t="shared" si="10"/>
        <v>9.3000000000000007</v>
      </c>
      <c r="X25" s="133">
        <f t="shared" si="10"/>
        <v>10</v>
      </c>
      <c r="Y25" s="133">
        <f t="shared" si="10"/>
        <v>10.6</v>
      </c>
      <c r="Z25" s="134">
        <f t="shared" si="10"/>
        <v>138.99999999999997</v>
      </c>
      <c r="AA25" s="120">
        <f t="shared" ref="AA25:AA31" si="11">+N25/Z25*100</f>
        <v>79.06474820143886</v>
      </c>
      <c r="AB25" s="106"/>
      <c r="AC25" s="107"/>
      <c r="AD25" s="132"/>
      <c r="AE25" s="87"/>
      <c r="AF25" s="108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86"/>
      <c r="AR25" s="110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</row>
    <row r="26" spans="1:77" ht="18" customHeight="1">
      <c r="A26" s="94"/>
      <c r="B26" s="128" t="s">
        <v>93</v>
      </c>
      <c r="C26" s="135">
        <f>+[1]DGA!O27</f>
        <v>40.4</v>
      </c>
      <c r="D26" s="135">
        <f>+[1]DGA!P27</f>
        <v>30</v>
      </c>
      <c r="E26" s="135">
        <f>+[1]DGA!Q27</f>
        <v>18.100000000000001</v>
      </c>
      <c r="F26" s="135">
        <f>+[1]DGA!R27</f>
        <v>0</v>
      </c>
      <c r="G26" s="135">
        <f>+[1]DGA!S27</f>
        <v>0</v>
      </c>
      <c r="H26" s="135">
        <f>+[1]DGA!T27</f>
        <v>0.1</v>
      </c>
      <c r="I26" s="135">
        <f>+[1]DGA!U27</f>
        <v>0</v>
      </c>
      <c r="J26" s="135">
        <f>+[1]DGA!V27</f>
        <v>0</v>
      </c>
      <c r="K26" s="135">
        <f>+[1]DGA!W27</f>
        <v>0.1</v>
      </c>
      <c r="L26" s="135">
        <f>+[1]DGA!X27</f>
        <v>0.1</v>
      </c>
      <c r="M26" s="135">
        <f>+[1]DGA!Y27</f>
        <v>1</v>
      </c>
      <c r="N26" s="116">
        <f>SUM(C26:M26)</f>
        <v>89.799999999999983</v>
      </c>
      <c r="O26" s="35">
        <v>44.6</v>
      </c>
      <c r="P26" s="135">
        <v>24.8</v>
      </c>
      <c r="Q26" s="37">
        <v>19.100000000000001</v>
      </c>
      <c r="R26" s="37">
        <v>0</v>
      </c>
      <c r="S26" s="37">
        <v>0.1</v>
      </c>
      <c r="T26" s="37">
        <v>0.2</v>
      </c>
      <c r="U26" s="37">
        <v>0</v>
      </c>
      <c r="V26" s="37">
        <v>1.6</v>
      </c>
      <c r="W26" s="37">
        <v>5.8</v>
      </c>
      <c r="X26" s="37">
        <v>6.8</v>
      </c>
      <c r="Y26" s="37">
        <v>6.3</v>
      </c>
      <c r="Z26" s="116">
        <f>SUM(O26:Y26)</f>
        <v>109.29999999999998</v>
      </c>
      <c r="AA26" s="116">
        <f t="shared" si="11"/>
        <v>82.159194876486737</v>
      </c>
      <c r="AB26" s="106"/>
      <c r="AC26" s="107"/>
      <c r="AD26" s="136"/>
      <c r="AE26" s="87"/>
      <c r="AF26" s="108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86"/>
      <c r="AR26" s="110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</row>
    <row r="27" spans="1:77" ht="18" customHeight="1">
      <c r="A27" s="94"/>
      <c r="B27" s="137" t="s">
        <v>34</v>
      </c>
      <c r="C27" s="135">
        <f>+[1]DGA!O28</f>
        <v>4</v>
      </c>
      <c r="D27" s="135">
        <f>+[1]DGA!P28</f>
        <v>1.6</v>
      </c>
      <c r="E27" s="135">
        <f>+[1]DGA!Q28</f>
        <v>2.2000000000000002</v>
      </c>
      <c r="F27" s="135">
        <f>+[1]DGA!R28</f>
        <v>2.8</v>
      </c>
      <c r="G27" s="135">
        <f>+[1]DGA!S28</f>
        <v>2</v>
      </c>
      <c r="H27" s="135">
        <f>+[1]DGA!T28</f>
        <v>1.8</v>
      </c>
      <c r="I27" s="135">
        <f>+[1]DGA!U28</f>
        <v>1.7</v>
      </c>
      <c r="J27" s="135">
        <f>+[1]DGA!V28</f>
        <v>0.8</v>
      </c>
      <c r="K27" s="135">
        <f>+[1]DGA!W28</f>
        <v>1.1000000000000001</v>
      </c>
      <c r="L27" s="135">
        <f>+[1]DGA!X28</f>
        <v>1</v>
      </c>
      <c r="M27" s="135">
        <f>+[1]DGA!Y28</f>
        <v>1.1000000000000001</v>
      </c>
      <c r="N27" s="116">
        <f>SUM(C27:M27)</f>
        <v>20.100000000000005</v>
      </c>
      <c r="O27" s="35">
        <v>3.5</v>
      </c>
      <c r="P27" s="135">
        <v>1.8</v>
      </c>
      <c r="Q27" s="37">
        <v>1.8</v>
      </c>
      <c r="R27" s="37">
        <v>2.7</v>
      </c>
      <c r="S27" s="37">
        <v>2.7</v>
      </c>
      <c r="T27" s="37">
        <v>1.1000000000000001</v>
      </c>
      <c r="U27" s="37">
        <v>2.7</v>
      </c>
      <c r="V27" s="37">
        <v>2.4</v>
      </c>
      <c r="W27" s="37">
        <v>3.5</v>
      </c>
      <c r="X27" s="37">
        <v>3.2</v>
      </c>
      <c r="Y27" s="37">
        <v>4.3</v>
      </c>
      <c r="Z27" s="116">
        <f>SUM(O27:Y27)</f>
        <v>29.7</v>
      </c>
      <c r="AA27" s="116">
        <f t="shared" si="11"/>
        <v>67.676767676767696</v>
      </c>
      <c r="AB27" s="106"/>
      <c r="AC27" s="107"/>
      <c r="AD27" s="136"/>
      <c r="AE27" s="87"/>
      <c r="AF27" s="108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86"/>
      <c r="AR27" s="110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</row>
    <row r="28" spans="1:77" ht="18" customHeight="1">
      <c r="A28" s="94"/>
      <c r="B28" s="138" t="s">
        <v>94</v>
      </c>
      <c r="C28" s="133">
        <f>+[1]DGA!O29</f>
        <v>0.3</v>
      </c>
      <c r="D28" s="133">
        <f>+[1]DGA!P29</f>
        <v>0.2</v>
      </c>
      <c r="E28" s="133">
        <f>+[1]DGA!Q29</f>
        <v>0.1</v>
      </c>
      <c r="F28" s="133">
        <f>+[1]DGA!R29</f>
        <v>0</v>
      </c>
      <c r="G28" s="133">
        <f>+[1]DGA!S29</f>
        <v>0</v>
      </c>
      <c r="H28" s="133">
        <f>+[1]DGA!T29</f>
        <v>0.3</v>
      </c>
      <c r="I28" s="133">
        <f>+[1]DGA!U29</f>
        <v>0.3</v>
      </c>
      <c r="J28" s="133">
        <f>+[1]DGA!V29</f>
        <v>0</v>
      </c>
      <c r="K28" s="133">
        <f>+[1]DGA!W29</f>
        <v>0.5</v>
      </c>
      <c r="L28" s="133">
        <f>+[1]DGA!X29</f>
        <v>0.2</v>
      </c>
      <c r="M28" s="133">
        <f>+[1]DGA!Y29</f>
        <v>0.1</v>
      </c>
      <c r="N28" s="120">
        <f>SUM(C28:M28)</f>
        <v>2</v>
      </c>
      <c r="O28" s="23">
        <v>0.1</v>
      </c>
      <c r="P28" s="133">
        <v>0.1</v>
      </c>
      <c r="Q28" s="139">
        <v>0.3</v>
      </c>
      <c r="R28" s="139">
        <v>0</v>
      </c>
      <c r="S28" s="139">
        <v>0</v>
      </c>
      <c r="T28" s="139">
        <v>0.3</v>
      </c>
      <c r="U28" s="139">
        <v>0.3</v>
      </c>
      <c r="V28" s="139">
        <v>0.5</v>
      </c>
      <c r="W28" s="139">
        <v>0.1</v>
      </c>
      <c r="X28" s="140">
        <v>0.2</v>
      </c>
      <c r="Y28" s="140">
        <v>0.2</v>
      </c>
      <c r="Z28" s="120">
        <f>SUM(O28:Y28)</f>
        <v>2.1</v>
      </c>
      <c r="AA28" s="116">
        <f t="shared" si="11"/>
        <v>95.238095238095227</v>
      </c>
      <c r="AB28" s="106"/>
      <c r="AC28" s="107"/>
      <c r="AD28" s="136"/>
      <c r="AE28" s="87"/>
      <c r="AF28" s="108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86"/>
      <c r="AR28" s="110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</row>
    <row r="29" spans="1:77" ht="18" customHeight="1">
      <c r="A29" s="94"/>
      <c r="B29" s="141" t="s">
        <v>95</v>
      </c>
      <c r="C29" s="142">
        <f t="shared" ref="C29:Z30" si="12">+C30</f>
        <v>93.1</v>
      </c>
      <c r="D29" s="142">
        <f t="shared" si="12"/>
        <v>201</v>
      </c>
      <c r="E29" s="142">
        <f t="shared" si="12"/>
        <v>30.3</v>
      </c>
      <c r="F29" s="142">
        <f t="shared" si="12"/>
        <v>14.5</v>
      </c>
      <c r="G29" s="142">
        <f t="shared" si="12"/>
        <v>0.1</v>
      </c>
      <c r="H29" s="142">
        <f t="shared" si="12"/>
        <v>18.7</v>
      </c>
      <c r="I29" s="142">
        <f t="shared" si="12"/>
        <v>71.8</v>
      </c>
      <c r="J29" s="142">
        <f t="shared" si="12"/>
        <v>120.9</v>
      </c>
      <c r="K29" s="142">
        <f t="shared" si="12"/>
        <v>28.3</v>
      </c>
      <c r="L29" s="142">
        <f t="shared" si="12"/>
        <v>112.3</v>
      </c>
      <c r="M29" s="142">
        <f t="shared" si="12"/>
        <v>165.5</v>
      </c>
      <c r="N29" s="142">
        <f t="shared" si="12"/>
        <v>856.5</v>
      </c>
      <c r="O29" s="142">
        <f t="shared" si="12"/>
        <v>131</v>
      </c>
      <c r="P29" s="142">
        <f t="shared" si="12"/>
        <v>202.6</v>
      </c>
      <c r="Q29" s="142">
        <f t="shared" si="12"/>
        <v>15.2</v>
      </c>
      <c r="R29" s="142">
        <f t="shared" si="12"/>
        <v>4.8</v>
      </c>
      <c r="S29" s="142">
        <f t="shared" si="12"/>
        <v>4.4000000000000004</v>
      </c>
      <c r="T29" s="142">
        <f t="shared" si="12"/>
        <v>10.9</v>
      </c>
      <c r="U29" s="142">
        <f t="shared" si="12"/>
        <v>60.7</v>
      </c>
      <c r="V29" s="142">
        <f t="shared" si="12"/>
        <v>96.9</v>
      </c>
      <c r="W29" s="142">
        <f t="shared" si="12"/>
        <v>105.6</v>
      </c>
      <c r="X29" s="142">
        <f t="shared" si="12"/>
        <v>213.8</v>
      </c>
      <c r="Y29" s="142">
        <f t="shared" si="12"/>
        <v>185.3</v>
      </c>
      <c r="Z29" s="142">
        <f t="shared" si="12"/>
        <v>1031.2</v>
      </c>
      <c r="AA29" s="120">
        <f t="shared" si="11"/>
        <v>83.058572536850278</v>
      </c>
      <c r="AB29" s="143"/>
      <c r="AC29" s="144"/>
      <c r="AD29" s="132"/>
      <c r="AE29" s="87"/>
      <c r="AF29" s="108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86"/>
      <c r="AR29" s="110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</row>
    <row r="30" spans="1:77" ht="18" customHeight="1">
      <c r="A30" s="94"/>
      <c r="B30" s="145" t="s">
        <v>58</v>
      </c>
      <c r="C30" s="112">
        <f t="shared" si="12"/>
        <v>93.1</v>
      </c>
      <c r="D30" s="112">
        <f t="shared" si="12"/>
        <v>201</v>
      </c>
      <c r="E30" s="112">
        <f t="shared" si="12"/>
        <v>30.3</v>
      </c>
      <c r="F30" s="112">
        <f t="shared" si="12"/>
        <v>14.5</v>
      </c>
      <c r="G30" s="112">
        <f t="shared" si="12"/>
        <v>0.1</v>
      </c>
      <c r="H30" s="112">
        <f t="shared" si="12"/>
        <v>18.7</v>
      </c>
      <c r="I30" s="112">
        <f t="shared" si="12"/>
        <v>71.8</v>
      </c>
      <c r="J30" s="112">
        <f t="shared" si="12"/>
        <v>120.9</v>
      </c>
      <c r="K30" s="112">
        <f t="shared" si="12"/>
        <v>28.3</v>
      </c>
      <c r="L30" s="112">
        <f t="shared" si="12"/>
        <v>112.3</v>
      </c>
      <c r="M30" s="112">
        <f t="shared" si="12"/>
        <v>165.5</v>
      </c>
      <c r="N30" s="105">
        <f t="shared" si="12"/>
        <v>856.5</v>
      </c>
      <c r="O30" s="112">
        <f t="shared" si="12"/>
        <v>131</v>
      </c>
      <c r="P30" s="112">
        <f t="shared" si="12"/>
        <v>202.6</v>
      </c>
      <c r="Q30" s="112">
        <f t="shared" si="12"/>
        <v>15.2</v>
      </c>
      <c r="R30" s="112">
        <f t="shared" si="12"/>
        <v>4.8</v>
      </c>
      <c r="S30" s="112">
        <f t="shared" si="12"/>
        <v>4.4000000000000004</v>
      </c>
      <c r="T30" s="112">
        <f t="shared" si="12"/>
        <v>10.9</v>
      </c>
      <c r="U30" s="112">
        <f t="shared" si="12"/>
        <v>60.7</v>
      </c>
      <c r="V30" s="112">
        <f t="shared" si="12"/>
        <v>96.9</v>
      </c>
      <c r="W30" s="112">
        <f t="shared" si="12"/>
        <v>105.6</v>
      </c>
      <c r="X30" s="112">
        <f t="shared" si="12"/>
        <v>213.8</v>
      </c>
      <c r="Y30" s="112">
        <f t="shared" si="12"/>
        <v>185.3</v>
      </c>
      <c r="Z30" s="105">
        <f t="shared" si="12"/>
        <v>1031.2</v>
      </c>
      <c r="AA30" s="120">
        <f t="shared" si="11"/>
        <v>83.058572536850278</v>
      </c>
      <c r="AB30" s="106"/>
      <c r="AC30" s="146"/>
      <c r="AD30" s="132"/>
      <c r="AE30" s="87"/>
      <c r="AF30" s="108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86"/>
      <c r="AR30" s="110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</row>
    <row r="31" spans="1:77" ht="18" customHeight="1">
      <c r="A31" s="94"/>
      <c r="B31" s="147" t="s">
        <v>60</v>
      </c>
      <c r="C31" s="148">
        <f>+[1]DGA!O32</f>
        <v>93.1</v>
      </c>
      <c r="D31" s="148">
        <f>+[1]DGA!P32</f>
        <v>201</v>
      </c>
      <c r="E31" s="148">
        <f>+[1]DGA!Q32</f>
        <v>30.3</v>
      </c>
      <c r="F31" s="148">
        <f>+[1]DGA!R32</f>
        <v>14.5</v>
      </c>
      <c r="G31" s="148">
        <f>+[1]DGA!S32</f>
        <v>0.1</v>
      </c>
      <c r="H31" s="148">
        <f>+[1]DGA!T32</f>
        <v>18.7</v>
      </c>
      <c r="I31" s="148">
        <f>+[1]DGA!U32</f>
        <v>71.8</v>
      </c>
      <c r="J31" s="148">
        <f>+[1]DGA!V32</f>
        <v>120.9</v>
      </c>
      <c r="K31" s="148">
        <f>+[1]DGA!W32</f>
        <v>28.3</v>
      </c>
      <c r="L31" s="148">
        <f>+[1]DGA!X32</f>
        <v>112.3</v>
      </c>
      <c r="M31" s="148">
        <f>+[1]DGA!Y32</f>
        <v>165.5</v>
      </c>
      <c r="N31" s="116">
        <f>SUM(C31:M31)</f>
        <v>856.5</v>
      </c>
      <c r="O31" s="149">
        <v>131</v>
      </c>
      <c r="P31" s="148">
        <v>202.6</v>
      </c>
      <c r="Q31" s="150">
        <v>15.2</v>
      </c>
      <c r="R31" s="150">
        <v>4.8</v>
      </c>
      <c r="S31" s="150">
        <v>4.4000000000000004</v>
      </c>
      <c r="T31" s="150">
        <v>10.9</v>
      </c>
      <c r="U31" s="150">
        <v>60.7</v>
      </c>
      <c r="V31" s="150">
        <v>96.9</v>
      </c>
      <c r="W31" s="150">
        <v>105.6</v>
      </c>
      <c r="X31" s="150">
        <v>213.8</v>
      </c>
      <c r="Y31" s="150">
        <v>185.3</v>
      </c>
      <c r="Z31" s="116">
        <f>SUM(O31:Y31)</f>
        <v>1031.2</v>
      </c>
      <c r="AA31" s="116">
        <f t="shared" si="11"/>
        <v>83.058572536850278</v>
      </c>
      <c r="AB31" s="151"/>
      <c r="AC31" s="152"/>
      <c r="AD31" s="153"/>
      <c r="AE31" s="87"/>
      <c r="AF31" s="108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86"/>
      <c r="AR31" s="110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</row>
    <row r="32" spans="1:77" ht="18" customHeight="1">
      <c r="A32" s="94"/>
      <c r="B32" s="127" t="s">
        <v>96</v>
      </c>
      <c r="C32" s="112">
        <f>+[1]DGA!O33</f>
        <v>22.9</v>
      </c>
      <c r="D32" s="112">
        <f>+[1]DGA!P33</f>
        <v>0</v>
      </c>
      <c r="E32" s="112">
        <f>+[1]DGA!Q33</f>
        <v>0</v>
      </c>
      <c r="F32" s="112">
        <f>+[1]DGA!R33</f>
        <v>0</v>
      </c>
      <c r="G32" s="112">
        <f>+[1]DGA!S33</f>
        <v>20.6</v>
      </c>
      <c r="H32" s="112">
        <f>+[1]DGA!T33</f>
        <v>0</v>
      </c>
      <c r="I32" s="112">
        <f>+[1]DGA!U33</f>
        <v>0.6</v>
      </c>
      <c r="J32" s="112">
        <f>+[1]DGA!V33</f>
        <v>0</v>
      </c>
      <c r="K32" s="112">
        <f>+[1]DGA!W33</f>
        <v>0</v>
      </c>
      <c r="L32" s="112">
        <f>+[1]DGA!X33</f>
        <v>14.6</v>
      </c>
      <c r="M32" s="112">
        <f>+[1]DGA!Y33</f>
        <v>1.2</v>
      </c>
      <c r="N32" s="112">
        <f>+[1]DGA!Z33</f>
        <v>59.900000000000006</v>
      </c>
      <c r="O32" s="154">
        <v>22.8</v>
      </c>
      <c r="P32" s="112">
        <v>0</v>
      </c>
      <c r="Q32" s="112">
        <v>0</v>
      </c>
      <c r="R32" s="112">
        <v>0</v>
      </c>
      <c r="S32" s="112">
        <v>20.6</v>
      </c>
      <c r="T32" s="112">
        <v>0.6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20">
        <f>SUM(O32:Y32)</f>
        <v>44.000000000000007</v>
      </c>
      <c r="AA32" s="120">
        <v>0</v>
      </c>
      <c r="AB32" s="151"/>
      <c r="AC32" s="152"/>
      <c r="AD32" s="136"/>
      <c r="AE32" s="155"/>
      <c r="AF32" s="108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86"/>
      <c r="AR32" s="110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</row>
    <row r="33" spans="1:77" ht="18" customHeight="1" thickBot="1">
      <c r="A33" s="156"/>
      <c r="B33" s="157" t="s">
        <v>97</v>
      </c>
      <c r="C33" s="158">
        <f t="shared" ref="C33:N33" si="13">+C8+C28+C29+C32</f>
        <v>11947.4</v>
      </c>
      <c r="D33" s="158">
        <f t="shared" si="13"/>
        <v>10480.400000000001</v>
      </c>
      <c r="E33" s="158">
        <f t="shared" si="13"/>
        <v>9859.9999999999982</v>
      </c>
      <c r="F33" s="158">
        <f t="shared" si="13"/>
        <v>6618.8</v>
      </c>
      <c r="G33" s="158">
        <f t="shared" si="13"/>
        <v>6607.5000000000018</v>
      </c>
      <c r="H33" s="158">
        <f t="shared" si="13"/>
        <v>8359.2000000000007</v>
      </c>
      <c r="I33" s="158">
        <f t="shared" si="13"/>
        <v>10077.9</v>
      </c>
      <c r="J33" s="158">
        <f t="shared" si="13"/>
        <v>10335.299999999999</v>
      </c>
      <c r="K33" s="158">
        <f t="shared" si="13"/>
        <v>11281.699999999999</v>
      </c>
      <c r="L33" s="158">
        <f t="shared" si="13"/>
        <v>13351.6</v>
      </c>
      <c r="M33" s="158">
        <f t="shared" si="13"/>
        <v>13914.100000000002</v>
      </c>
      <c r="N33" s="158">
        <f t="shared" si="13"/>
        <v>112833.89999999998</v>
      </c>
      <c r="O33" s="158">
        <f>+O8+O28+O29+O32</f>
        <v>11110.499999999998</v>
      </c>
      <c r="P33" s="158">
        <f t="shared" ref="P33:Z33" si="14">+P8+P28+P29+P32</f>
        <v>11065.500000000002</v>
      </c>
      <c r="Q33" s="158">
        <f t="shared" si="14"/>
        <v>9862.7999999999993</v>
      </c>
      <c r="R33" s="158">
        <f t="shared" si="14"/>
        <v>6751.7</v>
      </c>
      <c r="S33" s="158">
        <f t="shared" si="14"/>
        <v>6679.6</v>
      </c>
      <c r="T33" s="158">
        <f t="shared" si="14"/>
        <v>8177.9000000000005</v>
      </c>
      <c r="U33" s="158">
        <f t="shared" si="14"/>
        <v>9950.0999999999985</v>
      </c>
      <c r="V33" s="158">
        <f t="shared" si="14"/>
        <v>10864.9</v>
      </c>
      <c r="W33" s="158">
        <f t="shared" si="14"/>
        <v>11101.800000000001</v>
      </c>
      <c r="X33" s="158">
        <f t="shared" si="14"/>
        <v>13401.6</v>
      </c>
      <c r="Y33" s="158">
        <f t="shared" si="14"/>
        <v>11684.399999999998</v>
      </c>
      <c r="Z33" s="158">
        <f t="shared" si="14"/>
        <v>110650.9</v>
      </c>
      <c r="AA33" s="159">
        <f t="shared" ref="AA33" si="15">+N33/Z33*100</f>
        <v>101.9728714362016</v>
      </c>
      <c r="AB33" s="160"/>
      <c r="AC33" s="161"/>
      <c r="AD33" s="162"/>
      <c r="AE33" s="155"/>
      <c r="AF33" s="108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86"/>
      <c r="AR33" s="110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</row>
    <row r="34" spans="1:77" ht="18" customHeight="1" thickTop="1">
      <c r="A34" s="163"/>
      <c r="B34" s="164" t="s">
        <v>75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86"/>
      <c r="AD34" s="87"/>
      <c r="AE34" s="87"/>
      <c r="AF34" s="87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</row>
    <row r="35" spans="1:77" ht="14.25">
      <c r="A35" s="94"/>
      <c r="B35" s="167" t="s">
        <v>76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5"/>
      <c r="AA35" s="151"/>
      <c r="AB35" s="166"/>
      <c r="AC35" s="87"/>
      <c r="AD35" s="87"/>
      <c r="AE35" s="87"/>
      <c r="AF35" s="87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</row>
    <row r="36" spans="1:77" ht="18" customHeight="1">
      <c r="A36" s="94"/>
      <c r="B36" s="169" t="s">
        <v>98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66"/>
      <c r="AC36" s="87"/>
      <c r="AD36" s="87"/>
      <c r="AE36" s="87"/>
      <c r="AF36" s="87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</row>
    <row r="37" spans="1:77" ht="12" customHeight="1">
      <c r="A37" s="94"/>
      <c r="B37" s="169" t="s">
        <v>99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87"/>
      <c r="AD37" s="87"/>
      <c r="AE37" s="87"/>
      <c r="AF37" s="87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</row>
    <row r="38" spans="1:77" ht="15.75" customHeight="1">
      <c r="A38" s="94"/>
      <c r="B38" s="170" t="s">
        <v>80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51"/>
      <c r="AA38" s="166"/>
      <c r="AB38" s="166"/>
      <c r="AC38" s="87"/>
      <c r="AD38" s="87"/>
      <c r="AE38" s="87"/>
      <c r="AF38" s="87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</row>
    <row r="39" spans="1:77" ht="14.25">
      <c r="A39" s="94"/>
      <c r="B39" s="171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166"/>
      <c r="AA39" s="166"/>
      <c r="AB39" s="166"/>
      <c r="AC39" s="87"/>
      <c r="AD39" s="87"/>
      <c r="AE39" s="87"/>
      <c r="AF39" s="87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</row>
    <row r="40" spans="1:77" ht="14.25">
      <c r="A40" s="94"/>
      <c r="B40" s="166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87"/>
      <c r="AD40" s="87"/>
      <c r="AE40" s="87"/>
      <c r="AF40" s="87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</row>
    <row r="41" spans="1:77" ht="14.25">
      <c r="A41" s="94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87"/>
      <c r="AD41" s="87"/>
      <c r="AE41" s="87"/>
      <c r="AF41" s="87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</row>
    <row r="42" spans="1:77" ht="14.25">
      <c r="A42" s="94"/>
      <c r="B42" s="99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87"/>
      <c r="AD42" s="87"/>
      <c r="AE42" s="87"/>
      <c r="AF42" s="87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</row>
    <row r="43" spans="1:77" ht="14.25">
      <c r="A43" s="94"/>
      <c r="B43" s="99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87"/>
      <c r="AD43" s="87"/>
      <c r="AE43" s="87"/>
      <c r="AF43" s="87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</row>
    <row r="44" spans="1:77" ht="14.25">
      <c r="A44" s="94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87"/>
      <c r="AD44" s="87"/>
      <c r="AE44" s="87"/>
      <c r="AF44" s="87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</row>
    <row r="45" spans="1:77" ht="14.25">
      <c r="A45" s="94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87"/>
      <c r="AD45" s="87"/>
      <c r="AE45" s="87"/>
      <c r="AF45" s="87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</row>
    <row r="46" spans="1:77" ht="14.25">
      <c r="A46" s="94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87"/>
      <c r="AD46" s="87"/>
      <c r="AE46" s="87"/>
      <c r="AF46" s="87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</row>
    <row r="47" spans="1:77" ht="14.25">
      <c r="A47" s="94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87"/>
      <c r="AD47" s="87"/>
      <c r="AE47" s="87"/>
      <c r="AF47" s="87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</row>
    <row r="48" spans="1:77" ht="14.25">
      <c r="A48" s="94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87"/>
      <c r="AD48" s="87"/>
      <c r="AE48" s="87"/>
      <c r="AF48" s="87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</row>
    <row r="49" spans="1:77" ht="14.25">
      <c r="A49" s="94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87"/>
      <c r="AD49" s="87"/>
      <c r="AE49" s="87"/>
      <c r="AF49" s="87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</row>
    <row r="50" spans="1:77" ht="14.25">
      <c r="A50" s="94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87"/>
      <c r="AD50" s="87"/>
      <c r="AE50" s="87"/>
      <c r="AF50" s="87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</row>
    <row r="51" spans="1:77" ht="14.25">
      <c r="A51" s="94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87"/>
      <c r="AD51" s="87"/>
      <c r="AE51" s="87"/>
      <c r="AF51" s="87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</row>
    <row r="52" spans="1:77" ht="14.25">
      <c r="A52" s="94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87"/>
      <c r="AD52" s="87"/>
      <c r="AE52" s="87"/>
      <c r="AF52" s="87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</row>
    <row r="53" spans="1:77" ht="14.25">
      <c r="A53" s="94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87"/>
      <c r="AD53" s="87"/>
      <c r="AE53" s="87"/>
      <c r="AF53" s="87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</row>
    <row r="54" spans="1:77" ht="14.25">
      <c r="A54" s="9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87"/>
      <c r="AD54" s="87"/>
      <c r="AE54" s="87"/>
      <c r="AF54" s="87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</row>
    <row r="55" spans="1:77" ht="14.25">
      <c r="A55" s="94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87"/>
      <c r="AD55" s="87"/>
      <c r="AE55" s="87"/>
      <c r="AF55" s="87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</row>
    <row r="56" spans="1:77" ht="14.25">
      <c r="A56" s="94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87"/>
      <c r="AD56" s="87"/>
      <c r="AE56" s="87"/>
      <c r="AF56" s="87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</row>
    <row r="57" spans="1:77" ht="14.25">
      <c r="A57" s="94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87"/>
      <c r="AD57" s="87"/>
      <c r="AE57" s="87"/>
      <c r="AF57" s="87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</row>
    <row r="58" spans="1:77" ht="14.25">
      <c r="A58" s="94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87"/>
      <c r="AD58" s="87"/>
      <c r="AE58" s="87"/>
      <c r="AF58" s="87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</row>
    <row r="59" spans="1:77" ht="14.25">
      <c r="A59" s="94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87"/>
      <c r="AD59" s="87"/>
      <c r="AE59" s="87"/>
      <c r="AF59" s="87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</row>
    <row r="60" spans="1:77" ht="14.25">
      <c r="A60" s="94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87"/>
      <c r="AD60" s="87"/>
      <c r="AE60" s="87"/>
      <c r="AF60" s="87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</row>
    <row r="61" spans="1:77" ht="14.25">
      <c r="A61" s="94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87"/>
      <c r="AD61" s="87"/>
      <c r="AE61" s="87"/>
      <c r="AF61" s="87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</row>
    <row r="62" spans="1:77" ht="14.25">
      <c r="A62" s="94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87"/>
      <c r="AD62" s="87"/>
      <c r="AE62" s="87"/>
      <c r="AF62" s="87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</row>
    <row r="63" spans="1:77" ht="14.25">
      <c r="A63" s="94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87"/>
      <c r="AD63" s="87"/>
      <c r="AE63" s="87"/>
      <c r="AF63" s="87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</row>
    <row r="64" spans="1:77" ht="14.25">
      <c r="A64" s="94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87"/>
      <c r="AD64" s="87"/>
      <c r="AE64" s="87"/>
      <c r="AF64" s="87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</row>
    <row r="65" spans="1:77" ht="14.25">
      <c r="A65" s="94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87"/>
      <c r="AD65" s="87"/>
      <c r="AE65" s="87"/>
      <c r="AF65" s="87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</row>
    <row r="66" spans="1:77" ht="14.25">
      <c r="A66" s="94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87"/>
      <c r="AD66" s="87"/>
      <c r="AE66" s="87"/>
      <c r="AF66" s="87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</row>
    <row r="67" spans="1:77" ht="14.25">
      <c r="A67" s="94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87"/>
      <c r="AD67" s="87"/>
      <c r="AE67" s="87"/>
      <c r="AF67" s="87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</row>
    <row r="68" spans="1:77" ht="14.25">
      <c r="A68" s="94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87"/>
      <c r="AD68" s="87"/>
      <c r="AE68" s="87"/>
      <c r="AF68" s="87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</row>
    <row r="69" spans="1:77" ht="14.25">
      <c r="A69" s="94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87"/>
      <c r="AD69" s="87"/>
      <c r="AE69" s="87"/>
      <c r="AF69" s="87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</row>
    <row r="70" spans="1:77" ht="14.25">
      <c r="A70" s="94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87"/>
      <c r="AD70" s="87"/>
      <c r="AE70" s="87"/>
      <c r="AF70" s="87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</row>
    <row r="71" spans="1:77" ht="14.25">
      <c r="A71" s="94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87"/>
      <c r="AD71" s="87"/>
      <c r="AE71" s="87"/>
      <c r="AF71" s="87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</row>
    <row r="72" spans="1:77" ht="14.25">
      <c r="A72" s="94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87"/>
      <c r="AD72" s="87"/>
      <c r="AE72" s="87"/>
      <c r="AF72" s="87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</row>
    <row r="73" spans="1:77" ht="14.25">
      <c r="A73" s="94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87"/>
      <c r="AD73" s="87"/>
      <c r="AE73" s="87"/>
      <c r="AF73" s="87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</row>
    <row r="74" spans="1:77" ht="14.25">
      <c r="A74" s="94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87"/>
      <c r="AD74" s="87"/>
      <c r="AE74" s="87"/>
      <c r="AF74" s="87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</row>
    <row r="75" spans="1:77" ht="14.25">
      <c r="A75" s="94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87"/>
      <c r="AD75" s="87"/>
      <c r="AE75" s="87"/>
      <c r="AF75" s="87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</row>
    <row r="76" spans="1:77" ht="14.25">
      <c r="A76" s="94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87"/>
      <c r="AD76" s="87"/>
      <c r="AE76" s="87"/>
      <c r="AF76" s="87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</row>
    <row r="77" spans="1:77" ht="14.25">
      <c r="A77" s="94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87"/>
      <c r="AD77" s="87"/>
      <c r="AE77" s="87"/>
      <c r="AF77" s="87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</row>
    <row r="78" spans="1:77" ht="14.25">
      <c r="A78" s="94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87"/>
      <c r="AD78" s="87"/>
      <c r="AE78" s="87"/>
      <c r="AF78" s="87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</row>
    <row r="79" spans="1:77" ht="14.25">
      <c r="A79" s="94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87"/>
      <c r="AD79" s="87"/>
      <c r="AE79" s="87"/>
      <c r="AF79" s="87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</row>
    <row r="80" spans="1:77" ht="14.25">
      <c r="A80" s="94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87"/>
      <c r="AD80" s="87"/>
      <c r="AE80" s="87"/>
      <c r="AF80" s="87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</row>
    <row r="81" spans="1:77" ht="14.25">
      <c r="A81" s="94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87"/>
      <c r="AD81" s="87"/>
      <c r="AE81" s="87"/>
      <c r="AF81" s="87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</row>
    <row r="82" spans="1:77" ht="14.25">
      <c r="A82" s="94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87"/>
      <c r="AD82" s="87"/>
      <c r="AE82" s="87"/>
      <c r="AF82" s="87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</row>
    <row r="83" spans="1:77" ht="14.25">
      <c r="A83" s="94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87"/>
      <c r="AD83" s="87"/>
      <c r="AE83" s="87"/>
      <c r="AF83" s="87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</row>
    <row r="84" spans="1:77" ht="14.25">
      <c r="A84" s="94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87"/>
      <c r="AD84" s="87"/>
      <c r="AE84" s="87"/>
      <c r="AF84" s="87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</row>
    <row r="85" spans="1:77" ht="14.25">
      <c r="A85" s="94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87"/>
      <c r="AD85" s="87"/>
      <c r="AE85" s="87"/>
      <c r="AF85" s="87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</row>
    <row r="86" spans="1:77" ht="14.25">
      <c r="A86" s="94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87"/>
      <c r="AD86" s="87"/>
      <c r="AE86" s="87"/>
      <c r="AF86" s="87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</row>
    <row r="87" spans="1:77" ht="14.25">
      <c r="A87" s="94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87"/>
      <c r="AD87" s="87"/>
      <c r="AE87" s="87"/>
      <c r="AF87" s="87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</row>
    <row r="88" spans="1:77" ht="14.25">
      <c r="A88" s="94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87"/>
      <c r="AD88" s="87"/>
      <c r="AE88" s="87"/>
      <c r="AF88" s="87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</row>
    <row r="89" spans="1:77" ht="14.25">
      <c r="A89" s="94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87"/>
      <c r="AD89" s="87"/>
      <c r="AE89" s="87"/>
      <c r="AF89" s="87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</row>
    <row r="90" spans="1:77" ht="14.25">
      <c r="A90" s="94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87"/>
      <c r="AD90" s="87"/>
      <c r="AE90" s="87"/>
      <c r="AF90" s="87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</row>
    <row r="91" spans="1:77" ht="14.25">
      <c r="A91" s="94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87"/>
      <c r="AD91" s="87"/>
      <c r="AE91" s="87"/>
      <c r="AF91" s="87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</row>
    <row r="92" spans="1:77" ht="14.25">
      <c r="A92" s="94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87"/>
      <c r="AD92" s="87"/>
      <c r="AE92" s="87"/>
      <c r="AF92" s="87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</row>
    <row r="93" spans="1:77" ht="14.25">
      <c r="A93" s="94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87"/>
      <c r="AD93" s="87"/>
      <c r="AE93" s="87"/>
      <c r="AF93" s="87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</row>
    <row r="94" spans="1:77" ht="14.25">
      <c r="A94" s="94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87"/>
      <c r="AD94" s="87"/>
      <c r="AE94" s="87"/>
      <c r="AF94" s="87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</row>
    <row r="95" spans="1:77" ht="14.25">
      <c r="A95" s="94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87"/>
      <c r="AD95" s="87"/>
      <c r="AE95" s="87"/>
      <c r="AF95" s="87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</row>
    <row r="96" spans="1:77" ht="14.25">
      <c r="A96" s="94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87"/>
      <c r="AD96" s="87"/>
      <c r="AE96" s="87"/>
      <c r="AF96" s="87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</row>
    <row r="97" spans="1:77" ht="14.25">
      <c r="A97" s="94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87"/>
      <c r="AD97" s="87"/>
      <c r="AE97" s="87"/>
      <c r="AF97" s="87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</row>
    <row r="98" spans="1:77" ht="14.25">
      <c r="A98" s="94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87"/>
      <c r="AD98" s="87"/>
      <c r="AE98" s="87"/>
      <c r="AF98" s="87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</row>
    <row r="99" spans="1:77" ht="14.25">
      <c r="A99" s="94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87"/>
      <c r="AD99" s="87"/>
      <c r="AE99" s="87"/>
      <c r="AF99" s="87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</row>
    <row r="100" spans="1:77" ht="14.25">
      <c r="A100" s="94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87"/>
      <c r="AD100" s="87"/>
      <c r="AE100" s="87"/>
      <c r="AF100" s="87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</row>
    <row r="101" spans="1:77" ht="14.25">
      <c r="A101" s="94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87"/>
      <c r="AD101" s="87"/>
      <c r="AE101" s="87"/>
      <c r="AF101" s="87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</row>
    <row r="102" spans="1:77" ht="14.2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87"/>
      <c r="AD102" s="87"/>
      <c r="AE102" s="87"/>
      <c r="AF102" s="87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</row>
    <row r="103" spans="1:77" ht="14.2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87"/>
      <c r="AD103" s="87"/>
      <c r="AE103" s="87"/>
      <c r="AF103" s="87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</row>
    <row r="104" spans="1:77" ht="14.2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87"/>
      <c r="AD104" s="87"/>
      <c r="AE104" s="87"/>
      <c r="AF104" s="87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</row>
    <row r="105" spans="1:77" ht="14.2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87"/>
      <c r="AD105" s="87"/>
      <c r="AE105" s="87"/>
      <c r="AF105" s="87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</row>
    <row r="106" spans="1:77" ht="14.2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87"/>
      <c r="AD106" s="87"/>
      <c r="AE106" s="87"/>
      <c r="AF106" s="87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</row>
    <row r="107" spans="1:77" ht="14.2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87"/>
      <c r="AD107" s="87"/>
      <c r="AE107" s="87"/>
      <c r="AF107" s="87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</row>
    <row r="108" spans="1:77" ht="14.2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87"/>
      <c r="AD108" s="87"/>
      <c r="AE108" s="87"/>
      <c r="AF108" s="87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</row>
    <row r="109" spans="1:77" ht="14.2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87"/>
      <c r="AD109" s="87"/>
      <c r="AE109" s="87"/>
      <c r="AF109" s="87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</row>
    <row r="110" spans="1:77" ht="14.2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87"/>
      <c r="AD110" s="87"/>
      <c r="AE110" s="87"/>
      <c r="AF110" s="87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</row>
    <row r="111" spans="1:77" ht="14.2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87"/>
      <c r="AD111" s="87"/>
      <c r="AE111" s="87"/>
      <c r="AF111" s="87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</row>
    <row r="112" spans="1:77" ht="14.2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87"/>
      <c r="AD112" s="87"/>
      <c r="AE112" s="87"/>
      <c r="AF112" s="87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</row>
    <row r="113" spans="2:77" ht="14.2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87"/>
      <c r="AD113" s="87"/>
      <c r="AE113" s="87"/>
      <c r="AF113" s="87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</row>
    <row r="114" spans="2:77" ht="14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87"/>
      <c r="AD114" s="87"/>
      <c r="AE114" s="87"/>
      <c r="AF114" s="87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</row>
    <row r="115" spans="2:77" ht="14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87"/>
      <c r="AD115" s="87"/>
      <c r="AE115" s="87"/>
      <c r="AF115" s="87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</row>
    <row r="116" spans="2:77" ht="14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87"/>
      <c r="AD116" s="87"/>
      <c r="AE116" s="87"/>
      <c r="AF116" s="87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</row>
    <row r="117" spans="2:77" ht="14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87"/>
      <c r="AD117" s="87"/>
      <c r="AE117" s="87"/>
      <c r="AF117" s="87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</row>
    <row r="118" spans="2:77" ht="14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87"/>
      <c r="AD118" s="87"/>
      <c r="AE118" s="87"/>
      <c r="AF118" s="87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</row>
    <row r="119" spans="2:77" ht="14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87"/>
      <c r="AD119" s="87"/>
      <c r="AE119" s="87"/>
      <c r="AF119" s="87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</row>
    <row r="120" spans="2:77" ht="14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87"/>
      <c r="AD120" s="87"/>
      <c r="AE120" s="87"/>
      <c r="AF120" s="87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</row>
    <row r="121" spans="2:77" ht="14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87"/>
      <c r="AD121" s="87"/>
      <c r="AE121" s="87"/>
      <c r="AF121" s="87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</row>
    <row r="122" spans="2:77" ht="14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87"/>
      <c r="AD122" s="87"/>
      <c r="AE122" s="87"/>
      <c r="AF122" s="87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</row>
    <row r="123" spans="2:77" ht="14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87"/>
      <c r="AD123" s="87"/>
      <c r="AE123" s="87"/>
      <c r="AF123" s="87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</row>
    <row r="124" spans="2:77" ht="14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87"/>
      <c r="AD124" s="87"/>
      <c r="AE124" s="87"/>
      <c r="AF124" s="87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</row>
    <row r="125" spans="2:77" ht="14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87"/>
      <c r="AD125" s="87"/>
      <c r="AE125" s="87"/>
      <c r="AF125" s="87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</row>
    <row r="126" spans="2:77" ht="14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87"/>
      <c r="AD126" s="87"/>
      <c r="AE126" s="87"/>
      <c r="AF126" s="87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</row>
    <row r="127" spans="2:77" ht="14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87"/>
      <c r="AD127" s="87"/>
      <c r="AE127" s="87"/>
      <c r="AF127" s="87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</row>
    <row r="128" spans="2:77" ht="14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87"/>
      <c r="AD128" s="87"/>
      <c r="AE128" s="87"/>
      <c r="AF128" s="87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</row>
    <row r="129" spans="2:77" ht="14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87"/>
      <c r="AD129" s="87"/>
      <c r="AE129" s="87"/>
      <c r="AF129" s="87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</row>
    <row r="130" spans="2:77" ht="14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87"/>
      <c r="AD130" s="87"/>
      <c r="AE130" s="87"/>
      <c r="AF130" s="87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</row>
    <row r="131" spans="2:77" ht="14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87"/>
      <c r="AD131" s="87"/>
      <c r="AE131" s="87"/>
      <c r="AF131" s="87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</row>
    <row r="132" spans="2:77" ht="14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87"/>
      <c r="AD132" s="87"/>
      <c r="AE132" s="87"/>
      <c r="AF132" s="87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</row>
    <row r="133" spans="2:77" ht="14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87"/>
      <c r="AD133" s="87"/>
      <c r="AE133" s="87"/>
      <c r="AF133" s="87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</row>
    <row r="134" spans="2:77" ht="14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87"/>
      <c r="AD134" s="87"/>
      <c r="AE134" s="87"/>
      <c r="AF134" s="87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</row>
    <row r="135" spans="2:77" ht="14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87"/>
      <c r="AD135" s="87"/>
      <c r="AE135" s="87"/>
      <c r="AF135" s="87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</row>
    <row r="136" spans="2:77" ht="14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87"/>
      <c r="AD136" s="87"/>
      <c r="AE136" s="87"/>
      <c r="AF136" s="87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</row>
    <row r="137" spans="2:77" ht="14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87"/>
      <c r="AD137" s="87"/>
      <c r="AE137" s="87"/>
      <c r="AF137" s="87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</row>
    <row r="138" spans="2:77" ht="14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87"/>
      <c r="AD138" s="87"/>
      <c r="AE138" s="87"/>
      <c r="AF138" s="87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</row>
    <row r="139" spans="2:77" ht="14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87"/>
      <c r="AD139" s="87"/>
      <c r="AE139" s="87"/>
      <c r="AF139" s="87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</row>
    <row r="140" spans="2:77" ht="14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87"/>
      <c r="AD140" s="87"/>
      <c r="AE140" s="87"/>
      <c r="AF140" s="87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</row>
    <row r="141" spans="2:77" ht="14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87"/>
      <c r="AD141" s="87"/>
      <c r="AE141" s="87"/>
      <c r="AF141" s="87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</row>
    <row r="142" spans="2:77" ht="14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87"/>
      <c r="AD142" s="87"/>
      <c r="AE142" s="87"/>
      <c r="AF142" s="87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</row>
    <row r="143" spans="2:77" ht="14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87"/>
      <c r="AD143" s="87"/>
      <c r="AE143" s="87"/>
      <c r="AF143" s="87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</row>
    <row r="144" spans="2:77" ht="14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87"/>
      <c r="AD144" s="87"/>
      <c r="AE144" s="87"/>
      <c r="AF144" s="87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</row>
    <row r="145" spans="2:77" ht="14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87"/>
      <c r="AD145" s="87"/>
      <c r="AE145" s="87"/>
      <c r="AF145" s="87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</row>
    <row r="146" spans="2:77" ht="14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87"/>
      <c r="AD146" s="87"/>
      <c r="AE146" s="87"/>
      <c r="AF146" s="87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</row>
    <row r="147" spans="2:77" ht="14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87"/>
      <c r="AD147" s="87"/>
      <c r="AE147" s="87"/>
      <c r="AF147" s="87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</row>
    <row r="148" spans="2:77" ht="14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87"/>
      <c r="AD148" s="87"/>
      <c r="AE148" s="87"/>
      <c r="AF148" s="87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</row>
    <row r="149" spans="2:77" ht="14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87"/>
      <c r="AD149" s="87"/>
      <c r="AE149" s="87"/>
      <c r="AF149" s="87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</row>
    <row r="150" spans="2:77" ht="14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87"/>
      <c r="AD150" s="87"/>
      <c r="AE150" s="87"/>
      <c r="AF150" s="87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</row>
    <row r="151" spans="2:77" ht="14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87"/>
      <c r="AD151" s="87"/>
      <c r="AE151" s="87"/>
      <c r="AF151" s="87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</row>
    <row r="152" spans="2:77" ht="14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87"/>
      <c r="AD152" s="87"/>
      <c r="AE152" s="87"/>
      <c r="AF152" s="87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</row>
    <row r="153" spans="2:77" ht="14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87"/>
      <c r="AD153" s="87"/>
      <c r="AE153" s="87"/>
      <c r="AF153" s="87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</row>
    <row r="154" spans="2:77" ht="14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87"/>
      <c r="AD154" s="87"/>
      <c r="AE154" s="87"/>
      <c r="AF154" s="87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</row>
    <row r="155" spans="2:77" ht="14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87"/>
      <c r="AD155" s="87"/>
      <c r="AE155" s="87"/>
      <c r="AF155" s="87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</row>
    <row r="156" spans="2:77" ht="14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87"/>
      <c r="AD156" s="87"/>
      <c r="AE156" s="87"/>
      <c r="AF156" s="87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</row>
    <row r="157" spans="2:77" ht="14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87"/>
      <c r="AD157" s="87"/>
      <c r="AE157" s="87"/>
      <c r="AF157" s="87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</row>
    <row r="158" spans="2:77" ht="14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87"/>
      <c r="AD158" s="87"/>
      <c r="AE158" s="87"/>
      <c r="AF158" s="87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</row>
    <row r="159" spans="2:77" ht="14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87"/>
      <c r="AD159" s="87"/>
      <c r="AE159" s="87"/>
      <c r="AF159" s="87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</row>
    <row r="160" spans="2:77" ht="14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87"/>
      <c r="AD160" s="87"/>
      <c r="AE160" s="87"/>
      <c r="AF160" s="87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</row>
    <row r="161" spans="2:77" ht="14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87"/>
      <c r="AD161" s="87"/>
      <c r="AE161" s="87"/>
      <c r="AF161" s="87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</row>
    <row r="162" spans="2:77" ht="14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87"/>
      <c r="AD162" s="87"/>
      <c r="AE162" s="87"/>
      <c r="AF162" s="87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</row>
    <row r="163" spans="2:77" ht="14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87"/>
      <c r="AD163" s="87"/>
      <c r="AE163" s="87"/>
      <c r="AF163" s="87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</row>
    <row r="164" spans="2:77" ht="14.25"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3"/>
      <c r="AC164" s="86"/>
      <c r="AD164" s="87"/>
      <c r="AE164" s="87"/>
      <c r="AF164" s="87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</row>
    <row r="165" spans="2:77" ht="14.25"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3"/>
      <c r="AC165" s="86"/>
      <c r="AD165" s="87"/>
      <c r="AE165" s="87"/>
      <c r="AF165" s="87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</row>
    <row r="166" spans="2:77" ht="14.25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3"/>
      <c r="AC166" s="86"/>
      <c r="AD166" s="87"/>
      <c r="AE166" s="87"/>
      <c r="AF166" s="87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</row>
    <row r="167" spans="2:77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7"/>
      <c r="AC167" s="86"/>
      <c r="AD167" s="87"/>
      <c r="AE167" s="87"/>
      <c r="AF167" s="87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</row>
    <row r="168" spans="2:77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7"/>
      <c r="AC168" s="86"/>
      <c r="AD168" s="87"/>
      <c r="AE168" s="87"/>
      <c r="AF168" s="87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</row>
    <row r="169" spans="2:77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7"/>
      <c r="AC169" s="86"/>
      <c r="AD169" s="87"/>
      <c r="AE169" s="87"/>
      <c r="AF169" s="87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</row>
    <row r="170" spans="2:77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7"/>
      <c r="AC170" s="86"/>
      <c r="AD170" s="87"/>
      <c r="AE170" s="87"/>
      <c r="AF170" s="87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</row>
    <row r="171" spans="2:77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7"/>
      <c r="AC171" s="86"/>
      <c r="AD171" s="87"/>
      <c r="AE171" s="87"/>
      <c r="AF171" s="87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</row>
    <row r="172" spans="2:77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7"/>
      <c r="AC172" s="86"/>
      <c r="AD172" s="87"/>
      <c r="AE172" s="87"/>
      <c r="AF172" s="87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</row>
    <row r="173" spans="2:77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7"/>
      <c r="AC173" s="86"/>
      <c r="AD173" s="87"/>
      <c r="AE173" s="87"/>
      <c r="AF173" s="87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</row>
    <row r="174" spans="2:77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7"/>
      <c r="AC174" s="86"/>
      <c r="AD174" s="87"/>
      <c r="AE174" s="87"/>
      <c r="AF174" s="87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</row>
    <row r="175" spans="2:77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7"/>
      <c r="AC175" s="86"/>
      <c r="AD175" s="87"/>
      <c r="AE175" s="87"/>
      <c r="AF175" s="87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</row>
    <row r="176" spans="2:77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7"/>
      <c r="AC176" s="86"/>
      <c r="AD176" s="87"/>
      <c r="AE176" s="87"/>
      <c r="AF176" s="87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</row>
    <row r="177" spans="2:77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7"/>
      <c r="AC177" s="86"/>
      <c r="AD177" s="87"/>
      <c r="AE177" s="87"/>
      <c r="AF177" s="87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</row>
    <row r="178" spans="2:77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7"/>
      <c r="AC178" s="86"/>
      <c r="AD178" s="87"/>
      <c r="AE178" s="87"/>
      <c r="AF178" s="87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</row>
    <row r="179" spans="2:77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7"/>
      <c r="AC179" s="86"/>
      <c r="AD179" s="87"/>
      <c r="AE179" s="87"/>
      <c r="AF179" s="87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</row>
    <row r="180" spans="2:77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7"/>
      <c r="AC180" s="86"/>
      <c r="AD180" s="87"/>
      <c r="AE180" s="87"/>
      <c r="AF180" s="87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</row>
    <row r="181" spans="2:77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7"/>
      <c r="AC181" s="86"/>
      <c r="AD181" s="87"/>
      <c r="AE181" s="87"/>
      <c r="AF181" s="87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</row>
    <row r="182" spans="2:77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7"/>
      <c r="AC182" s="86"/>
      <c r="AD182" s="87"/>
      <c r="AE182" s="87"/>
      <c r="AF182" s="87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</row>
    <row r="183" spans="2:77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7"/>
      <c r="AC183" s="86"/>
      <c r="AD183" s="87"/>
      <c r="AE183" s="87"/>
      <c r="AF183" s="87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</row>
    <row r="184" spans="2:77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7"/>
      <c r="AC184" s="86"/>
      <c r="AD184" s="87"/>
      <c r="AE184" s="87"/>
      <c r="AF184" s="87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</row>
    <row r="185" spans="2:77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7"/>
      <c r="AC185" s="86"/>
      <c r="AD185" s="87"/>
      <c r="AE185" s="87"/>
      <c r="AF185" s="87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</row>
    <row r="186" spans="2:77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7"/>
      <c r="AC186" s="86"/>
      <c r="AD186" s="87"/>
      <c r="AE186" s="87"/>
      <c r="AF186" s="87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</row>
    <row r="187" spans="2:77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7"/>
      <c r="AC187" s="86"/>
      <c r="AD187" s="87"/>
      <c r="AE187" s="87"/>
      <c r="AF187" s="87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</row>
    <row r="188" spans="2:77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7"/>
      <c r="AC188" s="86"/>
      <c r="AD188" s="87"/>
      <c r="AE188" s="87"/>
      <c r="AF188" s="87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</row>
    <row r="189" spans="2:77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7"/>
      <c r="AC189" s="86"/>
      <c r="AD189" s="87"/>
      <c r="AE189" s="87"/>
      <c r="AF189" s="87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</row>
    <row r="190" spans="2:77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7"/>
      <c r="AC190" s="86"/>
      <c r="AD190" s="87"/>
      <c r="AE190" s="87"/>
      <c r="AF190" s="87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</row>
    <row r="191" spans="2:77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7"/>
      <c r="AC191" s="86"/>
      <c r="AD191" s="87"/>
      <c r="AE191" s="87"/>
      <c r="AF191" s="87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</row>
    <row r="192" spans="2:77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7"/>
      <c r="AC192" s="86"/>
      <c r="AD192" s="87"/>
      <c r="AE192" s="87"/>
      <c r="AF192" s="87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</row>
    <row r="193" spans="2:77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7"/>
      <c r="AC193" s="86"/>
      <c r="AD193" s="87"/>
      <c r="AE193" s="87"/>
      <c r="AF193" s="87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</row>
    <row r="194" spans="2:77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7"/>
      <c r="AC194" s="86"/>
      <c r="AD194" s="87"/>
      <c r="AE194" s="87"/>
      <c r="AF194" s="87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</row>
    <row r="195" spans="2:77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7"/>
      <c r="AC195" s="86"/>
      <c r="AD195" s="87"/>
      <c r="AE195" s="87"/>
      <c r="AF195" s="87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</row>
    <row r="196" spans="2:77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7"/>
      <c r="AC196" s="86"/>
      <c r="AD196" s="87"/>
      <c r="AE196" s="87"/>
      <c r="AF196" s="87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</row>
    <row r="197" spans="2:77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7"/>
      <c r="AC197" s="86"/>
      <c r="AD197" s="87"/>
      <c r="AE197" s="87"/>
      <c r="AF197" s="87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</row>
    <row r="198" spans="2:77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7"/>
      <c r="AC198" s="86"/>
      <c r="AD198" s="87"/>
      <c r="AE198" s="87"/>
      <c r="AF198" s="87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</row>
    <row r="199" spans="2:77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7"/>
      <c r="AC199" s="86"/>
      <c r="AD199" s="87"/>
      <c r="AE199" s="87"/>
      <c r="AF199" s="87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</row>
    <row r="200" spans="2:77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7"/>
      <c r="AC200" s="86"/>
      <c r="AD200" s="87"/>
      <c r="AE200" s="87"/>
      <c r="AF200" s="87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</row>
    <row r="201" spans="2:77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7"/>
      <c r="AC201" s="86"/>
      <c r="AD201" s="87"/>
      <c r="AE201" s="87"/>
      <c r="AF201" s="87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</row>
    <row r="202" spans="2:77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7"/>
      <c r="AC202" s="86"/>
      <c r="AD202" s="87"/>
      <c r="AE202" s="87"/>
      <c r="AF202" s="87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</row>
    <row r="203" spans="2:77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7"/>
      <c r="AC203" s="86"/>
      <c r="AD203" s="87"/>
      <c r="AE203" s="87"/>
      <c r="AF203" s="87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</row>
    <row r="204" spans="2:77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7"/>
      <c r="AC204" s="86"/>
      <c r="AD204" s="87"/>
      <c r="AE204" s="87"/>
      <c r="AF204" s="87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</row>
    <row r="205" spans="2:77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7"/>
      <c r="AC205" s="86"/>
      <c r="AD205" s="87"/>
      <c r="AE205" s="87"/>
      <c r="AF205" s="87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</row>
    <row r="206" spans="2:77"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7"/>
      <c r="AC206" s="86"/>
      <c r="AD206" s="87"/>
      <c r="AE206" s="87"/>
      <c r="AF206" s="87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</row>
    <row r="207" spans="2:77"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7"/>
      <c r="AC207" s="86"/>
      <c r="AD207" s="87"/>
      <c r="AE207" s="87"/>
      <c r="AF207" s="87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</row>
    <row r="208" spans="2:77"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7"/>
      <c r="AC208" s="86"/>
      <c r="AD208" s="87"/>
      <c r="AE208" s="87"/>
      <c r="AF208" s="87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</row>
    <row r="209" spans="2:77"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7"/>
      <c r="AC209" s="86"/>
      <c r="AD209" s="87"/>
      <c r="AE209" s="87"/>
      <c r="AF209" s="87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</row>
    <row r="210" spans="2:77"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7"/>
      <c r="AC210" s="86"/>
      <c r="AD210" s="87"/>
      <c r="AE210" s="87"/>
      <c r="AF210" s="87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</row>
    <row r="211" spans="2:77"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7"/>
      <c r="AC211" s="86"/>
      <c r="AD211" s="87"/>
      <c r="AE211" s="87"/>
      <c r="AF211" s="87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</row>
    <row r="212" spans="2:77"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7"/>
      <c r="AC212" s="86"/>
      <c r="AD212" s="87"/>
      <c r="AE212" s="87"/>
      <c r="AF212" s="87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</row>
    <row r="213" spans="2:77"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7"/>
      <c r="AC213" s="86"/>
      <c r="AD213" s="87"/>
      <c r="AE213" s="87"/>
      <c r="AF213" s="87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</row>
    <row r="214" spans="2:77"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7"/>
      <c r="AC214" s="86"/>
      <c r="AD214" s="87"/>
      <c r="AE214" s="87"/>
      <c r="AF214" s="87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</row>
    <row r="215" spans="2:77"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7"/>
      <c r="AC215" s="86"/>
      <c r="AD215" s="87"/>
      <c r="AE215" s="87"/>
      <c r="AF215" s="87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</row>
  </sheetData>
  <mergeCells count="10">
    <mergeCell ref="B1:AB1"/>
    <mergeCell ref="B3:AA3"/>
    <mergeCell ref="B4:AA4"/>
    <mergeCell ref="B5:AA5"/>
    <mergeCell ref="B6:B7"/>
    <mergeCell ref="C6:M6"/>
    <mergeCell ref="N6:N7"/>
    <mergeCell ref="O6:Y6"/>
    <mergeCell ref="Z6:Z7"/>
    <mergeCell ref="AA6:AA7"/>
  </mergeCells>
  <printOptions horizontalCentered="1"/>
  <pageMargins left="0" right="0" top="0.19685039370078741" bottom="0.19685039370078741" header="0" footer="0.19685039370078741"/>
  <pageSetup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4"/>
  <sheetViews>
    <sheetView showGridLines="0" topLeftCell="Q46" workbookViewId="0">
      <selection activeCell="Z64" sqref="J64:Z69"/>
    </sheetView>
  </sheetViews>
  <sheetFormatPr baseColWidth="10" defaultColWidth="11.42578125" defaultRowHeight="12.75"/>
  <cols>
    <col min="1" max="1" width="3.42578125" style="175" customWidth="1"/>
    <col min="2" max="2" width="68.5703125" style="84" customWidth="1"/>
    <col min="3" max="12" width="10" style="84" customWidth="1"/>
    <col min="13" max="13" width="10.5703125" style="84" customWidth="1"/>
    <col min="14" max="14" width="11.28515625" style="84" customWidth="1"/>
    <col min="15" max="17" width="8.42578125" style="84" customWidth="1"/>
    <col min="18" max="22" width="9.140625" style="84" customWidth="1"/>
    <col min="23" max="23" width="11" style="84" bestFit="1" customWidth="1"/>
    <col min="24" max="24" width="11" style="84" customWidth="1"/>
    <col min="25" max="25" width="10.28515625" style="84" customWidth="1"/>
    <col min="26" max="26" width="10.85546875" style="84" customWidth="1"/>
    <col min="27" max="27" width="8.85546875" style="84" customWidth="1"/>
    <col min="28" max="56" width="11.42578125" style="178"/>
    <col min="57" max="16384" width="11.42578125" style="84"/>
  </cols>
  <sheetData>
    <row r="1" spans="1:56" ht="16.5">
      <c r="B1" s="176" t="s">
        <v>100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</row>
    <row r="2" spans="1:56" ht="14.2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</row>
    <row r="3" spans="1:56" s="183" customFormat="1" ht="16.5">
      <c r="A3" s="180"/>
      <c r="B3" s="181" t="s">
        <v>101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6" s="183" customFormat="1" ht="16.5">
      <c r="A4" s="180"/>
      <c r="B4" s="92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</row>
    <row r="5" spans="1:56" s="183" customFormat="1" ht="18" customHeight="1">
      <c r="A5" s="180"/>
      <c r="B5" s="92" t="s">
        <v>102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</row>
    <row r="6" spans="1:56" s="183" customFormat="1" ht="18" customHeight="1">
      <c r="A6" s="180"/>
      <c r="B6" s="184" t="s">
        <v>4</v>
      </c>
      <c r="C6" s="96">
        <v>2020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8" t="s">
        <v>5</v>
      </c>
      <c r="O6" s="96">
        <v>2020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8" t="s">
        <v>6</v>
      </c>
      <c r="AA6" s="95" t="s">
        <v>103</v>
      </c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</row>
    <row r="7" spans="1:56" ht="21" customHeight="1" thickBot="1">
      <c r="A7" s="94"/>
      <c r="B7" s="185"/>
      <c r="C7" s="186" t="s">
        <v>8</v>
      </c>
      <c r="D7" s="186" t="s">
        <v>9</v>
      </c>
      <c r="E7" s="186" t="s">
        <v>10</v>
      </c>
      <c r="F7" s="186" t="s">
        <v>11</v>
      </c>
      <c r="G7" s="186" t="s">
        <v>12</v>
      </c>
      <c r="H7" s="186" t="s">
        <v>13</v>
      </c>
      <c r="I7" s="186" t="s">
        <v>14</v>
      </c>
      <c r="J7" s="186" t="s">
        <v>15</v>
      </c>
      <c r="K7" s="186" t="s">
        <v>16</v>
      </c>
      <c r="L7" s="186" t="s">
        <v>17</v>
      </c>
      <c r="M7" s="186" t="s">
        <v>18</v>
      </c>
      <c r="N7" s="102"/>
      <c r="O7" s="186" t="s">
        <v>8</v>
      </c>
      <c r="P7" s="186" t="s">
        <v>9</v>
      </c>
      <c r="Q7" s="186" t="s">
        <v>10</v>
      </c>
      <c r="R7" s="186" t="s">
        <v>11</v>
      </c>
      <c r="S7" s="186" t="s">
        <v>12</v>
      </c>
      <c r="T7" s="186" t="s">
        <v>13</v>
      </c>
      <c r="U7" s="186" t="s">
        <v>14</v>
      </c>
      <c r="V7" s="186" t="s">
        <v>15</v>
      </c>
      <c r="W7" s="186" t="s">
        <v>16</v>
      </c>
      <c r="X7" s="186" t="s">
        <v>17</v>
      </c>
      <c r="Y7" s="186" t="s">
        <v>18</v>
      </c>
      <c r="Z7" s="102"/>
      <c r="AA7" s="100"/>
      <c r="AB7" s="187"/>
      <c r="AC7" s="18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</row>
    <row r="8" spans="1:56" ht="18" customHeight="1" thickTop="1">
      <c r="A8" s="94"/>
      <c r="B8" s="188" t="s">
        <v>19</v>
      </c>
      <c r="C8" s="112">
        <f t="shared" ref="C8:Z8" si="0">+C9+C21+C27+C22+C44</f>
        <v>2707.9</v>
      </c>
      <c r="D8" s="112">
        <f t="shared" si="0"/>
        <v>2002.6</v>
      </c>
      <c r="E8" s="112">
        <f t="shared" si="0"/>
        <v>4485.6000000000004</v>
      </c>
      <c r="F8" s="112">
        <f t="shared" si="0"/>
        <v>12382.5</v>
      </c>
      <c r="G8" s="112">
        <f t="shared" si="0"/>
        <v>1677.3000000000002</v>
      </c>
      <c r="H8" s="112">
        <f t="shared" si="0"/>
        <v>1632.9000000000003</v>
      </c>
      <c r="I8" s="112">
        <f t="shared" si="0"/>
        <v>2339.1</v>
      </c>
      <c r="J8" s="112">
        <f t="shared" si="0"/>
        <v>2296.1</v>
      </c>
      <c r="K8" s="112">
        <f t="shared" si="0"/>
        <v>12974.400000000001</v>
      </c>
      <c r="L8" s="112">
        <f t="shared" si="0"/>
        <v>1201.0999999999999</v>
      </c>
      <c r="M8" s="112">
        <f t="shared" si="0"/>
        <v>1327.1000000000001</v>
      </c>
      <c r="N8" s="112">
        <f t="shared" si="0"/>
        <v>45026.6</v>
      </c>
      <c r="O8" s="112">
        <f t="shared" si="0"/>
        <v>2370</v>
      </c>
      <c r="P8" s="112">
        <f t="shared" si="0"/>
        <v>1798.9999999999998</v>
      </c>
      <c r="Q8" s="112">
        <f t="shared" si="0"/>
        <v>4620.7000000000007</v>
      </c>
      <c r="R8" s="112">
        <f t="shared" si="0"/>
        <v>12330.9</v>
      </c>
      <c r="S8" s="112">
        <f t="shared" si="0"/>
        <v>1726.1999999999998</v>
      </c>
      <c r="T8" s="112">
        <f t="shared" si="0"/>
        <v>1641.0000000000002</v>
      </c>
      <c r="U8" s="112">
        <f t="shared" si="0"/>
        <v>2388.7000000000003</v>
      </c>
      <c r="V8" s="112">
        <f t="shared" si="0"/>
        <v>4809.7</v>
      </c>
      <c r="W8" s="112">
        <f t="shared" si="0"/>
        <v>11766.9</v>
      </c>
      <c r="X8" s="112">
        <f t="shared" si="0"/>
        <v>8160.2</v>
      </c>
      <c r="Y8" s="112">
        <f t="shared" si="0"/>
        <v>1824.9</v>
      </c>
      <c r="Z8" s="112">
        <f t="shared" si="0"/>
        <v>53438.100000000006</v>
      </c>
      <c r="AA8" s="112">
        <f t="shared" ref="AA8:AA16" si="1">+N8/Z8*100</f>
        <v>84.259358023582408</v>
      </c>
      <c r="AB8" s="187"/>
      <c r="AC8" s="18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</row>
    <row r="9" spans="1:56" ht="18" customHeight="1">
      <c r="A9" s="94"/>
      <c r="B9" s="189" t="s">
        <v>20</v>
      </c>
      <c r="C9" s="112">
        <f t="shared" ref="C9:Z9" si="2">+C10+C19</f>
        <v>34.9</v>
      </c>
      <c r="D9" s="112">
        <f t="shared" si="2"/>
        <v>120</v>
      </c>
      <c r="E9" s="112">
        <f t="shared" si="2"/>
        <v>109</v>
      </c>
      <c r="F9" s="112">
        <f t="shared" si="2"/>
        <v>0.2</v>
      </c>
      <c r="G9" s="112">
        <f t="shared" si="2"/>
        <v>197.4</v>
      </c>
      <c r="H9" s="112">
        <f t="shared" si="2"/>
        <v>114.5</v>
      </c>
      <c r="I9" s="112">
        <f t="shared" si="2"/>
        <v>133.69999999999999</v>
      </c>
      <c r="J9" s="112">
        <f t="shared" si="2"/>
        <v>128.19999999999999</v>
      </c>
      <c r="K9" s="112">
        <f t="shared" si="2"/>
        <v>124.9</v>
      </c>
      <c r="L9" s="112">
        <f t="shared" si="2"/>
        <v>129.4</v>
      </c>
      <c r="M9" s="112">
        <f t="shared" si="2"/>
        <v>122.80000000000001</v>
      </c>
      <c r="N9" s="105">
        <f t="shared" si="2"/>
        <v>1215.0000000000002</v>
      </c>
      <c r="O9" s="112">
        <f t="shared" si="2"/>
        <v>37.1</v>
      </c>
      <c r="P9" s="112">
        <f t="shared" si="2"/>
        <v>156.29999999999998</v>
      </c>
      <c r="Q9" s="112">
        <f t="shared" si="2"/>
        <v>112.7</v>
      </c>
      <c r="R9" s="112">
        <f t="shared" si="2"/>
        <v>0</v>
      </c>
      <c r="S9" s="112">
        <f t="shared" si="2"/>
        <v>195</v>
      </c>
      <c r="T9" s="112">
        <f t="shared" si="2"/>
        <v>94.600000000000009</v>
      </c>
      <c r="U9" s="112">
        <f t="shared" si="2"/>
        <v>112.19999999999999</v>
      </c>
      <c r="V9" s="112">
        <f t="shared" si="2"/>
        <v>117.5</v>
      </c>
      <c r="W9" s="112">
        <f t="shared" si="2"/>
        <v>123.50000000000001</v>
      </c>
      <c r="X9" s="112">
        <f t="shared" si="2"/>
        <v>124.69999999999999</v>
      </c>
      <c r="Y9" s="112">
        <f t="shared" si="2"/>
        <v>128.30000000000001</v>
      </c>
      <c r="Z9" s="105">
        <f t="shared" si="2"/>
        <v>1201.9000000000001</v>
      </c>
      <c r="AA9" s="105">
        <f t="shared" si="1"/>
        <v>101.08994092686581</v>
      </c>
      <c r="AB9" s="187"/>
      <c r="AC9" s="18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</row>
    <row r="10" spans="1:56" ht="18" customHeight="1">
      <c r="A10" s="94"/>
      <c r="B10" s="189" t="s">
        <v>83</v>
      </c>
      <c r="C10" s="112">
        <f t="shared" ref="C10:Z10" si="3">+C11+C14</f>
        <v>19.8</v>
      </c>
      <c r="D10" s="112">
        <f t="shared" si="3"/>
        <v>107.8</v>
      </c>
      <c r="E10" s="112">
        <f t="shared" si="3"/>
        <v>102</v>
      </c>
      <c r="F10" s="112">
        <f t="shared" si="3"/>
        <v>0.1</v>
      </c>
      <c r="G10" s="112">
        <f t="shared" si="3"/>
        <v>196</v>
      </c>
      <c r="H10" s="112">
        <f t="shared" si="3"/>
        <v>108.5</v>
      </c>
      <c r="I10" s="112">
        <f t="shared" si="3"/>
        <v>125.7</v>
      </c>
      <c r="J10" s="112">
        <f t="shared" si="3"/>
        <v>124</v>
      </c>
      <c r="K10" s="112">
        <f t="shared" si="3"/>
        <v>120.5</v>
      </c>
      <c r="L10" s="112">
        <f t="shared" si="3"/>
        <v>124.80000000000001</v>
      </c>
      <c r="M10" s="112">
        <f t="shared" si="3"/>
        <v>118.4</v>
      </c>
      <c r="N10" s="105">
        <f t="shared" si="3"/>
        <v>1147.6000000000001</v>
      </c>
      <c r="O10" s="112">
        <f t="shared" si="3"/>
        <v>21.2</v>
      </c>
      <c r="P10" s="112">
        <f t="shared" si="3"/>
        <v>142.79999999999998</v>
      </c>
      <c r="Q10" s="112">
        <f t="shared" si="3"/>
        <v>107.7</v>
      </c>
      <c r="R10" s="112">
        <f t="shared" si="3"/>
        <v>0</v>
      </c>
      <c r="S10" s="112">
        <f t="shared" si="3"/>
        <v>195</v>
      </c>
      <c r="T10" s="112">
        <f t="shared" si="3"/>
        <v>88.9</v>
      </c>
      <c r="U10" s="112">
        <f t="shared" si="3"/>
        <v>102.6</v>
      </c>
      <c r="V10" s="112">
        <f t="shared" si="3"/>
        <v>106.9</v>
      </c>
      <c r="W10" s="112">
        <f t="shared" si="3"/>
        <v>110.60000000000001</v>
      </c>
      <c r="X10" s="112">
        <f t="shared" si="3"/>
        <v>107.3</v>
      </c>
      <c r="Y10" s="112">
        <f t="shared" si="3"/>
        <v>108.3</v>
      </c>
      <c r="Z10" s="105">
        <f t="shared" si="3"/>
        <v>1091.3000000000002</v>
      </c>
      <c r="AA10" s="105">
        <f t="shared" si="1"/>
        <v>105.15898469715019</v>
      </c>
      <c r="AB10" s="187"/>
      <c r="AC10" s="18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</row>
    <row r="11" spans="1:56" ht="18" customHeight="1">
      <c r="A11" s="94"/>
      <c r="B11" s="190" t="s">
        <v>39</v>
      </c>
      <c r="C11" s="112">
        <f t="shared" ref="C11:Z11" si="4">+C12+C13</f>
        <v>0</v>
      </c>
      <c r="D11" s="112">
        <f t="shared" si="4"/>
        <v>95.5</v>
      </c>
      <c r="E11" s="112">
        <f t="shared" si="4"/>
        <v>93.1</v>
      </c>
      <c r="F11" s="112">
        <f t="shared" si="4"/>
        <v>0</v>
      </c>
      <c r="G11" s="112">
        <f t="shared" si="4"/>
        <v>192</v>
      </c>
      <c r="H11" s="112">
        <f t="shared" si="4"/>
        <v>103.6</v>
      </c>
      <c r="I11" s="112">
        <f t="shared" si="4"/>
        <v>109.2</v>
      </c>
      <c r="J11" s="112">
        <f t="shared" si="4"/>
        <v>107</v>
      </c>
      <c r="K11" s="112">
        <f t="shared" si="4"/>
        <v>115.3</v>
      </c>
      <c r="L11" s="112">
        <f t="shared" si="4"/>
        <v>107.7</v>
      </c>
      <c r="M11" s="112">
        <f t="shared" si="4"/>
        <v>98.2</v>
      </c>
      <c r="N11" s="112">
        <f t="shared" si="4"/>
        <v>1021.6000000000001</v>
      </c>
      <c r="O11" s="112">
        <f t="shared" si="4"/>
        <v>0</v>
      </c>
      <c r="P11" s="112">
        <f t="shared" si="4"/>
        <v>131.69999999999999</v>
      </c>
      <c r="Q11" s="112">
        <f t="shared" si="4"/>
        <v>93</v>
      </c>
      <c r="R11" s="112">
        <f t="shared" si="4"/>
        <v>0</v>
      </c>
      <c r="S11" s="112">
        <f t="shared" si="4"/>
        <v>192</v>
      </c>
      <c r="T11" s="112">
        <f t="shared" si="4"/>
        <v>81.7</v>
      </c>
      <c r="U11" s="112">
        <f t="shared" si="4"/>
        <v>95</v>
      </c>
      <c r="V11" s="112">
        <f t="shared" si="4"/>
        <v>94</v>
      </c>
      <c r="W11" s="112">
        <f t="shared" si="4"/>
        <v>97.7</v>
      </c>
      <c r="X11" s="112">
        <f t="shared" si="4"/>
        <v>92.6</v>
      </c>
      <c r="Y11" s="112">
        <f t="shared" si="4"/>
        <v>92.6</v>
      </c>
      <c r="Z11" s="112">
        <f t="shared" si="4"/>
        <v>970.30000000000007</v>
      </c>
      <c r="AA11" s="134">
        <f t="shared" si="1"/>
        <v>105.28702463155726</v>
      </c>
      <c r="AB11" s="187"/>
      <c r="AC11" s="18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</row>
    <row r="12" spans="1:56" ht="18" customHeight="1">
      <c r="A12" s="94"/>
      <c r="B12" s="191" t="s">
        <v>104</v>
      </c>
      <c r="C12" s="135">
        <f>+[1]TESORERIA!O12</f>
        <v>0</v>
      </c>
      <c r="D12" s="135">
        <f>+[1]TESORERIA!P12</f>
        <v>0</v>
      </c>
      <c r="E12" s="135">
        <f>+[1]TESORERIA!Q12</f>
        <v>0</v>
      </c>
      <c r="F12" s="135">
        <f>+[1]TESORERIA!R12</f>
        <v>0</v>
      </c>
      <c r="G12" s="135">
        <f>+[1]TESORERIA!S12</f>
        <v>0</v>
      </c>
      <c r="H12" s="135">
        <f>+[1]TESORERIA!T12</f>
        <v>0</v>
      </c>
      <c r="I12" s="135">
        <f>+[1]TESORERIA!U12</f>
        <v>0</v>
      </c>
      <c r="J12" s="135">
        <f>+[1]TESORERIA!V12</f>
        <v>0</v>
      </c>
      <c r="K12" s="135">
        <f>+[1]TESORERIA!W12</f>
        <v>0</v>
      </c>
      <c r="L12" s="135">
        <f>+[1]TESORERIA!X12</f>
        <v>0</v>
      </c>
      <c r="M12" s="135">
        <f>+[1]TESORERIA!Y12</f>
        <v>0</v>
      </c>
      <c r="N12" s="192">
        <f>SUM(C12:M12)</f>
        <v>0</v>
      </c>
      <c r="O12" s="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92">
        <f>SUM(O12:Y12)</f>
        <v>0</v>
      </c>
      <c r="AA12" s="193">
        <v>0</v>
      </c>
      <c r="AB12" s="187"/>
      <c r="AC12" s="18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</row>
    <row r="13" spans="1:56" ht="18" customHeight="1">
      <c r="A13" s="94"/>
      <c r="B13" s="191" t="s">
        <v>105</v>
      </c>
      <c r="C13" s="135">
        <f>+[1]TESORERIA!O13</f>
        <v>0</v>
      </c>
      <c r="D13" s="135">
        <f>+[1]TESORERIA!P13</f>
        <v>95.5</v>
      </c>
      <c r="E13" s="135">
        <f>+[1]TESORERIA!Q13</f>
        <v>93.1</v>
      </c>
      <c r="F13" s="135">
        <f>+[1]TESORERIA!R13</f>
        <v>0</v>
      </c>
      <c r="G13" s="135">
        <f>+[1]TESORERIA!S13</f>
        <v>192</v>
      </c>
      <c r="H13" s="135">
        <f>+[1]TESORERIA!T13</f>
        <v>103.6</v>
      </c>
      <c r="I13" s="135">
        <f>+[1]TESORERIA!U13</f>
        <v>109.2</v>
      </c>
      <c r="J13" s="135">
        <f>+[1]TESORERIA!V13</f>
        <v>107</v>
      </c>
      <c r="K13" s="135">
        <f>+[1]TESORERIA!W13</f>
        <v>115.3</v>
      </c>
      <c r="L13" s="135">
        <f>+[1]TESORERIA!X13</f>
        <v>107.7</v>
      </c>
      <c r="M13" s="135">
        <f>+[1]TESORERIA!Y13</f>
        <v>98.2</v>
      </c>
      <c r="N13" s="192">
        <f>SUM(C13:M13)</f>
        <v>1021.6000000000001</v>
      </c>
      <c r="O13" s="35">
        <v>0</v>
      </c>
      <c r="P13" s="135">
        <v>131.69999999999999</v>
      </c>
      <c r="Q13" s="135">
        <v>93</v>
      </c>
      <c r="R13" s="135">
        <v>0</v>
      </c>
      <c r="S13" s="135">
        <v>192</v>
      </c>
      <c r="T13" s="135">
        <v>81.7</v>
      </c>
      <c r="U13" s="135">
        <v>95</v>
      </c>
      <c r="V13" s="135">
        <v>94</v>
      </c>
      <c r="W13" s="135">
        <v>97.7</v>
      </c>
      <c r="X13" s="135">
        <v>92.6</v>
      </c>
      <c r="Y13" s="135">
        <v>92.6</v>
      </c>
      <c r="Z13" s="192">
        <f>SUM(O13:Y13)</f>
        <v>970.30000000000007</v>
      </c>
      <c r="AA13" s="192">
        <f t="shared" si="1"/>
        <v>105.28702463155726</v>
      </c>
      <c r="AB13" s="187"/>
      <c r="AC13" s="18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</row>
    <row r="14" spans="1:56" ht="18" customHeight="1">
      <c r="A14" s="94"/>
      <c r="B14" s="194" t="s">
        <v>106</v>
      </c>
      <c r="C14" s="133">
        <f t="shared" ref="C14:Z14" si="5">+C15</f>
        <v>19.8</v>
      </c>
      <c r="D14" s="133">
        <f t="shared" si="5"/>
        <v>12.3</v>
      </c>
      <c r="E14" s="133">
        <f t="shared" si="5"/>
        <v>8.9</v>
      </c>
      <c r="F14" s="133">
        <f t="shared" si="5"/>
        <v>0.1</v>
      </c>
      <c r="G14" s="133">
        <f t="shared" si="5"/>
        <v>4</v>
      </c>
      <c r="H14" s="133">
        <f t="shared" si="5"/>
        <v>4.9000000000000004</v>
      </c>
      <c r="I14" s="133">
        <f t="shared" si="5"/>
        <v>16.5</v>
      </c>
      <c r="J14" s="133">
        <f t="shared" si="5"/>
        <v>17</v>
      </c>
      <c r="K14" s="133">
        <f t="shared" si="5"/>
        <v>5.2</v>
      </c>
      <c r="L14" s="133">
        <f t="shared" si="5"/>
        <v>17.100000000000001</v>
      </c>
      <c r="M14" s="133">
        <f t="shared" si="5"/>
        <v>20.2</v>
      </c>
      <c r="N14" s="133">
        <f t="shared" ref="N14" si="6">+N15+N18</f>
        <v>126</v>
      </c>
      <c r="O14" s="133">
        <f t="shared" si="5"/>
        <v>21.2</v>
      </c>
      <c r="P14" s="133">
        <f t="shared" si="5"/>
        <v>11.1</v>
      </c>
      <c r="Q14" s="133">
        <f t="shared" si="5"/>
        <v>14.7</v>
      </c>
      <c r="R14" s="133">
        <f t="shared" si="5"/>
        <v>0</v>
      </c>
      <c r="S14" s="133">
        <f t="shared" si="5"/>
        <v>3</v>
      </c>
      <c r="T14" s="133">
        <f t="shared" si="5"/>
        <v>7.2</v>
      </c>
      <c r="U14" s="133">
        <f t="shared" si="5"/>
        <v>7.6</v>
      </c>
      <c r="V14" s="133">
        <f t="shared" si="5"/>
        <v>12.9</v>
      </c>
      <c r="W14" s="133">
        <f t="shared" si="5"/>
        <v>12.9</v>
      </c>
      <c r="X14" s="133">
        <f t="shared" si="5"/>
        <v>14.7</v>
      </c>
      <c r="Y14" s="133">
        <f t="shared" si="5"/>
        <v>15.7</v>
      </c>
      <c r="Z14" s="133">
        <f t="shared" si="5"/>
        <v>121.00000000000001</v>
      </c>
      <c r="AA14" s="134">
        <f t="shared" si="1"/>
        <v>104.13223140495866</v>
      </c>
      <c r="AB14" s="187"/>
      <c r="AC14" s="18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</row>
    <row r="15" spans="1:56" ht="18" customHeight="1">
      <c r="A15" s="94"/>
      <c r="B15" s="195" t="s">
        <v>107</v>
      </c>
      <c r="C15" s="196">
        <f>+C16+C17</f>
        <v>19.8</v>
      </c>
      <c r="D15" s="196">
        <f t="shared" ref="D15:M15" si="7">+D16+D17</f>
        <v>12.3</v>
      </c>
      <c r="E15" s="196">
        <f t="shared" si="7"/>
        <v>8.9</v>
      </c>
      <c r="F15" s="196">
        <f t="shared" si="7"/>
        <v>0.1</v>
      </c>
      <c r="G15" s="196">
        <f t="shared" si="7"/>
        <v>4</v>
      </c>
      <c r="H15" s="196">
        <f t="shared" si="7"/>
        <v>4.9000000000000004</v>
      </c>
      <c r="I15" s="196">
        <f t="shared" si="7"/>
        <v>16.5</v>
      </c>
      <c r="J15" s="196">
        <f t="shared" si="7"/>
        <v>17</v>
      </c>
      <c r="K15" s="196">
        <f t="shared" si="7"/>
        <v>5.2</v>
      </c>
      <c r="L15" s="196">
        <f t="shared" si="7"/>
        <v>17.100000000000001</v>
      </c>
      <c r="M15" s="196">
        <f t="shared" si="7"/>
        <v>20.2</v>
      </c>
      <c r="N15" s="196">
        <f>+N16+N17</f>
        <v>126</v>
      </c>
      <c r="O15" s="196">
        <f t="shared" ref="O15:Z15" si="8">+O16+O17</f>
        <v>21.2</v>
      </c>
      <c r="P15" s="196">
        <f t="shared" si="8"/>
        <v>11.1</v>
      </c>
      <c r="Q15" s="196">
        <f t="shared" si="8"/>
        <v>14.7</v>
      </c>
      <c r="R15" s="196">
        <f t="shared" si="8"/>
        <v>0</v>
      </c>
      <c r="S15" s="196">
        <f t="shared" si="8"/>
        <v>3</v>
      </c>
      <c r="T15" s="196">
        <f t="shared" si="8"/>
        <v>7.2</v>
      </c>
      <c r="U15" s="196">
        <f t="shared" si="8"/>
        <v>7.6</v>
      </c>
      <c r="V15" s="196">
        <f t="shared" si="8"/>
        <v>12.9</v>
      </c>
      <c r="W15" s="196">
        <f t="shared" si="8"/>
        <v>12.9</v>
      </c>
      <c r="X15" s="196">
        <f t="shared" si="8"/>
        <v>14.7</v>
      </c>
      <c r="Y15" s="196">
        <f t="shared" si="8"/>
        <v>15.7</v>
      </c>
      <c r="Z15" s="196">
        <f t="shared" si="8"/>
        <v>121.00000000000001</v>
      </c>
      <c r="AA15" s="192">
        <f t="shared" si="1"/>
        <v>104.13223140495866</v>
      </c>
      <c r="AB15" s="187"/>
      <c r="AC15" s="18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</row>
    <row r="16" spans="1:56" ht="18" customHeight="1">
      <c r="A16" s="94"/>
      <c r="B16" s="197" t="s">
        <v>108</v>
      </c>
      <c r="C16" s="196">
        <f>+[1]TESORERIA!O16</f>
        <v>14.3</v>
      </c>
      <c r="D16" s="196">
        <f>+[1]TESORERIA!P16</f>
        <v>8</v>
      </c>
      <c r="E16" s="196">
        <f>+[1]TESORERIA!Q16</f>
        <v>6.5</v>
      </c>
      <c r="F16" s="196">
        <f>+[1]TESORERIA!R16</f>
        <v>0</v>
      </c>
      <c r="G16" s="196">
        <f>+[1]TESORERIA!S16</f>
        <v>2.7</v>
      </c>
      <c r="H16" s="196">
        <f>+[1]TESORERIA!T16</f>
        <v>0</v>
      </c>
      <c r="I16" s="196">
        <f>+[1]TESORERIA!U16</f>
        <v>11.2</v>
      </c>
      <c r="J16" s="196">
        <f>+[1]TESORERIA!V16</f>
        <v>12.4</v>
      </c>
      <c r="K16" s="196">
        <f>+[1]TESORERIA!W16</f>
        <v>0</v>
      </c>
      <c r="L16" s="196">
        <f>+[1]TESORERIA!X16</f>
        <v>11.7</v>
      </c>
      <c r="M16" s="196">
        <f>+[1]TESORERIA!Y16</f>
        <v>15</v>
      </c>
      <c r="N16" s="192">
        <f>SUM(C16:M16)</f>
        <v>81.8</v>
      </c>
      <c r="O16" s="30">
        <f>+'[1]PP (EST)'!O41</f>
        <v>21.2</v>
      </c>
      <c r="P16" s="30">
        <f>+'[1]PP (EST)'!P41</f>
        <v>11.1</v>
      </c>
      <c r="Q16" s="30">
        <f>+'[1]PP (EST)'!Q41</f>
        <v>14.7</v>
      </c>
      <c r="R16" s="30">
        <f>+'[1]PP (EST)'!R41</f>
        <v>0</v>
      </c>
      <c r="S16" s="30">
        <f>+'[1]PP (EST)'!S41</f>
        <v>3</v>
      </c>
      <c r="T16" s="30">
        <f>+'[1]PP (EST)'!T41</f>
        <v>7.2</v>
      </c>
      <c r="U16" s="30">
        <f>+'[1]PP (EST)'!U41</f>
        <v>7.6</v>
      </c>
      <c r="V16" s="30">
        <f>+'[1]PP (EST)'!V41</f>
        <v>12.9</v>
      </c>
      <c r="W16" s="30">
        <f>+'[1]PP (EST)'!W41</f>
        <v>12.9</v>
      </c>
      <c r="X16" s="30">
        <f>+'[1]PP (EST)'!X41</f>
        <v>14.7</v>
      </c>
      <c r="Y16" s="30">
        <f>+'[1]PP (EST)'!Y41</f>
        <v>15.7</v>
      </c>
      <c r="Z16" s="192">
        <f>SUM(O16:Y16)</f>
        <v>121.00000000000001</v>
      </c>
      <c r="AA16" s="192">
        <f t="shared" si="1"/>
        <v>67.60330578512395</v>
      </c>
      <c r="AB16" s="187"/>
      <c r="AC16" s="18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</row>
    <row r="17" spans="1:56" s="203" customFormat="1" ht="18" customHeight="1">
      <c r="A17" s="94"/>
      <c r="B17" s="198" t="s">
        <v>109</v>
      </c>
      <c r="C17" s="199">
        <f>+[1]TESORERIA!O17</f>
        <v>5.5</v>
      </c>
      <c r="D17" s="199">
        <f>+[1]TESORERIA!P17</f>
        <v>4.3</v>
      </c>
      <c r="E17" s="199">
        <f>+[1]TESORERIA!Q17</f>
        <v>2.4</v>
      </c>
      <c r="F17" s="199">
        <f>+[1]TESORERIA!R17</f>
        <v>0.1</v>
      </c>
      <c r="G17" s="199">
        <f>+[1]TESORERIA!S17</f>
        <v>1.3</v>
      </c>
      <c r="H17" s="199">
        <f>+[1]TESORERIA!T17</f>
        <v>4.9000000000000004</v>
      </c>
      <c r="I17" s="199">
        <f>+[1]TESORERIA!U17</f>
        <v>5.3</v>
      </c>
      <c r="J17" s="199">
        <f>+[1]TESORERIA!V17</f>
        <v>4.5999999999999996</v>
      </c>
      <c r="K17" s="199">
        <f>+[1]TESORERIA!W17</f>
        <v>5.2</v>
      </c>
      <c r="L17" s="199">
        <f>+[1]TESORERIA!X17</f>
        <v>5.4</v>
      </c>
      <c r="M17" s="199">
        <f>+[1]TESORERIA!Y17</f>
        <v>5.2</v>
      </c>
      <c r="N17" s="200">
        <f>SUM(C17:M17)</f>
        <v>44.2</v>
      </c>
      <c r="O17" s="201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200">
        <f>SUM(O17:Y17)</f>
        <v>0</v>
      </c>
      <c r="AA17" s="202">
        <v>0</v>
      </c>
      <c r="AB17" s="187"/>
      <c r="AC17" s="18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8"/>
    </row>
    <row r="18" spans="1:56" ht="18" customHeight="1">
      <c r="A18" s="94"/>
      <c r="B18" s="195" t="s">
        <v>34</v>
      </c>
      <c r="C18" s="196">
        <f>+[1]TESORERIA!O18</f>
        <v>0</v>
      </c>
      <c r="D18" s="196">
        <f>+[1]TESORERIA!P18</f>
        <v>0</v>
      </c>
      <c r="E18" s="196">
        <f>+[1]TESORERIA!Q18</f>
        <v>0</v>
      </c>
      <c r="F18" s="196">
        <f>+[1]TESORERIA!R18</f>
        <v>0</v>
      </c>
      <c r="G18" s="196">
        <f>+[1]TESORERIA!S18</f>
        <v>0</v>
      </c>
      <c r="H18" s="196">
        <f>+[1]TESORERIA!T18</f>
        <v>0</v>
      </c>
      <c r="I18" s="196">
        <f>+[1]TESORERIA!U18</f>
        <v>0</v>
      </c>
      <c r="J18" s="196">
        <f>+[1]TESORERIA!V18</f>
        <v>0</v>
      </c>
      <c r="K18" s="196">
        <f>+[1]TESORERIA!W18</f>
        <v>0</v>
      </c>
      <c r="L18" s="196">
        <f>+[1]TESORERIA!X18</f>
        <v>0</v>
      </c>
      <c r="M18" s="196">
        <f>+[1]TESORERIA!Y18</f>
        <v>0</v>
      </c>
      <c r="N18" s="192">
        <f>SUM(C18:M18)</f>
        <v>0</v>
      </c>
      <c r="O18" s="30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2">
        <f>SUM(O18:Y18)</f>
        <v>0</v>
      </c>
      <c r="AA18" s="193">
        <v>0</v>
      </c>
      <c r="AB18" s="187"/>
      <c r="AC18" s="18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</row>
    <row r="19" spans="1:56" ht="18" customHeight="1">
      <c r="A19" s="94"/>
      <c r="B19" s="190" t="s">
        <v>87</v>
      </c>
      <c r="C19" s="142">
        <f t="shared" ref="C19:Z19" si="9">+C20</f>
        <v>15.1</v>
      </c>
      <c r="D19" s="142">
        <f t="shared" si="9"/>
        <v>12.2</v>
      </c>
      <c r="E19" s="142">
        <f t="shared" si="9"/>
        <v>7</v>
      </c>
      <c r="F19" s="142">
        <f t="shared" si="9"/>
        <v>0.1</v>
      </c>
      <c r="G19" s="142">
        <f t="shared" si="9"/>
        <v>1.4</v>
      </c>
      <c r="H19" s="142">
        <f t="shared" si="9"/>
        <v>6</v>
      </c>
      <c r="I19" s="142">
        <f t="shared" si="9"/>
        <v>8</v>
      </c>
      <c r="J19" s="142">
        <f t="shared" si="9"/>
        <v>4.2</v>
      </c>
      <c r="K19" s="142">
        <f t="shared" si="9"/>
        <v>4.4000000000000004</v>
      </c>
      <c r="L19" s="142">
        <f t="shared" si="9"/>
        <v>4.5999999999999996</v>
      </c>
      <c r="M19" s="142">
        <f t="shared" si="9"/>
        <v>4.4000000000000004</v>
      </c>
      <c r="N19" s="204">
        <f t="shared" si="9"/>
        <v>67.400000000000006</v>
      </c>
      <c r="O19" s="142">
        <f t="shared" si="9"/>
        <v>15.9</v>
      </c>
      <c r="P19" s="142">
        <f t="shared" si="9"/>
        <v>13.5</v>
      </c>
      <c r="Q19" s="142">
        <f t="shared" si="9"/>
        <v>5</v>
      </c>
      <c r="R19" s="142">
        <f t="shared" si="9"/>
        <v>0</v>
      </c>
      <c r="S19" s="142">
        <f t="shared" si="9"/>
        <v>0</v>
      </c>
      <c r="T19" s="142">
        <f t="shared" si="9"/>
        <v>5.7</v>
      </c>
      <c r="U19" s="142">
        <f t="shared" si="9"/>
        <v>9.6</v>
      </c>
      <c r="V19" s="142">
        <f t="shared" si="9"/>
        <v>10.6</v>
      </c>
      <c r="W19" s="142">
        <f t="shared" si="9"/>
        <v>12.9</v>
      </c>
      <c r="X19" s="142">
        <f t="shared" si="9"/>
        <v>17.399999999999999</v>
      </c>
      <c r="Y19" s="142">
        <f t="shared" si="9"/>
        <v>20</v>
      </c>
      <c r="Z19" s="204">
        <f t="shared" si="9"/>
        <v>110.6</v>
      </c>
      <c r="AA19" s="204">
        <f t="shared" ref="AA19:AA39" si="10">+N19/Z19*100</f>
        <v>60.940325497287532</v>
      </c>
      <c r="AB19" s="187"/>
      <c r="AC19" s="18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</row>
    <row r="20" spans="1:56" ht="18" customHeight="1">
      <c r="A20" s="94"/>
      <c r="B20" s="195" t="s">
        <v>110</v>
      </c>
      <c r="C20" s="148">
        <f>+[1]TESORERIA!O20</f>
        <v>15.1</v>
      </c>
      <c r="D20" s="148">
        <f>+[1]TESORERIA!P20</f>
        <v>12.2</v>
      </c>
      <c r="E20" s="148">
        <f>+[1]TESORERIA!Q20</f>
        <v>7</v>
      </c>
      <c r="F20" s="148">
        <f>+[1]TESORERIA!R20</f>
        <v>0.1</v>
      </c>
      <c r="G20" s="148">
        <f>+[1]TESORERIA!S20</f>
        <v>1.4</v>
      </c>
      <c r="H20" s="148">
        <f>+[1]TESORERIA!T20</f>
        <v>6</v>
      </c>
      <c r="I20" s="148">
        <f>+[1]TESORERIA!U20</f>
        <v>8</v>
      </c>
      <c r="J20" s="148">
        <f>+[1]TESORERIA!V20</f>
        <v>4.2</v>
      </c>
      <c r="K20" s="148">
        <f>+[1]TESORERIA!W20</f>
        <v>4.4000000000000004</v>
      </c>
      <c r="L20" s="148">
        <f>+[1]TESORERIA!X20</f>
        <v>4.5999999999999996</v>
      </c>
      <c r="M20" s="148">
        <f>+[1]TESORERIA!Y20</f>
        <v>4.4000000000000004</v>
      </c>
      <c r="N20" s="192">
        <f>SUM(C20:M20)</f>
        <v>67.400000000000006</v>
      </c>
      <c r="O20" s="149">
        <f>+'[1]PP (EST)'!O53</f>
        <v>15.9</v>
      </c>
      <c r="P20" s="149">
        <f>+'[1]PP (EST)'!P53</f>
        <v>13.5</v>
      </c>
      <c r="Q20" s="149">
        <f>+'[1]PP (EST)'!Q53</f>
        <v>5</v>
      </c>
      <c r="R20" s="149">
        <f>+'[1]PP (EST)'!R53</f>
        <v>0</v>
      </c>
      <c r="S20" s="149">
        <f>+'[1]PP (EST)'!S53</f>
        <v>0</v>
      </c>
      <c r="T20" s="149">
        <f>+'[1]PP (EST)'!T53</f>
        <v>5.7</v>
      </c>
      <c r="U20" s="149">
        <f>+'[1]PP (EST)'!U53</f>
        <v>9.6</v>
      </c>
      <c r="V20" s="149">
        <f>+'[1]PP (EST)'!V53</f>
        <v>10.6</v>
      </c>
      <c r="W20" s="149">
        <f>+'[1]PP (EST)'!W53</f>
        <v>12.9</v>
      </c>
      <c r="X20" s="149">
        <f>+'[1]PP (EST)'!X53</f>
        <v>17.399999999999999</v>
      </c>
      <c r="Y20" s="149">
        <f>+'[1]PP (EST)'!Y53</f>
        <v>20</v>
      </c>
      <c r="Z20" s="192">
        <f>SUM(O20:Y20)</f>
        <v>110.6</v>
      </c>
      <c r="AA20" s="192">
        <f t="shared" si="10"/>
        <v>60.940325497287532</v>
      </c>
      <c r="AB20" s="187"/>
      <c r="AC20" s="18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</row>
    <row r="21" spans="1:56" ht="18" customHeight="1">
      <c r="A21" s="94"/>
      <c r="B21" s="205" t="s">
        <v>111</v>
      </c>
      <c r="C21" s="112">
        <f>+[1]TESORERIA!O21</f>
        <v>179</v>
      </c>
      <c r="D21" s="112">
        <f>+[1]TESORERIA!P21</f>
        <v>255.9</v>
      </c>
      <c r="E21" s="112">
        <f>+[1]TESORERIA!Q21</f>
        <v>186.7</v>
      </c>
      <c r="F21" s="112">
        <f>+[1]TESORERIA!R21</f>
        <v>236.5</v>
      </c>
      <c r="G21" s="112">
        <f>+[1]TESORERIA!S21</f>
        <v>183.3</v>
      </c>
      <c r="H21" s="112">
        <f>+[1]TESORERIA!T21</f>
        <v>182.2</v>
      </c>
      <c r="I21" s="112">
        <f>+[1]TESORERIA!U21</f>
        <v>200.7</v>
      </c>
      <c r="J21" s="112">
        <f>+[1]TESORERIA!V21</f>
        <v>219</v>
      </c>
      <c r="K21" s="112">
        <f>+[1]TESORERIA!W21</f>
        <v>239.1</v>
      </c>
      <c r="L21" s="112">
        <f>+[1]TESORERIA!X21</f>
        <v>182</v>
      </c>
      <c r="M21" s="112">
        <f>+[1]TESORERIA!Y21</f>
        <v>401.3</v>
      </c>
      <c r="N21" s="134">
        <f>SUM(C21:M21)</f>
        <v>2465.6999999999998</v>
      </c>
      <c r="O21" s="112">
        <f>+'[1]PP (EST)'!O57</f>
        <v>203.3</v>
      </c>
      <c r="P21" s="112">
        <f>+'[1]PP (EST)'!P57</f>
        <v>200.7</v>
      </c>
      <c r="Q21" s="112">
        <f>+'[1]PP (EST)'!Q57</f>
        <v>225.2</v>
      </c>
      <c r="R21" s="112">
        <f>+'[1]PP (EST)'!R57</f>
        <v>204.1</v>
      </c>
      <c r="S21" s="112">
        <f>+'[1]PP (EST)'!S57</f>
        <v>198</v>
      </c>
      <c r="T21" s="112">
        <f>+'[1]PP (EST)'!T57</f>
        <v>196.6</v>
      </c>
      <c r="U21" s="112">
        <f>+'[1]PP (EST)'!U57</f>
        <v>196.4</v>
      </c>
      <c r="V21" s="112">
        <f>+'[1]PP (EST)'!V57</f>
        <v>196.2</v>
      </c>
      <c r="W21" s="112">
        <f>+'[1]PP (EST)'!W57</f>
        <v>212.2</v>
      </c>
      <c r="X21" s="112">
        <f>+'[1]PP (EST)'!X57</f>
        <v>204.8</v>
      </c>
      <c r="Y21" s="112">
        <f>+'[1]PP (EST)'!Y57</f>
        <v>204.4</v>
      </c>
      <c r="Z21" s="134">
        <f>SUM(O21:Y21)</f>
        <v>2241.9</v>
      </c>
      <c r="AA21" s="134">
        <f t="shared" si="10"/>
        <v>109.98260404121503</v>
      </c>
      <c r="AB21" s="187"/>
      <c r="AC21" s="18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</row>
    <row r="22" spans="1:56" ht="18" customHeight="1">
      <c r="A22" s="94"/>
      <c r="B22" s="205" t="s">
        <v>112</v>
      </c>
      <c r="C22" s="112">
        <f>+C23</f>
        <v>0</v>
      </c>
      <c r="D22" s="112">
        <f t="shared" ref="D22:Z22" si="11">+D23</f>
        <v>0</v>
      </c>
      <c r="E22" s="112">
        <f t="shared" si="11"/>
        <v>900</v>
      </c>
      <c r="F22" s="112">
        <f t="shared" si="11"/>
        <v>11500</v>
      </c>
      <c r="G22" s="112">
        <f t="shared" si="11"/>
        <v>0</v>
      </c>
      <c r="H22" s="112">
        <f t="shared" si="11"/>
        <v>0</v>
      </c>
      <c r="I22" s="112">
        <f t="shared" si="11"/>
        <v>0</v>
      </c>
      <c r="J22" s="112">
        <f t="shared" si="11"/>
        <v>0</v>
      </c>
      <c r="K22" s="112">
        <f t="shared" si="11"/>
        <v>4000</v>
      </c>
      <c r="L22" s="112">
        <f t="shared" si="11"/>
        <v>0</v>
      </c>
      <c r="M22" s="112">
        <f t="shared" si="11"/>
        <v>0</v>
      </c>
      <c r="N22" s="112">
        <f t="shared" si="11"/>
        <v>16400</v>
      </c>
      <c r="O22" s="112">
        <f t="shared" si="11"/>
        <v>0</v>
      </c>
      <c r="P22" s="112">
        <f t="shared" si="11"/>
        <v>0</v>
      </c>
      <c r="Q22" s="112">
        <f t="shared" si="11"/>
        <v>900</v>
      </c>
      <c r="R22" s="112">
        <f t="shared" si="11"/>
        <v>11500</v>
      </c>
      <c r="S22" s="112">
        <f t="shared" si="11"/>
        <v>0</v>
      </c>
      <c r="T22" s="112">
        <f t="shared" si="11"/>
        <v>0</v>
      </c>
      <c r="U22" s="112">
        <f t="shared" si="11"/>
        <v>0</v>
      </c>
      <c r="V22" s="112">
        <f t="shared" si="11"/>
        <v>0</v>
      </c>
      <c r="W22" s="112">
        <f t="shared" si="11"/>
        <v>4000</v>
      </c>
      <c r="X22" s="112">
        <f t="shared" si="11"/>
        <v>6330</v>
      </c>
      <c r="Y22" s="112">
        <f t="shared" si="11"/>
        <v>0</v>
      </c>
      <c r="Z22" s="112">
        <f t="shared" si="11"/>
        <v>22730</v>
      </c>
      <c r="AA22" s="206">
        <v>0</v>
      </c>
      <c r="AB22" s="187"/>
      <c r="AC22" s="18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</row>
    <row r="23" spans="1:56" ht="18" customHeight="1">
      <c r="A23" s="94"/>
      <c r="B23" s="207" t="s">
        <v>113</v>
      </c>
      <c r="C23" s="112">
        <f>SUM(C24:C26)</f>
        <v>0</v>
      </c>
      <c r="D23" s="112">
        <f t="shared" ref="D23:Z23" si="12">SUM(D24:D26)</f>
        <v>0</v>
      </c>
      <c r="E23" s="112">
        <f t="shared" si="12"/>
        <v>900</v>
      </c>
      <c r="F23" s="112">
        <f t="shared" si="12"/>
        <v>11500</v>
      </c>
      <c r="G23" s="112">
        <f t="shared" si="12"/>
        <v>0</v>
      </c>
      <c r="H23" s="112">
        <f t="shared" si="12"/>
        <v>0</v>
      </c>
      <c r="I23" s="112">
        <f t="shared" si="12"/>
        <v>0</v>
      </c>
      <c r="J23" s="112">
        <f t="shared" si="12"/>
        <v>0</v>
      </c>
      <c r="K23" s="112">
        <f t="shared" si="12"/>
        <v>4000</v>
      </c>
      <c r="L23" s="112">
        <f t="shared" si="12"/>
        <v>0</v>
      </c>
      <c r="M23" s="112">
        <f t="shared" si="12"/>
        <v>0</v>
      </c>
      <c r="N23" s="112">
        <f t="shared" si="12"/>
        <v>16400</v>
      </c>
      <c r="O23" s="112">
        <f t="shared" si="12"/>
        <v>0</v>
      </c>
      <c r="P23" s="112">
        <f t="shared" si="12"/>
        <v>0</v>
      </c>
      <c r="Q23" s="112">
        <f t="shared" si="12"/>
        <v>900</v>
      </c>
      <c r="R23" s="112">
        <f t="shared" si="12"/>
        <v>11500</v>
      </c>
      <c r="S23" s="112">
        <f t="shared" si="12"/>
        <v>0</v>
      </c>
      <c r="T23" s="112">
        <f t="shared" si="12"/>
        <v>0</v>
      </c>
      <c r="U23" s="112">
        <f t="shared" si="12"/>
        <v>0</v>
      </c>
      <c r="V23" s="112">
        <f t="shared" si="12"/>
        <v>0</v>
      </c>
      <c r="W23" s="112">
        <f t="shared" si="12"/>
        <v>4000</v>
      </c>
      <c r="X23" s="112">
        <f t="shared" si="12"/>
        <v>6330</v>
      </c>
      <c r="Y23" s="112">
        <f t="shared" si="12"/>
        <v>0</v>
      </c>
      <c r="Z23" s="112">
        <f t="shared" si="12"/>
        <v>22730</v>
      </c>
      <c r="AA23" s="134">
        <f t="shared" si="10"/>
        <v>72.15134183897932</v>
      </c>
      <c r="AB23" s="187"/>
      <c r="AC23" s="18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</row>
    <row r="24" spans="1:56" s="178" customFormat="1" ht="18" customHeight="1">
      <c r="A24" s="208"/>
      <c r="B24" s="209" t="s">
        <v>114</v>
      </c>
      <c r="C24" s="210">
        <f>+[1]TESORERIA!O24</f>
        <v>0</v>
      </c>
      <c r="D24" s="210">
        <f>+[1]TESORERIA!P24</f>
        <v>0</v>
      </c>
      <c r="E24" s="210">
        <f>+[1]TESORERIA!Q24</f>
        <v>400</v>
      </c>
      <c r="F24" s="210">
        <f>+[1]TESORERIA!R24</f>
        <v>0</v>
      </c>
      <c r="G24" s="210">
        <f>+[1]TESORERIA!S24</f>
        <v>0</v>
      </c>
      <c r="H24" s="210">
        <f>+[1]TESORERIA!T24</f>
        <v>0</v>
      </c>
      <c r="I24" s="210">
        <f>+[1]TESORERIA!U24</f>
        <v>0</v>
      </c>
      <c r="J24" s="210">
        <f>+[1]TESORERIA!V24</f>
        <v>0</v>
      </c>
      <c r="K24" s="210">
        <f>+[1]TESORERIA!W24</f>
        <v>0</v>
      </c>
      <c r="L24" s="210">
        <f>+[1]TESORERIA!X24</f>
        <v>0</v>
      </c>
      <c r="M24" s="210">
        <f>+[1]TESORERIA!Y24</f>
        <v>0</v>
      </c>
      <c r="N24" s="210">
        <f t="shared" ref="N24:N25" si="13">SUM(C24:M24)</f>
        <v>400</v>
      </c>
      <c r="O24" s="211">
        <v>0</v>
      </c>
      <c r="P24" s="211">
        <v>0</v>
      </c>
      <c r="Q24" s="211">
        <v>400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1">
        <f t="shared" ref="Z24:Z26" si="14">SUM(O24:Y24)</f>
        <v>400</v>
      </c>
      <c r="AA24" s="212">
        <f t="shared" si="10"/>
        <v>100</v>
      </c>
      <c r="AB24" s="187"/>
      <c r="AC24" s="18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</row>
    <row r="25" spans="1:56" ht="18" customHeight="1">
      <c r="A25" s="94"/>
      <c r="B25" s="213" t="s">
        <v>115</v>
      </c>
      <c r="C25" s="148">
        <f>+[1]TESORERIA!O25</f>
        <v>0</v>
      </c>
      <c r="D25" s="148">
        <f>+[1]TESORERIA!P25</f>
        <v>0</v>
      </c>
      <c r="E25" s="148">
        <f>+[1]TESORERIA!Q25</f>
        <v>500</v>
      </c>
      <c r="F25" s="148">
        <f>+[1]TESORERIA!R25</f>
        <v>11500</v>
      </c>
      <c r="G25" s="148">
        <f>+[1]TESORERIA!S25</f>
        <v>0</v>
      </c>
      <c r="H25" s="148">
        <f>+[1]TESORERIA!T25</f>
        <v>0</v>
      </c>
      <c r="I25" s="148">
        <f>+[1]TESORERIA!U25</f>
        <v>0</v>
      </c>
      <c r="J25" s="148">
        <f>+[1]TESORERIA!V25</f>
        <v>0</v>
      </c>
      <c r="K25" s="148">
        <f>+[1]TESORERIA!W25</f>
        <v>0</v>
      </c>
      <c r="L25" s="148">
        <f>+[1]TESORERIA!X25</f>
        <v>0</v>
      </c>
      <c r="M25" s="148">
        <f>+[1]TESORERIA!Y25</f>
        <v>0</v>
      </c>
      <c r="N25" s="192">
        <f t="shared" si="13"/>
        <v>12000</v>
      </c>
      <c r="O25" s="149">
        <v>0</v>
      </c>
      <c r="P25" s="149">
        <v>0</v>
      </c>
      <c r="Q25" s="149">
        <v>500</v>
      </c>
      <c r="R25" s="149">
        <v>11500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92">
        <f t="shared" si="14"/>
        <v>12000</v>
      </c>
      <c r="AA25" s="192">
        <f t="shared" si="10"/>
        <v>100</v>
      </c>
      <c r="AB25" s="187"/>
      <c r="AC25" s="18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</row>
    <row r="26" spans="1:56" ht="18" customHeight="1">
      <c r="A26" s="94"/>
      <c r="B26" s="213" t="s">
        <v>34</v>
      </c>
      <c r="C26" s="148">
        <f>+[1]TESORERIA!O26</f>
        <v>0</v>
      </c>
      <c r="D26" s="148">
        <f>+[1]TESORERIA!P26</f>
        <v>0</v>
      </c>
      <c r="E26" s="148">
        <f>+[1]TESORERIA!Q26</f>
        <v>0</v>
      </c>
      <c r="F26" s="148">
        <f>+[1]TESORERIA!R26</f>
        <v>0</v>
      </c>
      <c r="G26" s="148">
        <f>+[1]TESORERIA!S26</f>
        <v>0</v>
      </c>
      <c r="H26" s="148">
        <f>+[1]TESORERIA!T26</f>
        <v>0</v>
      </c>
      <c r="I26" s="148">
        <f>+[1]TESORERIA!U26</f>
        <v>0</v>
      </c>
      <c r="J26" s="148">
        <f>+[1]TESORERIA!V26</f>
        <v>0</v>
      </c>
      <c r="K26" s="148">
        <f>+[1]TESORERIA!W26</f>
        <v>4000</v>
      </c>
      <c r="L26" s="148">
        <f>+[1]TESORERIA!X26</f>
        <v>0</v>
      </c>
      <c r="M26" s="148">
        <f>+[1]TESORERIA!Y26</f>
        <v>0</v>
      </c>
      <c r="N26" s="148">
        <f>+[1]TESORERIA!Z26</f>
        <v>4000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4000</v>
      </c>
      <c r="X26" s="149">
        <v>6330</v>
      </c>
      <c r="Y26" s="149">
        <v>0</v>
      </c>
      <c r="Z26" s="134">
        <f t="shared" si="14"/>
        <v>10330</v>
      </c>
      <c r="AA26" s="134">
        <v>0</v>
      </c>
      <c r="AB26" s="187"/>
      <c r="AC26" s="18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</row>
    <row r="27" spans="1:56" ht="18" customHeight="1">
      <c r="A27" s="94"/>
      <c r="B27" s="205" t="s">
        <v>116</v>
      </c>
      <c r="C27" s="112">
        <f>+C28+C38+C41</f>
        <v>2351.6999999999998</v>
      </c>
      <c r="D27" s="112">
        <f t="shared" ref="D27:M27" si="15">+D28+D38+D41</f>
        <v>1482.6999999999998</v>
      </c>
      <c r="E27" s="112">
        <f t="shared" si="15"/>
        <v>1321.9999999999998</v>
      </c>
      <c r="F27" s="112">
        <f t="shared" si="15"/>
        <v>640.9</v>
      </c>
      <c r="G27" s="112">
        <f t="shared" si="15"/>
        <v>514.5</v>
      </c>
      <c r="H27" s="112">
        <f t="shared" si="15"/>
        <v>1169.8000000000002</v>
      </c>
      <c r="I27" s="112">
        <f t="shared" si="15"/>
        <v>1730.8</v>
      </c>
      <c r="J27" s="112">
        <f t="shared" si="15"/>
        <v>1653.5</v>
      </c>
      <c r="K27" s="112">
        <f t="shared" si="15"/>
        <v>695.19999999999993</v>
      </c>
      <c r="L27" s="112">
        <f t="shared" si="15"/>
        <v>889.69999999999993</v>
      </c>
      <c r="M27" s="112">
        <f t="shared" si="15"/>
        <v>802.1</v>
      </c>
      <c r="N27" s="112">
        <f>+N28+N38+N41</f>
        <v>13252.9</v>
      </c>
      <c r="O27" s="112">
        <f t="shared" ref="O27:Y27" si="16">+O28+O38+O41</f>
        <v>1888.5</v>
      </c>
      <c r="P27" s="112">
        <f t="shared" si="16"/>
        <v>1318.6999999999998</v>
      </c>
      <c r="Q27" s="112">
        <f t="shared" si="16"/>
        <v>1288.6999999999998</v>
      </c>
      <c r="R27" s="112">
        <f t="shared" si="16"/>
        <v>626.80000000000007</v>
      </c>
      <c r="S27" s="112">
        <f t="shared" si="16"/>
        <v>565.5</v>
      </c>
      <c r="T27" s="112">
        <f t="shared" si="16"/>
        <v>1327.9</v>
      </c>
      <c r="U27" s="112">
        <f t="shared" si="16"/>
        <v>2080.1000000000004</v>
      </c>
      <c r="V27" s="112">
        <f t="shared" si="16"/>
        <v>1289.8999999999999</v>
      </c>
      <c r="W27" s="112">
        <f t="shared" si="16"/>
        <v>1431.2</v>
      </c>
      <c r="X27" s="112">
        <f t="shared" si="16"/>
        <v>1481.9</v>
      </c>
      <c r="Y27" s="112">
        <f t="shared" si="16"/>
        <v>1492.2</v>
      </c>
      <c r="Z27" s="112">
        <f>+Z28+Z38+Z41</f>
        <v>14791.300000000001</v>
      </c>
      <c r="AA27" s="105">
        <f t="shared" si="10"/>
        <v>89.59929147539431</v>
      </c>
      <c r="AB27" s="187"/>
      <c r="AC27" s="18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</row>
    <row r="28" spans="1:56" ht="18" customHeight="1">
      <c r="A28" s="94"/>
      <c r="B28" s="214" t="s">
        <v>58</v>
      </c>
      <c r="C28" s="112">
        <f t="shared" ref="C28:Z28" si="17">+C29+C34</f>
        <v>2290.2999999999997</v>
      </c>
      <c r="D28" s="112">
        <f t="shared" si="17"/>
        <v>1433.1</v>
      </c>
      <c r="E28" s="112">
        <f t="shared" si="17"/>
        <v>1287.8999999999999</v>
      </c>
      <c r="F28" s="112">
        <f t="shared" si="17"/>
        <v>640.5</v>
      </c>
      <c r="G28" s="112">
        <f t="shared" si="17"/>
        <v>374.2</v>
      </c>
      <c r="H28" s="112">
        <f t="shared" si="17"/>
        <v>742.6</v>
      </c>
      <c r="I28" s="112">
        <f t="shared" si="17"/>
        <v>1212.8</v>
      </c>
      <c r="J28" s="112">
        <f t="shared" si="17"/>
        <v>1484.3</v>
      </c>
      <c r="K28" s="112">
        <f t="shared" si="17"/>
        <v>646.4</v>
      </c>
      <c r="L28" s="112">
        <f t="shared" si="17"/>
        <v>831.3</v>
      </c>
      <c r="M28" s="112">
        <f t="shared" si="17"/>
        <v>749.2</v>
      </c>
      <c r="N28" s="105">
        <f t="shared" si="17"/>
        <v>11692.599999999999</v>
      </c>
      <c r="O28" s="112">
        <f t="shared" si="17"/>
        <v>1819.5</v>
      </c>
      <c r="P28" s="112">
        <f t="shared" si="17"/>
        <v>1268.1999999999998</v>
      </c>
      <c r="Q28" s="112">
        <f t="shared" si="17"/>
        <v>1257.3999999999999</v>
      </c>
      <c r="R28" s="112">
        <f t="shared" si="17"/>
        <v>626.80000000000007</v>
      </c>
      <c r="S28" s="112">
        <f t="shared" si="17"/>
        <v>426.29999999999995</v>
      </c>
      <c r="T28" s="112">
        <f t="shared" si="17"/>
        <v>1282</v>
      </c>
      <c r="U28" s="112">
        <f t="shared" si="17"/>
        <v>1187.9000000000001</v>
      </c>
      <c r="V28" s="112">
        <f t="shared" si="17"/>
        <v>1251.8999999999999</v>
      </c>
      <c r="W28" s="112">
        <f t="shared" si="17"/>
        <v>1395</v>
      </c>
      <c r="X28" s="112">
        <f t="shared" si="17"/>
        <v>1449</v>
      </c>
      <c r="Y28" s="112">
        <f t="shared" si="17"/>
        <v>1458.3</v>
      </c>
      <c r="Z28" s="105">
        <f t="shared" si="17"/>
        <v>13422.2</v>
      </c>
      <c r="AA28" s="105">
        <f t="shared" si="10"/>
        <v>87.11388595014229</v>
      </c>
      <c r="AB28" s="187"/>
      <c r="AC28" s="18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</row>
    <row r="29" spans="1:56" ht="18" customHeight="1">
      <c r="A29" s="94"/>
      <c r="B29" s="215" t="s">
        <v>59</v>
      </c>
      <c r="C29" s="112">
        <f t="shared" ref="C29:Z29" si="18">SUM(C30:C33)</f>
        <v>106</v>
      </c>
      <c r="D29" s="112">
        <f t="shared" si="18"/>
        <v>117.1</v>
      </c>
      <c r="E29" s="112">
        <f t="shared" si="18"/>
        <v>108.8</v>
      </c>
      <c r="F29" s="112">
        <f t="shared" si="18"/>
        <v>61.4</v>
      </c>
      <c r="G29" s="112">
        <f t="shared" si="18"/>
        <v>57.699999999999996</v>
      </c>
      <c r="H29" s="112">
        <f t="shared" si="18"/>
        <v>74.8</v>
      </c>
      <c r="I29" s="112">
        <f t="shared" si="18"/>
        <v>87.7</v>
      </c>
      <c r="J29" s="112">
        <f t="shared" si="18"/>
        <v>65.7</v>
      </c>
      <c r="K29" s="112">
        <f t="shared" si="18"/>
        <v>77.099999999999994</v>
      </c>
      <c r="L29" s="112">
        <f t="shared" si="18"/>
        <v>91.399999999999991</v>
      </c>
      <c r="M29" s="112">
        <f t="shared" si="18"/>
        <v>78.600000000000009</v>
      </c>
      <c r="N29" s="105">
        <f t="shared" si="18"/>
        <v>926.30000000000007</v>
      </c>
      <c r="O29" s="112">
        <f t="shared" si="18"/>
        <v>101.9</v>
      </c>
      <c r="P29" s="112">
        <f>SUM(P30:P33)+0.1</f>
        <v>110.99999999999999</v>
      </c>
      <c r="Q29" s="112">
        <f t="shared" si="18"/>
        <v>125.10000000000001</v>
      </c>
      <c r="R29" s="112">
        <f t="shared" si="18"/>
        <v>65.2</v>
      </c>
      <c r="S29" s="112">
        <f t="shared" si="18"/>
        <v>57.2</v>
      </c>
      <c r="T29" s="112">
        <f t="shared" si="18"/>
        <v>64.400000000000006</v>
      </c>
      <c r="U29" s="112">
        <f t="shared" si="18"/>
        <v>88.899999999999991</v>
      </c>
      <c r="V29" s="112">
        <f t="shared" si="18"/>
        <v>104.5</v>
      </c>
      <c r="W29" s="112">
        <f t="shared" si="18"/>
        <v>103.60000000000001</v>
      </c>
      <c r="X29" s="112">
        <f t="shared" si="18"/>
        <v>96.500000000000014</v>
      </c>
      <c r="Y29" s="112">
        <f t="shared" si="18"/>
        <v>95.800000000000011</v>
      </c>
      <c r="Z29" s="105">
        <f t="shared" si="18"/>
        <v>1014.0000000000001</v>
      </c>
      <c r="AA29" s="105">
        <f t="shared" si="10"/>
        <v>91.35108481262327</v>
      </c>
      <c r="AB29" s="187"/>
      <c r="AC29" s="18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</row>
    <row r="30" spans="1:56" ht="18" customHeight="1">
      <c r="A30" s="94"/>
      <c r="B30" s="216" t="s">
        <v>117</v>
      </c>
      <c r="C30" s="196">
        <f>+[1]TESORERIA!O30</f>
        <v>104.2</v>
      </c>
      <c r="D30" s="196">
        <f>+[1]TESORERIA!P30</f>
        <v>94.9</v>
      </c>
      <c r="E30" s="196">
        <f>+[1]TESORERIA!Q30</f>
        <v>107.4</v>
      </c>
      <c r="F30" s="196">
        <f>+[1]TESORERIA!R30</f>
        <v>51.3</v>
      </c>
      <c r="G30" s="196">
        <f>+[1]TESORERIA!S30</f>
        <v>57.3</v>
      </c>
      <c r="H30" s="196">
        <f>+[1]TESORERIA!T30</f>
        <v>56.3</v>
      </c>
      <c r="I30" s="196">
        <f>+[1]TESORERIA!U30</f>
        <v>87.7</v>
      </c>
      <c r="J30" s="196">
        <f>+[1]TESORERIA!V30</f>
        <v>65.7</v>
      </c>
      <c r="K30" s="196">
        <f>+[1]TESORERIA!W30</f>
        <v>77</v>
      </c>
      <c r="L30" s="196">
        <f>+[1]TESORERIA!X30</f>
        <v>91.1</v>
      </c>
      <c r="M30" s="196">
        <f>+[1]TESORERIA!Y30</f>
        <v>78.400000000000006</v>
      </c>
      <c r="N30" s="192">
        <f>SUM(C30:M30)</f>
        <v>871.30000000000007</v>
      </c>
      <c r="O30" s="196">
        <f>+'[1]PP (EST)'!O66</f>
        <v>91.7</v>
      </c>
      <c r="P30" s="196">
        <f>+'[1]PP (EST)'!P66</f>
        <v>87.8</v>
      </c>
      <c r="Q30" s="196">
        <f>+'[1]PP (EST)'!Q66</f>
        <v>112</v>
      </c>
      <c r="R30" s="196">
        <f>+'[1]PP (EST)'!R66</f>
        <v>60.1</v>
      </c>
      <c r="S30" s="196">
        <f>+'[1]PP (EST)'!S66</f>
        <v>57</v>
      </c>
      <c r="T30" s="196">
        <f>+'[1]PP (EST)'!T66</f>
        <v>63.9</v>
      </c>
      <c r="U30" s="196">
        <f>+'[1]PP (EST)'!U66</f>
        <v>86.6</v>
      </c>
      <c r="V30" s="196">
        <f>+'[1]PP (EST)'!V66</f>
        <v>98.6</v>
      </c>
      <c r="W30" s="196">
        <f>+'[1]PP (EST)'!W66</f>
        <v>95.7</v>
      </c>
      <c r="X30" s="196">
        <f>+'[1]PP (EST)'!X66</f>
        <v>88.4</v>
      </c>
      <c r="Y30" s="196">
        <f>+'[1]PP (EST)'!Y66</f>
        <v>87.9</v>
      </c>
      <c r="Z30" s="192">
        <f>SUM(O30:Y30)</f>
        <v>929.7</v>
      </c>
      <c r="AA30" s="192">
        <f t="shared" si="10"/>
        <v>93.718403786167585</v>
      </c>
      <c r="AB30" s="187"/>
      <c r="AC30" s="18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</row>
    <row r="31" spans="1:56" ht="18" customHeight="1">
      <c r="A31" s="94"/>
      <c r="B31" s="216" t="s">
        <v>118</v>
      </c>
      <c r="C31" s="196">
        <f>+[1]TESORERIA!O31</f>
        <v>1.2</v>
      </c>
      <c r="D31" s="196">
        <f>+[1]TESORERIA!P31</f>
        <v>1.8</v>
      </c>
      <c r="E31" s="196">
        <f>+[1]TESORERIA!Q31</f>
        <v>1.1000000000000001</v>
      </c>
      <c r="F31" s="196">
        <f>+[1]TESORERIA!R31</f>
        <v>0</v>
      </c>
      <c r="G31" s="196">
        <f>+[1]TESORERIA!S31</f>
        <v>0</v>
      </c>
      <c r="H31" s="196">
        <f>+[1]TESORERIA!T31</f>
        <v>0</v>
      </c>
      <c r="I31" s="196">
        <f>+[1]TESORERIA!U31</f>
        <v>0</v>
      </c>
      <c r="J31" s="196">
        <f>+[1]TESORERIA!V31</f>
        <v>0</v>
      </c>
      <c r="K31" s="196">
        <f>+[1]TESORERIA!W31</f>
        <v>0</v>
      </c>
      <c r="L31" s="196">
        <f>+[1]TESORERIA!X31</f>
        <v>0</v>
      </c>
      <c r="M31" s="196">
        <f>+[1]TESORERIA!Y31</f>
        <v>0</v>
      </c>
      <c r="N31" s="192">
        <f>SUM(C31:M31)</f>
        <v>4.0999999999999996</v>
      </c>
      <c r="O31" s="196">
        <f>+'[1]PP (EST)'!O67</f>
        <v>1.4</v>
      </c>
      <c r="P31" s="196">
        <f>+'[1]PP (EST)'!P67</f>
        <v>1.3</v>
      </c>
      <c r="Q31" s="196">
        <f>+'[1]PP (EST)'!Q67</f>
        <v>1.4</v>
      </c>
      <c r="R31" s="196">
        <f>+'[1]PP (EST)'!R67</f>
        <v>0</v>
      </c>
      <c r="S31" s="196">
        <f>+'[1]PP (EST)'!S67</f>
        <v>0</v>
      </c>
      <c r="T31" s="196">
        <f>+'[1]PP (EST)'!T67</f>
        <v>0</v>
      </c>
      <c r="U31" s="196">
        <f>+'[1]PP (EST)'!U67</f>
        <v>0</v>
      </c>
      <c r="V31" s="196">
        <f>+'[1]PP (EST)'!V67</f>
        <v>2.5</v>
      </c>
      <c r="W31" s="196">
        <f>+'[1]PP (EST)'!W67</f>
        <v>2.4</v>
      </c>
      <c r="X31" s="196">
        <f>+'[1]PP (EST)'!X67</f>
        <v>4.4000000000000004</v>
      </c>
      <c r="Y31" s="196">
        <f>+'[1]PP (EST)'!Y67</f>
        <v>4.2</v>
      </c>
      <c r="Z31" s="192">
        <f>SUM(O31:Y31)</f>
        <v>17.600000000000001</v>
      </c>
      <c r="AA31" s="192">
        <f t="shared" si="10"/>
        <v>23.29545454545454</v>
      </c>
      <c r="AB31" s="187"/>
      <c r="AC31" s="18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</row>
    <row r="32" spans="1:56" s="203" customFormat="1" ht="18" customHeight="1">
      <c r="A32" s="94"/>
      <c r="B32" s="217" t="s">
        <v>119</v>
      </c>
      <c r="C32" s="199">
        <f>+[1]TESORERIA!O32</f>
        <v>0.6</v>
      </c>
      <c r="D32" s="199">
        <f>+[1]TESORERIA!P32</f>
        <v>20.399999999999999</v>
      </c>
      <c r="E32" s="199">
        <f>+[1]TESORERIA!Q32</f>
        <v>0.3</v>
      </c>
      <c r="F32" s="199">
        <f>+[1]TESORERIA!R32</f>
        <v>10.1</v>
      </c>
      <c r="G32" s="199">
        <f>+[1]TESORERIA!S32</f>
        <v>0.4</v>
      </c>
      <c r="H32" s="199">
        <f>+[1]TESORERIA!T32</f>
        <v>18.5</v>
      </c>
      <c r="I32" s="199">
        <f>+[1]TESORERIA!U32</f>
        <v>0</v>
      </c>
      <c r="J32" s="199">
        <f>+[1]TESORERIA!V32</f>
        <v>0</v>
      </c>
      <c r="K32" s="199">
        <f>+[1]TESORERIA!W32</f>
        <v>0.1</v>
      </c>
      <c r="L32" s="199">
        <f>+[1]TESORERIA!X32</f>
        <v>0.3</v>
      </c>
      <c r="M32" s="199">
        <f>+[1]TESORERIA!Y32</f>
        <v>0.2</v>
      </c>
      <c r="N32" s="200">
        <f>SUM(C32:M32)</f>
        <v>50.9</v>
      </c>
      <c r="O32" s="199">
        <f>+'[1]PP (EST)'!O68</f>
        <v>8.8000000000000007</v>
      </c>
      <c r="P32" s="199">
        <f>+'[1]PP (EST)'!P68</f>
        <v>21.8</v>
      </c>
      <c r="Q32" s="199">
        <f>+'[1]PP (EST)'!Q68</f>
        <v>11.7</v>
      </c>
      <c r="R32" s="199">
        <f>+'[1]PP (EST)'!R68</f>
        <v>5.0999999999999996</v>
      </c>
      <c r="S32" s="199">
        <f>+'[1]PP (EST)'!S68</f>
        <v>0.2</v>
      </c>
      <c r="T32" s="199">
        <f>+'[1]PP (EST)'!T68</f>
        <v>0.5</v>
      </c>
      <c r="U32" s="199">
        <f>+'[1]PP (EST)'!U68</f>
        <v>2.2999999999999998</v>
      </c>
      <c r="V32" s="199">
        <f>+'[1]PP (EST)'!V68</f>
        <v>3.4</v>
      </c>
      <c r="W32" s="199">
        <f>+'[1]PP (EST)'!W68</f>
        <v>5.5</v>
      </c>
      <c r="X32" s="199">
        <f>+'[1]PP (EST)'!X68</f>
        <v>3.7</v>
      </c>
      <c r="Y32" s="199">
        <v>3.7</v>
      </c>
      <c r="Z32" s="200">
        <f>SUM(O32:Y32)</f>
        <v>66.7</v>
      </c>
      <c r="AA32" s="200">
        <f t="shared" si="10"/>
        <v>76.311844077961013</v>
      </c>
      <c r="AB32" s="187"/>
      <c r="AC32" s="18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8"/>
    </row>
    <row r="33" spans="1:56" ht="18" customHeight="1">
      <c r="A33" s="94"/>
      <c r="B33" s="216" t="s">
        <v>120</v>
      </c>
      <c r="C33" s="196">
        <f>+[1]TESORERIA!O33</f>
        <v>0</v>
      </c>
      <c r="D33" s="196">
        <f>+[1]TESORERIA!P33</f>
        <v>0</v>
      </c>
      <c r="E33" s="196">
        <f>+[1]TESORERIA!Q33</f>
        <v>0</v>
      </c>
      <c r="F33" s="196">
        <f>+[1]TESORERIA!R33</f>
        <v>0</v>
      </c>
      <c r="G33" s="196">
        <f>+[1]TESORERIA!S33</f>
        <v>0</v>
      </c>
      <c r="H33" s="196">
        <f>+[1]TESORERIA!T33</f>
        <v>0</v>
      </c>
      <c r="I33" s="196">
        <f>+[1]TESORERIA!U33</f>
        <v>0</v>
      </c>
      <c r="J33" s="196">
        <f>+[1]TESORERIA!V33</f>
        <v>0</v>
      </c>
      <c r="K33" s="196">
        <f>+[1]TESORERIA!W33</f>
        <v>0</v>
      </c>
      <c r="L33" s="196">
        <f>+[1]TESORERIA!X33</f>
        <v>0</v>
      </c>
      <c r="M33" s="196">
        <f>+[1]TESORERIA!Y33</f>
        <v>0</v>
      </c>
      <c r="N33" s="192">
        <f>SUM(C33:M33)</f>
        <v>0</v>
      </c>
      <c r="O33" s="149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8">
        <v>0</v>
      </c>
      <c r="X33" s="148">
        <v>0</v>
      </c>
      <c r="Y33" s="148">
        <v>0</v>
      </c>
      <c r="Z33" s="192">
        <f>SUM(O33:Y33)</f>
        <v>0</v>
      </c>
      <c r="AA33" s="192">
        <v>0</v>
      </c>
      <c r="AB33" s="187"/>
      <c r="AC33" s="18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</row>
    <row r="34" spans="1:56" ht="18" customHeight="1">
      <c r="A34" s="94"/>
      <c r="B34" s="215" t="s">
        <v>60</v>
      </c>
      <c r="C34" s="112">
        <f t="shared" ref="C34:Z34" si="19">SUM(C35:C37)</f>
        <v>2184.2999999999997</v>
      </c>
      <c r="D34" s="112">
        <f t="shared" si="19"/>
        <v>1316</v>
      </c>
      <c r="E34" s="112">
        <f t="shared" si="19"/>
        <v>1179.0999999999999</v>
      </c>
      <c r="F34" s="112">
        <f t="shared" si="19"/>
        <v>579.1</v>
      </c>
      <c r="G34" s="112">
        <f t="shared" si="19"/>
        <v>316.5</v>
      </c>
      <c r="H34" s="112">
        <f t="shared" si="19"/>
        <v>667.80000000000007</v>
      </c>
      <c r="I34" s="112">
        <f t="shared" si="19"/>
        <v>1125.0999999999999</v>
      </c>
      <c r="J34" s="112">
        <f t="shared" si="19"/>
        <v>1418.6</v>
      </c>
      <c r="K34" s="112">
        <f t="shared" si="19"/>
        <v>569.29999999999995</v>
      </c>
      <c r="L34" s="112">
        <f t="shared" si="19"/>
        <v>739.9</v>
      </c>
      <c r="M34" s="112">
        <f t="shared" si="19"/>
        <v>670.6</v>
      </c>
      <c r="N34" s="105">
        <f t="shared" si="19"/>
        <v>10766.3</v>
      </c>
      <c r="O34" s="112">
        <f t="shared" si="19"/>
        <v>1717.6</v>
      </c>
      <c r="P34" s="112">
        <f t="shared" si="19"/>
        <v>1157.1999999999998</v>
      </c>
      <c r="Q34" s="112">
        <f t="shared" si="19"/>
        <v>1132.3</v>
      </c>
      <c r="R34" s="112">
        <f t="shared" si="19"/>
        <v>561.6</v>
      </c>
      <c r="S34" s="112">
        <f t="shared" si="19"/>
        <v>369.09999999999997</v>
      </c>
      <c r="T34" s="112">
        <f t="shared" si="19"/>
        <v>1217.5999999999999</v>
      </c>
      <c r="U34" s="112">
        <f t="shared" si="19"/>
        <v>1099</v>
      </c>
      <c r="V34" s="112">
        <f t="shared" si="19"/>
        <v>1147.3999999999999</v>
      </c>
      <c r="W34" s="112">
        <f t="shared" si="19"/>
        <v>1291.4000000000001</v>
      </c>
      <c r="X34" s="112">
        <f t="shared" si="19"/>
        <v>1352.5</v>
      </c>
      <c r="Y34" s="112">
        <f t="shared" si="19"/>
        <v>1362.5</v>
      </c>
      <c r="Z34" s="105">
        <f t="shared" si="19"/>
        <v>12408.2</v>
      </c>
      <c r="AA34" s="105">
        <f t="shared" si="10"/>
        <v>86.767621411647127</v>
      </c>
      <c r="AB34" s="187"/>
      <c r="AC34" s="18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</row>
    <row r="35" spans="1:56" ht="18" customHeight="1">
      <c r="A35" s="94"/>
      <c r="B35" s="216" t="s">
        <v>121</v>
      </c>
      <c r="C35" s="196">
        <f>+[1]TESORERIA!O35</f>
        <v>33.700000000000003</v>
      </c>
      <c r="D35" s="196">
        <f>+[1]TESORERIA!P35</f>
        <v>28.4</v>
      </c>
      <c r="E35" s="196">
        <f>+[1]TESORERIA!Q35</f>
        <v>12.1</v>
      </c>
      <c r="F35" s="196">
        <f>+[1]TESORERIA!R35</f>
        <v>7.1</v>
      </c>
      <c r="G35" s="196">
        <f>+[1]TESORERIA!S35</f>
        <v>10.3</v>
      </c>
      <c r="H35" s="196">
        <f>+[1]TESORERIA!T35</f>
        <v>8.6999999999999993</v>
      </c>
      <c r="I35" s="196">
        <f>+[1]TESORERIA!U35</f>
        <v>15.5</v>
      </c>
      <c r="J35" s="196">
        <f>+[1]TESORERIA!V35</f>
        <v>11.3</v>
      </c>
      <c r="K35" s="196">
        <f>+[1]TESORERIA!W35</f>
        <v>14</v>
      </c>
      <c r="L35" s="196">
        <f>+[1]TESORERIA!X35</f>
        <v>23.4</v>
      </c>
      <c r="M35" s="196">
        <f>+[1]TESORERIA!Y35</f>
        <v>13.6</v>
      </c>
      <c r="N35" s="192">
        <f>SUM(C35:M35)</f>
        <v>178.1</v>
      </c>
      <c r="O35" s="30">
        <f>+'[1]PP (EST)'!O71</f>
        <v>25.8</v>
      </c>
      <c r="P35" s="30">
        <f>+'[1]PP (EST)'!P71</f>
        <v>29.1</v>
      </c>
      <c r="Q35" s="30">
        <f>+'[1]PP (EST)'!Q71</f>
        <v>6.8</v>
      </c>
      <c r="R35" s="30">
        <f>+'[1]PP (EST)'!R71</f>
        <v>13.7</v>
      </c>
      <c r="S35" s="30">
        <f>+'[1]PP (EST)'!S71</f>
        <v>4.2</v>
      </c>
      <c r="T35" s="30">
        <f>+'[1]PP (EST)'!T71</f>
        <v>10.1</v>
      </c>
      <c r="U35" s="30">
        <f>+'[1]PP (EST)'!U71</f>
        <v>15.3</v>
      </c>
      <c r="V35" s="30">
        <f>+'[1]PP (EST)'!V71</f>
        <v>16.600000000000001</v>
      </c>
      <c r="W35" s="30">
        <f>+'[1]PP (EST)'!W71</f>
        <v>15.2</v>
      </c>
      <c r="X35" s="30">
        <f>+'[1]PP (EST)'!X71</f>
        <v>17</v>
      </c>
      <c r="Y35" s="30">
        <f>+'[1]PP (EST)'!Y71</f>
        <v>17.3</v>
      </c>
      <c r="Z35" s="192">
        <f>SUM(O35:Y35)</f>
        <v>171.1</v>
      </c>
      <c r="AA35" s="192">
        <f t="shared" si="10"/>
        <v>104.09117475160726</v>
      </c>
      <c r="AB35" s="187"/>
      <c r="AC35" s="18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</row>
    <row r="36" spans="1:56" s="203" customFormat="1" ht="18" customHeight="1">
      <c r="A36" s="94"/>
      <c r="B36" s="217" t="s">
        <v>122</v>
      </c>
      <c r="C36" s="199">
        <f>+[1]TESORERIA!O36</f>
        <v>2150.6</v>
      </c>
      <c r="D36" s="199">
        <f>+[1]TESORERIA!P36</f>
        <v>1287.5999999999999</v>
      </c>
      <c r="E36" s="199">
        <f>+[1]TESORERIA!Q36</f>
        <v>1167</v>
      </c>
      <c r="F36" s="199">
        <f>+[1]TESORERIA!R36</f>
        <v>572</v>
      </c>
      <c r="G36" s="199">
        <f>+[1]TESORERIA!S36</f>
        <v>306.2</v>
      </c>
      <c r="H36" s="199">
        <f>+[1]TESORERIA!T36</f>
        <v>659.1</v>
      </c>
      <c r="I36" s="199">
        <f>+[1]TESORERIA!U36</f>
        <v>1109.5999999999999</v>
      </c>
      <c r="J36" s="199">
        <f>+[1]TESORERIA!V36</f>
        <v>1407.3</v>
      </c>
      <c r="K36" s="199">
        <f>+[1]TESORERIA!W36</f>
        <v>555.29999999999995</v>
      </c>
      <c r="L36" s="199">
        <f>+[1]TESORERIA!X36</f>
        <v>716.5</v>
      </c>
      <c r="M36" s="199">
        <f>+[1]TESORERIA!Y36</f>
        <v>657</v>
      </c>
      <c r="N36" s="200">
        <f>SUM(C36:M36)</f>
        <v>10588.199999999999</v>
      </c>
      <c r="O36" s="199">
        <f>+'[1]PP (EST)'!O72</f>
        <v>1691.8</v>
      </c>
      <c r="P36" s="199">
        <f>+'[1]PP (EST)'!P72</f>
        <v>1128.0999999999999</v>
      </c>
      <c r="Q36" s="199">
        <f>+'[1]PP (EST)'!Q72</f>
        <v>1125.5</v>
      </c>
      <c r="R36" s="199">
        <f>+'[1]PP (EST)'!R72</f>
        <v>547.9</v>
      </c>
      <c r="S36" s="199">
        <f>+'[1]PP (EST)'!S72</f>
        <v>364.9</v>
      </c>
      <c r="T36" s="199">
        <f>+'[1]PP (EST)'!T72</f>
        <v>1207.5</v>
      </c>
      <c r="U36" s="199">
        <f>+'[1]PP (EST)'!U72</f>
        <v>1083.7</v>
      </c>
      <c r="V36" s="199">
        <f>+'[1]PP (EST)'!V72</f>
        <v>1130.8</v>
      </c>
      <c r="W36" s="199">
        <f>+'[1]PP (EST)'!W72</f>
        <v>1276.2</v>
      </c>
      <c r="X36" s="199">
        <f>+'[1]PP (EST)'!X72</f>
        <v>1335.5</v>
      </c>
      <c r="Y36" s="199">
        <f>+'[1]PP (EST)'!Y72</f>
        <v>1345.2</v>
      </c>
      <c r="Z36" s="200">
        <f>SUM(O36:Y36)</f>
        <v>12237.1</v>
      </c>
      <c r="AA36" s="200">
        <f t="shared" si="10"/>
        <v>86.525402260339447</v>
      </c>
      <c r="AB36" s="187"/>
      <c r="AC36" s="18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8"/>
    </row>
    <row r="37" spans="1:56" ht="18" customHeight="1">
      <c r="A37" s="94"/>
      <c r="B37" s="216" t="s">
        <v>34</v>
      </c>
      <c r="C37" s="196">
        <f>+[1]TESORERIA!O37</f>
        <v>0</v>
      </c>
      <c r="D37" s="196">
        <f>+[1]TESORERIA!P37</f>
        <v>0</v>
      </c>
      <c r="E37" s="196">
        <f>+[1]TESORERIA!Q37</f>
        <v>0</v>
      </c>
      <c r="F37" s="196">
        <f>+[1]TESORERIA!R37</f>
        <v>0</v>
      </c>
      <c r="G37" s="196">
        <f>+[1]TESORERIA!S37</f>
        <v>0</v>
      </c>
      <c r="H37" s="196">
        <f>+[1]TESORERIA!T37</f>
        <v>0</v>
      </c>
      <c r="I37" s="196">
        <f>+[1]TESORERIA!U37</f>
        <v>0</v>
      </c>
      <c r="J37" s="196">
        <f>+[1]TESORERIA!V37</f>
        <v>0</v>
      </c>
      <c r="K37" s="196">
        <f>+[1]TESORERIA!W37</f>
        <v>0</v>
      </c>
      <c r="L37" s="196">
        <f>+[1]TESORERIA!X37</f>
        <v>0</v>
      </c>
      <c r="M37" s="196">
        <f>+[1]TESORERIA!Y37</f>
        <v>0</v>
      </c>
      <c r="N37" s="192">
        <f>SUM(C37:M37)</f>
        <v>0</v>
      </c>
      <c r="O37" s="30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2">
        <f>SUM(O37:Y37)</f>
        <v>0</v>
      </c>
      <c r="AA37" s="192">
        <v>0</v>
      </c>
      <c r="AB37" s="187"/>
      <c r="AC37" s="18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</row>
    <row r="38" spans="1:56" ht="18" customHeight="1">
      <c r="A38" s="94"/>
      <c r="B38" s="215" t="s">
        <v>62</v>
      </c>
      <c r="C38" s="142">
        <f t="shared" ref="C38:Z38" si="20">+C39+C40</f>
        <v>61.4</v>
      </c>
      <c r="D38" s="142">
        <f t="shared" si="20"/>
        <v>49.6</v>
      </c>
      <c r="E38" s="142">
        <f t="shared" si="20"/>
        <v>34.1</v>
      </c>
      <c r="F38" s="142">
        <f t="shared" si="20"/>
        <v>0.4</v>
      </c>
      <c r="G38" s="142">
        <f t="shared" si="20"/>
        <v>8.6999999999999993</v>
      </c>
      <c r="H38" s="142">
        <f t="shared" si="20"/>
        <v>25.1</v>
      </c>
      <c r="I38" s="142">
        <f t="shared" si="20"/>
        <v>36.200000000000003</v>
      </c>
      <c r="J38" s="142">
        <f t="shared" si="20"/>
        <v>44.2</v>
      </c>
      <c r="K38" s="142">
        <f t="shared" si="20"/>
        <v>46.5</v>
      </c>
      <c r="L38" s="142">
        <f t="shared" si="20"/>
        <v>55.4</v>
      </c>
      <c r="M38" s="142">
        <f t="shared" si="20"/>
        <v>50.5</v>
      </c>
      <c r="N38" s="204">
        <f t="shared" si="20"/>
        <v>412.09999999999997</v>
      </c>
      <c r="O38" s="142">
        <f t="shared" si="20"/>
        <v>69</v>
      </c>
      <c r="P38" s="142">
        <f t="shared" si="20"/>
        <v>50.5</v>
      </c>
      <c r="Q38" s="142">
        <f t="shared" si="20"/>
        <v>31.3</v>
      </c>
      <c r="R38" s="142">
        <f t="shared" si="20"/>
        <v>0</v>
      </c>
      <c r="S38" s="142">
        <f t="shared" si="20"/>
        <v>8</v>
      </c>
      <c r="T38" s="142">
        <f t="shared" si="20"/>
        <v>19.399999999999999</v>
      </c>
      <c r="U38" s="142">
        <f t="shared" si="20"/>
        <v>34.5</v>
      </c>
      <c r="V38" s="142">
        <f t="shared" si="20"/>
        <v>38</v>
      </c>
      <c r="W38" s="142">
        <f t="shared" si="20"/>
        <v>36.200000000000003</v>
      </c>
      <c r="X38" s="142">
        <f t="shared" si="20"/>
        <v>32.9</v>
      </c>
      <c r="Y38" s="142">
        <f t="shared" si="20"/>
        <v>33.9</v>
      </c>
      <c r="Z38" s="204">
        <f t="shared" si="20"/>
        <v>353.7</v>
      </c>
      <c r="AA38" s="204">
        <f t="shared" si="10"/>
        <v>116.51116765620581</v>
      </c>
      <c r="AB38" s="187"/>
      <c r="AC38" s="18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</row>
    <row r="39" spans="1:56" ht="16.5" customHeight="1">
      <c r="A39" s="94"/>
      <c r="B39" s="216" t="s">
        <v>123</v>
      </c>
      <c r="C39" s="196">
        <f>+[1]TESORERIA!O39</f>
        <v>61.4</v>
      </c>
      <c r="D39" s="196">
        <f>+[1]TESORERIA!P39</f>
        <v>49.6</v>
      </c>
      <c r="E39" s="196">
        <f>+[1]TESORERIA!Q39</f>
        <v>34.1</v>
      </c>
      <c r="F39" s="196">
        <f>+[1]TESORERIA!R39</f>
        <v>0.4</v>
      </c>
      <c r="G39" s="196">
        <f>+[1]TESORERIA!S39</f>
        <v>8.6999999999999993</v>
      </c>
      <c r="H39" s="196">
        <f>+[1]TESORERIA!T39</f>
        <v>25.1</v>
      </c>
      <c r="I39" s="196">
        <f>+[1]TESORERIA!U39</f>
        <v>36.200000000000003</v>
      </c>
      <c r="J39" s="196">
        <f>+[1]TESORERIA!V39</f>
        <v>44.2</v>
      </c>
      <c r="K39" s="196">
        <f>+[1]TESORERIA!W39</f>
        <v>46.5</v>
      </c>
      <c r="L39" s="196">
        <f>+[1]TESORERIA!X39</f>
        <v>55.4</v>
      </c>
      <c r="M39" s="196">
        <f>+[1]TESORERIA!Y39</f>
        <v>50.5</v>
      </c>
      <c r="N39" s="192">
        <f>SUM(C39:M39)</f>
        <v>412.09999999999997</v>
      </c>
      <c r="O39" s="196">
        <f>+'[1]PP (EST)'!O76</f>
        <v>69</v>
      </c>
      <c r="P39" s="196">
        <f>+'[1]PP (EST)'!P76</f>
        <v>50.5</v>
      </c>
      <c r="Q39" s="196">
        <f>+'[1]PP (EST)'!Q76</f>
        <v>31.3</v>
      </c>
      <c r="R39" s="196">
        <f>+'[1]PP (EST)'!R76</f>
        <v>0</v>
      </c>
      <c r="S39" s="196">
        <f>+'[1]PP (EST)'!S76</f>
        <v>8</v>
      </c>
      <c r="T39" s="196">
        <f>+'[1]PP (EST)'!T76</f>
        <v>19.399999999999999</v>
      </c>
      <c r="U39" s="196">
        <f>+'[1]PP (EST)'!U76</f>
        <v>34.5</v>
      </c>
      <c r="V39" s="196">
        <f>+'[1]PP (EST)'!V76</f>
        <v>38</v>
      </c>
      <c r="W39" s="196">
        <f>+'[1]PP (EST)'!W76</f>
        <v>36.200000000000003</v>
      </c>
      <c r="X39" s="196">
        <f>+'[1]PP (EST)'!X76</f>
        <v>32.9</v>
      </c>
      <c r="Y39" s="196">
        <f>+'[1]PP (EST)'!Y76</f>
        <v>33.9</v>
      </c>
      <c r="Z39" s="192">
        <f>SUM(O39:Y39)</f>
        <v>353.7</v>
      </c>
      <c r="AA39" s="192">
        <f t="shared" si="10"/>
        <v>116.51116765620581</v>
      </c>
      <c r="AB39" s="187"/>
      <c r="AC39" s="18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</row>
    <row r="40" spans="1:56" ht="18" customHeight="1">
      <c r="A40" s="94"/>
      <c r="B40" s="216" t="s">
        <v>34</v>
      </c>
      <c r="C40" s="196">
        <f>+[1]TESORERIA!O40</f>
        <v>0</v>
      </c>
      <c r="D40" s="196">
        <f>+[1]TESORERIA!P40</f>
        <v>0</v>
      </c>
      <c r="E40" s="196">
        <f>+[1]TESORERIA!Q40</f>
        <v>0</v>
      </c>
      <c r="F40" s="196">
        <f>+[1]TESORERIA!R40</f>
        <v>0</v>
      </c>
      <c r="G40" s="196">
        <f>+[1]TESORERIA!S40</f>
        <v>0</v>
      </c>
      <c r="H40" s="196">
        <f>+[1]TESORERIA!T40</f>
        <v>0</v>
      </c>
      <c r="I40" s="196">
        <f>+[1]TESORERIA!U40</f>
        <v>0</v>
      </c>
      <c r="J40" s="196">
        <f>+[1]TESORERIA!V40</f>
        <v>0</v>
      </c>
      <c r="K40" s="196">
        <f>+[1]TESORERIA!W40</f>
        <v>0</v>
      </c>
      <c r="L40" s="196">
        <f>+[1]TESORERIA!X40</f>
        <v>0</v>
      </c>
      <c r="M40" s="196">
        <f>+[1]TESORERIA!Y40</f>
        <v>0</v>
      </c>
      <c r="N40" s="192">
        <f>SUM(C40:M40)</f>
        <v>0</v>
      </c>
      <c r="O40" s="149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92">
        <f>SUM(O40:Y40)</f>
        <v>0</v>
      </c>
      <c r="AA40" s="192">
        <v>0</v>
      </c>
      <c r="AB40" s="187"/>
      <c r="AC40" s="18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</row>
    <row r="41" spans="1:56" ht="18" customHeight="1">
      <c r="A41" s="94"/>
      <c r="B41" s="215" t="s">
        <v>64</v>
      </c>
      <c r="C41" s="142">
        <f>+[1]TESORERIA!O41</f>
        <v>0</v>
      </c>
      <c r="D41" s="142">
        <f>+[1]TESORERIA!P41</f>
        <v>0</v>
      </c>
      <c r="E41" s="142">
        <f>+[1]TESORERIA!Q41</f>
        <v>0</v>
      </c>
      <c r="F41" s="142">
        <f>+[1]TESORERIA!R41</f>
        <v>0</v>
      </c>
      <c r="G41" s="142">
        <f>+[1]TESORERIA!S41</f>
        <v>131.6</v>
      </c>
      <c r="H41" s="142">
        <f>+[1]TESORERIA!T41</f>
        <v>402.1</v>
      </c>
      <c r="I41" s="142">
        <f>+[1]TESORERIA!U41</f>
        <v>481.8</v>
      </c>
      <c r="J41" s="142">
        <f>+[1]TESORERIA!V41</f>
        <v>125</v>
      </c>
      <c r="K41" s="142">
        <f>+[1]TESORERIA!W41</f>
        <v>2.2999999999999998</v>
      </c>
      <c r="L41" s="142">
        <f>+[1]TESORERIA!X41</f>
        <v>3</v>
      </c>
      <c r="M41" s="142">
        <f>+[1]TESORERIA!Y41</f>
        <v>2.4</v>
      </c>
      <c r="N41" s="134">
        <f>SUM(C41:M41)</f>
        <v>1148.2</v>
      </c>
      <c r="O41" s="112">
        <f t="shared" ref="O41:Y41" si="21">+O42+O43</f>
        <v>0</v>
      </c>
      <c r="P41" s="112">
        <f t="shared" si="21"/>
        <v>0</v>
      </c>
      <c r="Q41" s="112">
        <f t="shared" si="21"/>
        <v>0</v>
      </c>
      <c r="R41" s="112">
        <f t="shared" si="21"/>
        <v>0</v>
      </c>
      <c r="S41" s="112">
        <f t="shared" si="21"/>
        <v>131.19999999999999</v>
      </c>
      <c r="T41" s="112">
        <f t="shared" si="21"/>
        <v>26.5</v>
      </c>
      <c r="U41" s="112">
        <f t="shared" si="21"/>
        <v>857.7</v>
      </c>
      <c r="V41" s="112">
        <f t="shared" si="21"/>
        <v>0</v>
      </c>
      <c r="W41" s="112">
        <f t="shared" si="21"/>
        <v>0</v>
      </c>
      <c r="X41" s="112">
        <f t="shared" si="21"/>
        <v>0</v>
      </c>
      <c r="Y41" s="112">
        <f t="shared" si="21"/>
        <v>0</v>
      </c>
      <c r="Z41" s="134">
        <f>SUM(O41:Y41)</f>
        <v>1015.4000000000001</v>
      </c>
      <c r="AA41" s="192">
        <v>0</v>
      </c>
      <c r="AB41" s="187"/>
      <c r="AC41" s="18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</row>
    <row r="42" spans="1:56" s="203" customFormat="1" ht="18" customHeight="1">
      <c r="A42" s="94"/>
      <c r="B42" s="217" t="s">
        <v>122</v>
      </c>
      <c r="C42" s="199">
        <f>+[1]TESORERIA!O42</f>
        <v>0</v>
      </c>
      <c r="D42" s="199">
        <f>+[1]TESORERIA!P42</f>
        <v>0</v>
      </c>
      <c r="E42" s="199">
        <f>+[1]TESORERIA!Q42</f>
        <v>0</v>
      </c>
      <c r="F42" s="199">
        <f>+[1]TESORERIA!R42</f>
        <v>0</v>
      </c>
      <c r="G42" s="199">
        <f>+[1]TESORERIA!S42</f>
        <v>131.6</v>
      </c>
      <c r="H42" s="199">
        <f>+[1]TESORERIA!T42</f>
        <v>402.1</v>
      </c>
      <c r="I42" s="199">
        <f>+[1]TESORERIA!U42</f>
        <v>27.1</v>
      </c>
      <c r="J42" s="199">
        <f>+[1]TESORERIA!V42</f>
        <v>2.2000000000000002</v>
      </c>
      <c r="K42" s="199">
        <f>+[1]TESORERIA!W42</f>
        <v>2.2999999999999998</v>
      </c>
      <c r="L42" s="199">
        <f>+[1]TESORERIA!X42</f>
        <v>3</v>
      </c>
      <c r="M42" s="199">
        <f>+[1]TESORERIA!Y42</f>
        <v>2.4</v>
      </c>
      <c r="N42" s="200">
        <f>SUM(C42:M42)</f>
        <v>570.70000000000005</v>
      </c>
      <c r="O42" s="211">
        <v>0</v>
      </c>
      <c r="P42" s="210">
        <v>0</v>
      </c>
      <c r="Q42" s="210">
        <v>0</v>
      </c>
      <c r="R42" s="210">
        <v>0</v>
      </c>
      <c r="S42" s="210">
        <v>131.19999999999999</v>
      </c>
      <c r="T42" s="210">
        <v>2.4</v>
      </c>
      <c r="U42" s="210">
        <v>3</v>
      </c>
      <c r="V42" s="210">
        <v>0</v>
      </c>
      <c r="W42" s="210">
        <v>0</v>
      </c>
      <c r="X42" s="210">
        <v>0</v>
      </c>
      <c r="Y42" s="210">
        <v>0</v>
      </c>
      <c r="Z42" s="200">
        <f>SUM(O42:Y42)</f>
        <v>136.6</v>
      </c>
      <c r="AA42" s="200">
        <v>0</v>
      </c>
      <c r="AB42" s="187"/>
      <c r="AC42" s="18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8"/>
    </row>
    <row r="43" spans="1:56" s="203" customFormat="1" ht="18" customHeight="1">
      <c r="A43" s="94"/>
      <c r="B43" s="217" t="s">
        <v>124</v>
      </c>
      <c r="C43" s="199">
        <f>+[1]TESORERIA!O43</f>
        <v>0</v>
      </c>
      <c r="D43" s="199">
        <f>+[1]TESORERIA!P43</f>
        <v>0</v>
      </c>
      <c r="E43" s="199">
        <f>+[1]TESORERIA!Q43</f>
        <v>0</v>
      </c>
      <c r="F43" s="199">
        <f>+[1]TESORERIA!R43</f>
        <v>0</v>
      </c>
      <c r="G43" s="199">
        <f>+[1]TESORERIA!S43</f>
        <v>0</v>
      </c>
      <c r="H43" s="199">
        <f>+[1]TESORERIA!T43</f>
        <v>0</v>
      </c>
      <c r="I43" s="199">
        <f>+[1]TESORERIA!U43</f>
        <v>454.7</v>
      </c>
      <c r="J43" s="199">
        <f>+[1]TESORERIA!V43</f>
        <v>122.8</v>
      </c>
      <c r="K43" s="199">
        <f>+[1]TESORERIA!W43</f>
        <v>0</v>
      </c>
      <c r="L43" s="199">
        <f>+[1]TESORERIA!X43</f>
        <v>0</v>
      </c>
      <c r="M43" s="199">
        <f>+[1]TESORERIA!Y43</f>
        <v>0</v>
      </c>
      <c r="N43" s="200">
        <f>SUM(C43:M43)</f>
        <v>577.5</v>
      </c>
      <c r="O43" s="211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24.1</v>
      </c>
      <c r="U43" s="210">
        <v>854.7</v>
      </c>
      <c r="V43" s="210">
        <v>0</v>
      </c>
      <c r="W43" s="210">
        <v>0</v>
      </c>
      <c r="X43" s="210">
        <v>0</v>
      </c>
      <c r="Y43" s="210">
        <v>0</v>
      </c>
      <c r="Z43" s="200">
        <f>SUM(O43:Y43)</f>
        <v>878.80000000000007</v>
      </c>
      <c r="AA43" s="200">
        <v>0</v>
      </c>
      <c r="AB43" s="187"/>
      <c r="AC43" s="18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8"/>
    </row>
    <row r="44" spans="1:56" ht="18" customHeight="1">
      <c r="A44" s="94"/>
      <c r="B44" s="205" t="s">
        <v>125</v>
      </c>
      <c r="C44" s="112">
        <f t="shared" ref="C44:Z44" si="22">+C45+C58+C59</f>
        <v>142.30000000000001</v>
      </c>
      <c r="D44" s="112">
        <f t="shared" si="22"/>
        <v>144</v>
      </c>
      <c r="E44" s="112">
        <f t="shared" si="22"/>
        <v>1967.9</v>
      </c>
      <c r="F44" s="112">
        <f t="shared" si="22"/>
        <v>4.9000000000000004</v>
      </c>
      <c r="G44" s="112">
        <f t="shared" si="22"/>
        <v>782.1</v>
      </c>
      <c r="H44" s="112">
        <f t="shared" si="22"/>
        <v>166.4</v>
      </c>
      <c r="I44" s="112">
        <f t="shared" si="22"/>
        <v>273.89999999999998</v>
      </c>
      <c r="J44" s="112">
        <f t="shared" si="22"/>
        <v>295.40000000000003</v>
      </c>
      <c r="K44" s="112">
        <f t="shared" si="22"/>
        <v>7915.2000000000007</v>
      </c>
      <c r="L44" s="112">
        <f t="shared" si="22"/>
        <v>0</v>
      </c>
      <c r="M44" s="112">
        <f t="shared" si="22"/>
        <v>0.9</v>
      </c>
      <c r="N44" s="105">
        <f t="shared" si="22"/>
        <v>11693</v>
      </c>
      <c r="O44" s="112">
        <f t="shared" si="22"/>
        <v>241.10000000000002</v>
      </c>
      <c r="P44" s="112">
        <f t="shared" si="22"/>
        <v>123.3</v>
      </c>
      <c r="Q44" s="112">
        <f t="shared" si="22"/>
        <v>2094.1000000000004</v>
      </c>
      <c r="R44" s="112">
        <f t="shared" si="22"/>
        <v>0</v>
      </c>
      <c r="S44" s="112">
        <f t="shared" si="22"/>
        <v>767.69999999999993</v>
      </c>
      <c r="T44" s="112">
        <f t="shared" si="22"/>
        <v>21.9</v>
      </c>
      <c r="U44" s="112">
        <f t="shared" si="22"/>
        <v>0</v>
      </c>
      <c r="V44" s="112">
        <f t="shared" si="22"/>
        <v>3206.1</v>
      </c>
      <c r="W44" s="112">
        <f t="shared" si="22"/>
        <v>6000</v>
      </c>
      <c r="X44" s="112">
        <f t="shared" si="22"/>
        <v>18.8</v>
      </c>
      <c r="Y44" s="112">
        <f t="shared" si="22"/>
        <v>0</v>
      </c>
      <c r="Z44" s="105">
        <f t="shared" si="22"/>
        <v>12473</v>
      </c>
      <c r="AA44" s="134">
        <f t="shared" ref="AA44:AA62" si="23">+N44/Z44*100</f>
        <v>93.746492423635047</v>
      </c>
      <c r="AB44" s="187"/>
      <c r="AC44" s="18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</row>
    <row r="45" spans="1:56" ht="18" customHeight="1">
      <c r="A45" s="94"/>
      <c r="B45" s="189" t="s">
        <v>126</v>
      </c>
      <c r="C45" s="112">
        <f t="shared" ref="C45:Z45" si="24">+C46+C50+C57</f>
        <v>142.30000000000001</v>
      </c>
      <c r="D45" s="112">
        <f t="shared" si="24"/>
        <v>144</v>
      </c>
      <c r="E45" s="112">
        <f t="shared" si="24"/>
        <v>505.5</v>
      </c>
      <c r="F45" s="112">
        <f t="shared" si="24"/>
        <v>4.9000000000000004</v>
      </c>
      <c r="G45" s="112">
        <f t="shared" si="24"/>
        <v>782.1</v>
      </c>
      <c r="H45" s="112">
        <f t="shared" si="24"/>
        <v>166.4</v>
      </c>
      <c r="I45" s="112">
        <f t="shared" si="24"/>
        <v>273.89999999999998</v>
      </c>
      <c r="J45" s="112">
        <f t="shared" si="24"/>
        <v>295.40000000000003</v>
      </c>
      <c r="K45" s="112">
        <f t="shared" si="24"/>
        <v>7915.2000000000007</v>
      </c>
      <c r="L45" s="112">
        <f t="shared" si="24"/>
        <v>0</v>
      </c>
      <c r="M45" s="112">
        <f t="shared" si="24"/>
        <v>0.9</v>
      </c>
      <c r="N45" s="105">
        <f t="shared" si="24"/>
        <v>10230.6</v>
      </c>
      <c r="O45" s="112">
        <f t="shared" si="24"/>
        <v>241.10000000000002</v>
      </c>
      <c r="P45" s="112">
        <f t="shared" si="24"/>
        <v>123.3</v>
      </c>
      <c r="Q45" s="112">
        <f t="shared" si="24"/>
        <v>631.70000000000005</v>
      </c>
      <c r="R45" s="112">
        <f t="shared" si="24"/>
        <v>0</v>
      </c>
      <c r="S45" s="112">
        <f t="shared" si="24"/>
        <v>767.69999999999993</v>
      </c>
      <c r="T45" s="112">
        <f t="shared" si="24"/>
        <v>21.9</v>
      </c>
      <c r="U45" s="112">
        <f t="shared" si="24"/>
        <v>0</v>
      </c>
      <c r="V45" s="112">
        <f t="shared" si="24"/>
        <v>3206.1</v>
      </c>
      <c r="W45" s="112">
        <f t="shared" si="24"/>
        <v>6000</v>
      </c>
      <c r="X45" s="112">
        <f t="shared" si="24"/>
        <v>18.8</v>
      </c>
      <c r="Y45" s="112">
        <f t="shared" si="24"/>
        <v>0</v>
      </c>
      <c r="Z45" s="105">
        <f t="shared" si="24"/>
        <v>11010.6</v>
      </c>
      <c r="AA45" s="134">
        <f t="shared" si="23"/>
        <v>92.915917388698162</v>
      </c>
      <c r="AB45" s="187"/>
      <c r="AC45" s="18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</row>
    <row r="46" spans="1:56" ht="18" customHeight="1">
      <c r="A46" s="94"/>
      <c r="B46" s="218" t="s">
        <v>127</v>
      </c>
      <c r="C46" s="112">
        <f t="shared" ref="C46:Z46" si="25">SUM(C47:C49)</f>
        <v>0</v>
      </c>
      <c r="D46" s="112">
        <f t="shared" si="25"/>
        <v>0</v>
      </c>
      <c r="E46" s="112">
        <f t="shared" si="25"/>
        <v>0</v>
      </c>
      <c r="F46" s="112">
        <f t="shared" si="25"/>
        <v>0</v>
      </c>
      <c r="G46" s="112">
        <f t="shared" si="25"/>
        <v>0</v>
      </c>
      <c r="H46" s="112">
        <f t="shared" si="25"/>
        <v>0</v>
      </c>
      <c r="I46" s="112">
        <f t="shared" si="25"/>
        <v>0</v>
      </c>
      <c r="J46" s="112">
        <f t="shared" si="25"/>
        <v>0</v>
      </c>
      <c r="K46" s="112">
        <f t="shared" si="25"/>
        <v>6053.6</v>
      </c>
      <c r="L46" s="112">
        <f t="shared" si="25"/>
        <v>0</v>
      </c>
      <c r="M46" s="112">
        <f t="shared" si="25"/>
        <v>0</v>
      </c>
      <c r="N46" s="112">
        <f t="shared" si="25"/>
        <v>6053.6</v>
      </c>
      <c r="O46" s="112">
        <f t="shared" si="25"/>
        <v>0</v>
      </c>
      <c r="P46" s="112">
        <f t="shared" si="25"/>
        <v>0</v>
      </c>
      <c r="Q46" s="112">
        <f t="shared" si="25"/>
        <v>0</v>
      </c>
      <c r="R46" s="112">
        <f t="shared" si="25"/>
        <v>0</v>
      </c>
      <c r="S46" s="112">
        <f t="shared" si="25"/>
        <v>0</v>
      </c>
      <c r="T46" s="112">
        <f t="shared" si="25"/>
        <v>0</v>
      </c>
      <c r="U46" s="112">
        <f t="shared" si="25"/>
        <v>0</v>
      </c>
      <c r="V46" s="112">
        <f t="shared" si="25"/>
        <v>3100</v>
      </c>
      <c r="W46" s="112">
        <f t="shared" si="25"/>
        <v>6000</v>
      </c>
      <c r="X46" s="112">
        <f t="shared" si="25"/>
        <v>0</v>
      </c>
      <c r="Y46" s="112">
        <f t="shared" si="25"/>
        <v>0</v>
      </c>
      <c r="Z46" s="105">
        <f t="shared" si="25"/>
        <v>9100</v>
      </c>
      <c r="AA46" s="134">
        <v>0</v>
      </c>
      <c r="AB46" s="187"/>
      <c r="AC46" s="18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</row>
    <row r="47" spans="1:56" ht="18" customHeight="1">
      <c r="A47" s="94"/>
      <c r="B47" s="195" t="s">
        <v>128</v>
      </c>
      <c r="C47" s="196">
        <f>+[1]TESORERIA!O47</f>
        <v>0</v>
      </c>
      <c r="D47" s="196">
        <f>+[1]TESORERIA!P47</f>
        <v>0</v>
      </c>
      <c r="E47" s="196">
        <f>+[1]TESORERIA!Q47</f>
        <v>0</v>
      </c>
      <c r="F47" s="196">
        <f>+[1]TESORERIA!R47</f>
        <v>0</v>
      </c>
      <c r="G47" s="196">
        <f>+[1]TESORERIA!S47</f>
        <v>0</v>
      </c>
      <c r="H47" s="196">
        <f>+[1]TESORERIA!T47</f>
        <v>0</v>
      </c>
      <c r="I47" s="196">
        <f>+[1]TESORERIA!U47</f>
        <v>0</v>
      </c>
      <c r="J47" s="196">
        <f>+[1]TESORERIA!V47</f>
        <v>0</v>
      </c>
      <c r="K47" s="196">
        <f>+[1]TESORERIA!W47</f>
        <v>0</v>
      </c>
      <c r="L47" s="196">
        <f>+[1]TESORERIA!X47</f>
        <v>0</v>
      </c>
      <c r="M47" s="196">
        <f>+[1]TESORERIA!Y47</f>
        <v>0</v>
      </c>
      <c r="N47" s="196">
        <f>+[1]TESORERIA!Z47</f>
        <v>0</v>
      </c>
      <c r="O47" s="30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3100</v>
      </c>
      <c r="W47" s="196">
        <v>0</v>
      </c>
      <c r="X47" s="196">
        <v>0</v>
      </c>
      <c r="Y47" s="196">
        <v>0</v>
      </c>
      <c r="Z47" s="192">
        <f>SUM(O47:Y47)</f>
        <v>3100</v>
      </c>
      <c r="AA47" s="192">
        <v>0</v>
      </c>
      <c r="AB47" s="187"/>
      <c r="AC47" s="18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</row>
    <row r="48" spans="1:56" ht="18" customHeight="1">
      <c r="A48" s="94"/>
      <c r="B48" s="195" t="s">
        <v>129</v>
      </c>
      <c r="C48" s="196">
        <f>+[1]TESORERIA!O48</f>
        <v>0</v>
      </c>
      <c r="D48" s="196">
        <f>+[1]TESORERIA!P48</f>
        <v>0</v>
      </c>
      <c r="E48" s="196">
        <f>+[1]TESORERIA!Q48</f>
        <v>0</v>
      </c>
      <c r="F48" s="196">
        <f>+[1]TESORERIA!R48</f>
        <v>0</v>
      </c>
      <c r="G48" s="196">
        <f>+[1]TESORERIA!S48</f>
        <v>0</v>
      </c>
      <c r="H48" s="196">
        <f>+[1]TESORERIA!T48</f>
        <v>0</v>
      </c>
      <c r="I48" s="196">
        <f>+[1]TESORERIA!U48</f>
        <v>0</v>
      </c>
      <c r="J48" s="196">
        <f>+[1]TESORERIA!V48</f>
        <v>0</v>
      </c>
      <c r="K48" s="196">
        <f>+[1]TESORERIA!W48</f>
        <v>0</v>
      </c>
      <c r="L48" s="196">
        <f>+[1]TESORERIA!X48</f>
        <v>0</v>
      </c>
      <c r="M48" s="196">
        <f>+[1]TESORERIA!Y48</f>
        <v>0</v>
      </c>
      <c r="N48" s="192">
        <f>SUM(C48:M48)</f>
        <v>0</v>
      </c>
      <c r="O48" s="30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2">
        <f>SUM(O48:Y48)</f>
        <v>0</v>
      </c>
      <c r="AA48" s="193">
        <v>0</v>
      </c>
      <c r="AB48" s="187"/>
      <c r="AC48" s="18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</row>
    <row r="49" spans="1:55" ht="18" customHeight="1">
      <c r="A49" s="94"/>
      <c r="B49" s="195" t="s">
        <v>130</v>
      </c>
      <c r="C49" s="196">
        <f>+[1]TESORERIA!O49</f>
        <v>0</v>
      </c>
      <c r="D49" s="196">
        <f>+[1]TESORERIA!P49</f>
        <v>0</v>
      </c>
      <c r="E49" s="196">
        <f>+[1]TESORERIA!Q49</f>
        <v>0</v>
      </c>
      <c r="F49" s="196">
        <f>+[1]TESORERIA!R49</f>
        <v>0</v>
      </c>
      <c r="G49" s="196">
        <f>+[1]TESORERIA!S49</f>
        <v>0</v>
      </c>
      <c r="H49" s="196">
        <f>+[1]TESORERIA!T49</f>
        <v>0</v>
      </c>
      <c r="I49" s="196">
        <f>+[1]TESORERIA!U49</f>
        <v>0</v>
      </c>
      <c r="J49" s="196">
        <f>+[1]TESORERIA!V49</f>
        <v>0</v>
      </c>
      <c r="K49" s="196">
        <f>+[1]TESORERIA!W49</f>
        <v>6053.6</v>
      </c>
      <c r="L49" s="196">
        <f>+[1]TESORERIA!X49</f>
        <v>0</v>
      </c>
      <c r="M49" s="196">
        <f>+[1]TESORERIA!Y49</f>
        <v>0</v>
      </c>
      <c r="N49" s="192">
        <f>SUM(C49:M49)</f>
        <v>6053.6</v>
      </c>
      <c r="O49" s="30">
        <v>0</v>
      </c>
      <c r="P49" s="196">
        <v>0</v>
      </c>
      <c r="Q49" s="196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6000</v>
      </c>
      <c r="X49" s="219">
        <v>0</v>
      </c>
      <c r="Y49" s="219">
        <v>0</v>
      </c>
      <c r="Z49" s="192">
        <f>SUM(O49:Y49)</f>
        <v>6000</v>
      </c>
      <c r="AA49" s="193">
        <v>0</v>
      </c>
      <c r="AB49" s="187"/>
      <c r="AC49" s="18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</row>
    <row r="50" spans="1:55" ht="18" customHeight="1">
      <c r="A50" s="94"/>
      <c r="B50" s="190" t="s">
        <v>131</v>
      </c>
      <c r="C50" s="112">
        <f t="shared" ref="C50:Z50" si="26">SUM(C51:C56)</f>
        <v>142.30000000000001</v>
      </c>
      <c r="D50" s="112">
        <f t="shared" si="26"/>
        <v>144</v>
      </c>
      <c r="E50" s="112">
        <f t="shared" si="26"/>
        <v>505.5</v>
      </c>
      <c r="F50" s="112">
        <f t="shared" si="26"/>
        <v>4.9000000000000004</v>
      </c>
      <c r="G50" s="112">
        <f t="shared" si="26"/>
        <v>782.1</v>
      </c>
      <c r="H50" s="112">
        <f t="shared" si="26"/>
        <v>166.4</v>
      </c>
      <c r="I50" s="112">
        <f t="shared" si="26"/>
        <v>273.89999999999998</v>
      </c>
      <c r="J50" s="112">
        <f t="shared" si="26"/>
        <v>295.40000000000003</v>
      </c>
      <c r="K50" s="112">
        <f t="shared" si="26"/>
        <v>1861.6</v>
      </c>
      <c r="L50" s="112">
        <f t="shared" si="26"/>
        <v>0</v>
      </c>
      <c r="M50" s="112">
        <f t="shared" si="26"/>
        <v>0.9</v>
      </c>
      <c r="N50" s="112">
        <f t="shared" si="26"/>
        <v>4177</v>
      </c>
      <c r="O50" s="112">
        <f t="shared" si="26"/>
        <v>241.10000000000002</v>
      </c>
      <c r="P50" s="112">
        <f t="shared" si="26"/>
        <v>123.3</v>
      </c>
      <c r="Q50" s="112">
        <f t="shared" si="26"/>
        <v>631.70000000000005</v>
      </c>
      <c r="R50" s="112">
        <f t="shared" si="26"/>
        <v>0</v>
      </c>
      <c r="S50" s="112">
        <f t="shared" si="26"/>
        <v>767.69999999999993</v>
      </c>
      <c r="T50" s="112">
        <f t="shared" si="26"/>
        <v>21.9</v>
      </c>
      <c r="U50" s="112">
        <f t="shared" si="26"/>
        <v>0</v>
      </c>
      <c r="V50" s="112">
        <f t="shared" si="26"/>
        <v>106.1</v>
      </c>
      <c r="W50" s="112">
        <f t="shared" si="26"/>
        <v>0</v>
      </c>
      <c r="X50" s="112">
        <f t="shared" si="26"/>
        <v>18.8</v>
      </c>
      <c r="Y50" s="112">
        <f t="shared" si="26"/>
        <v>0</v>
      </c>
      <c r="Z50" s="112">
        <f t="shared" si="26"/>
        <v>1910.6</v>
      </c>
      <c r="AA50" s="134">
        <f t="shared" si="23"/>
        <v>218.62242227572492</v>
      </c>
      <c r="AB50" s="187"/>
      <c r="AC50" s="18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</row>
    <row r="51" spans="1:55" ht="18" customHeight="1">
      <c r="A51" s="94"/>
      <c r="B51" s="195" t="s">
        <v>132</v>
      </c>
      <c r="C51" s="148">
        <f>+[1]TESORERIA!O51</f>
        <v>16.899999999999999</v>
      </c>
      <c r="D51" s="148">
        <f>+[1]TESORERIA!P51</f>
        <v>31</v>
      </c>
      <c r="E51" s="148">
        <f>+[1]TESORERIA!Q51</f>
        <v>164.4</v>
      </c>
      <c r="F51" s="148">
        <f>+[1]TESORERIA!R51</f>
        <v>0</v>
      </c>
      <c r="G51" s="148">
        <f>+[1]TESORERIA!S51</f>
        <v>723</v>
      </c>
      <c r="H51" s="148">
        <f>+[1]TESORERIA!T51</f>
        <v>0</v>
      </c>
      <c r="I51" s="148">
        <f>+[1]TESORERIA!U51</f>
        <v>38.299999999999997</v>
      </c>
      <c r="J51" s="148">
        <f>+[1]TESORERIA!V51</f>
        <v>38.299999999999997</v>
      </c>
      <c r="K51" s="148">
        <f>+[1]TESORERIA!W51</f>
        <v>94.1</v>
      </c>
      <c r="L51" s="148">
        <f>+[1]TESORERIA!X51</f>
        <v>0</v>
      </c>
      <c r="M51" s="148">
        <f>+[1]TESORERIA!Y51</f>
        <v>0</v>
      </c>
      <c r="N51" s="192">
        <f t="shared" ref="N51:N62" si="27">SUM(C51:M51)</f>
        <v>1105.9999999999998</v>
      </c>
      <c r="O51" s="220">
        <v>0</v>
      </c>
      <c r="P51" s="220">
        <v>91.5</v>
      </c>
      <c r="Q51" s="220">
        <v>86.5</v>
      </c>
      <c r="R51" s="220">
        <v>0</v>
      </c>
      <c r="S51" s="220">
        <v>735.3</v>
      </c>
      <c r="T51" s="220">
        <v>21.9</v>
      </c>
      <c r="U51" s="220">
        <v>0</v>
      </c>
      <c r="V51" s="220">
        <v>38.299999999999997</v>
      </c>
      <c r="W51" s="220">
        <v>0</v>
      </c>
      <c r="X51" s="220">
        <v>0</v>
      </c>
      <c r="Y51" s="220">
        <v>0</v>
      </c>
      <c r="Z51" s="192">
        <f t="shared" ref="Z51:Z62" si="28">SUM(O51:Y51)</f>
        <v>973.49999999999989</v>
      </c>
      <c r="AA51" s="192">
        <f t="shared" si="23"/>
        <v>113.61068310220853</v>
      </c>
      <c r="AB51" s="187"/>
      <c r="AC51" s="18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</row>
    <row r="52" spans="1:55" ht="18" customHeight="1">
      <c r="A52" s="94"/>
      <c r="B52" s="195" t="s">
        <v>133</v>
      </c>
      <c r="C52" s="148">
        <f>+[1]TESORERIA!O52</f>
        <v>0</v>
      </c>
      <c r="D52" s="148">
        <f>+[1]TESORERIA!P52</f>
        <v>6.9</v>
      </c>
      <c r="E52" s="148">
        <f>+[1]TESORERIA!Q52</f>
        <v>7.5</v>
      </c>
      <c r="F52" s="148">
        <f>+[1]TESORERIA!R52</f>
        <v>4.9000000000000004</v>
      </c>
      <c r="G52" s="148">
        <f>+[1]TESORERIA!S52</f>
        <v>59.1</v>
      </c>
      <c r="H52" s="148">
        <f>+[1]TESORERIA!T52</f>
        <v>166.4</v>
      </c>
      <c r="I52" s="148">
        <f>+[1]TESORERIA!U52</f>
        <v>131.19999999999999</v>
      </c>
      <c r="J52" s="148">
        <f>+[1]TESORERIA!V52</f>
        <v>0</v>
      </c>
      <c r="K52" s="148">
        <f>+[1]TESORERIA!W52</f>
        <v>0</v>
      </c>
      <c r="L52" s="148">
        <f>+[1]TESORERIA!X52</f>
        <v>0</v>
      </c>
      <c r="M52" s="148">
        <f>+[1]TESORERIA!Y52</f>
        <v>0.9</v>
      </c>
      <c r="N52" s="192">
        <f t="shared" si="27"/>
        <v>376.9</v>
      </c>
      <c r="O52" s="220">
        <v>5.8</v>
      </c>
      <c r="P52" s="220">
        <v>31.8</v>
      </c>
      <c r="Q52" s="220">
        <v>215.4</v>
      </c>
      <c r="R52" s="220">
        <v>0</v>
      </c>
      <c r="S52" s="220">
        <v>32.4</v>
      </c>
      <c r="T52" s="220">
        <v>0</v>
      </c>
      <c r="U52" s="220">
        <v>0</v>
      </c>
      <c r="V52" s="220">
        <v>67.8</v>
      </c>
      <c r="W52" s="220">
        <v>0</v>
      </c>
      <c r="X52" s="220">
        <v>18.8</v>
      </c>
      <c r="Y52" s="220">
        <v>0</v>
      </c>
      <c r="Z52" s="192">
        <f t="shared" si="28"/>
        <v>372</v>
      </c>
      <c r="AA52" s="192">
        <f t="shared" si="23"/>
        <v>101.31720430107526</v>
      </c>
      <c r="AB52" s="187"/>
      <c r="AC52" s="18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</row>
    <row r="53" spans="1:55" ht="18" customHeight="1">
      <c r="A53" s="94"/>
      <c r="B53" s="195" t="s">
        <v>134</v>
      </c>
      <c r="C53" s="148">
        <f>+[1]TESORERIA!O53</f>
        <v>125.4</v>
      </c>
      <c r="D53" s="148">
        <f>+[1]TESORERIA!P53</f>
        <v>106.1</v>
      </c>
      <c r="E53" s="148">
        <f>+[1]TESORERIA!Q53</f>
        <v>333.6</v>
      </c>
      <c r="F53" s="148">
        <f>+[1]TESORERIA!R53</f>
        <v>0</v>
      </c>
      <c r="G53" s="148">
        <f>+[1]TESORERIA!S53</f>
        <v>0</v>
      </c>
      <c r="H53" s="148">
        <f>+[1]TESORERIA!T53</f>
        <v>0</v>
      </c>
      <c r="I53" s="148">
        <f>+[1]TESORERIA!U53</f>
        <v>0</v>
      </c>
      <c r="J53" s="148">
        <f>+[1]TESORERIA!V53</f>
        <v>257.10000000000002</v>
      </c>
      <c r="K53" s="148">
        <f>+[1]TESORERIA!W53</f>
        <v>398.5</v>
      </c>
      <c r="L53" s="148">
        <f>+[1]TESORERIA!X53</f>
        <v>0</v>
      </c>
      <c r="M53" s="148">
        <f>+[1]TESORERIA!Y53</f>
        <v>0</v>
      </c>
      <c r="N53" s="192">
        <f t="shared" si="27"/>
        <v>1220.7</v>
      </c>
      <c r="O53" s="220">
        <v>235.3</v>
      </c>
      <c r="P53" s="220">
        <v>0</v>
      </c>
      <c r="Q53" s="220">
        <v>329.8</v>
      </c>
      <c r="R53" s="220">
        <v>0</v>
      </c>
      <c r="S53" s="220">
        <v>0</v>
      </c>
      <c r="T53" s="220">
        <v>0</v>
      </c>
      <c r="U53" s="220">
        <v>0</v>
      </c>
      <c r="V53" s="220">
        <v>0</v>
      </c>
      <c r="W53" s="220">
        <v>0</v>
      </c>
      <c r="X53" s="220">
        <v>0</v>
      </c>
      <c r="Y53" s="220">
        <v>0</v>
      </c>
      <c r="Z53" s="192">
        <f t="shared" si="28"/>
        <v>565.1</v>
      </c>
      <c r="AA53" s="192">
        <f t="shared" si="23"/>
        <v>216.01486462572996</v>
      </c>
      <c r="AB53" s="187"/>
      <c r="AC53" s="18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</row>
    <row r="54" spans="1:55" ht="18" customHeight="1">
      <c r="A54" s="94"/>
      <c r="B54" s="195" t="s">
        <v>135</v>
      </c>
      <c r="C54" s="148">
        <f>+[1]TESORERIA!O54</f>
        <v>0</v>
      </c>
      <c r="D54" s="148">
        <f>+[1]TESORERIA!P54</f>
        <v>0</v>
      </c>
      <c r="E54" s="148">
        <f>+[1]TESORERIA!Q54</f>
        <v>0</v>
      </c>
      <c r="F54" s="148">
        <f>+[1]TESORERIA!R54</f>
        <v>0</v>
      </c>
      <c r="G54" s="148">
        <f>+[1]TESORERIA!S54</f>
        <v>0</v>
      </c>
      <c r="H54" s="148">
        <f>+[1]TESORERIA!T54</f>
        <v>0</v>
      </c>
      <c r="I54" s="148">
        <f>+[1]TESORERIA!U54</f>
        <v>0</v>
      </c>
      <c r="J54" s="148">
        <f>+[1]TESORERIA!V54</f>
        <v>0</v>
      </c>
      <c r="K54" s="148">
        <f>+[1]TESORERIA!W54</f>
        <v>0</v>
      </c>
      <c r="L54" s="148">
        <f>+[1]TESORERIA!X54</f>
        <v>0</v>
      </c>
      <c r="M54" s="148">
        <f>+[1]TESORERIA!Y54</f>
        <v>0</v>
      </c>
      <c r="N54" s="192">
        <f t="shared" si="27"/>
        <v>0</v>
      </c>
      <c r="O54" s="220">
        <v>0</v>
      </c>
      <c r="P54" s="220">
        <v>0</v>
      </c>
      <c r="Q54" s="220">
        <v>0</v>
      </c>
      <c r="R54" s="220">
        <v>0</v>
      </c>
      <c r="S54" s="220">
        <v>0</v>
      </c>
      <c r="T54" s="220">
        <v>0</v>
      </c>
      <c r="U54" s="220">
        <v>0</v>
      </c>
      <c r="V54" s="220">
        <v>0</v>
      </c>
      <c r="W54" s="220">
        <v>0</v>
      </c>
      <c r="X54" s="220">
        <v>0</v>
      </c>
      <c r="Y54" s="220">
        <v>0</v>
      </c>
      <c r="Z54" s="192">
        <f t="shared" si="28"/>
        <v>0</v>
      </c>
      <c r="AA54" s="192">
        <v>0</v>
      </c>
      <c r="AB54" s="187"/>
      <c r="AC54" s="18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</row>
    <row r="55" spans="1:55" ht="18" customHeight="1">
      <c r="A55" s="94"/>
      <c r="B55" s="195" t="s">
        <v>136</v>
      </c>
      <c r="C55" s="148">
        <f>+[1]TESORERIA!O55</f>
        <v>0</v>
      </c>
      <c r="D55" s="148">
        <f>+[1]TESORERIA!P55</f>
        <v>0</v>
      </c>
      <c r="E55" s="148">
        <f>+[1]TESORERIA!Q55</f>
        <v>0</v>
      </c>
      <c r="F55" s="148">
        <f>+[1]TESORERIA!R55</f>
        <v>0</v>
      </c>
      <c r="G55" s="148">
        <f>+[1]TESORERIA!S55</f>
        <v>0</v>
      </c>
      <c r="H55" s="148">
        <f>+[1]TESORERIA!T55</f>
        <v>0</v>
      </c>
      <c r="I55" s="148">
        <f>+[1]TESORERIA!U55</f>
        <v>104.4</v>
      </c>
      <c r="J55" s="148">
        <f>+[1]TESORERIA!V55</f>
        <v>0</v>
      </c>
      <c r="K55" s="148">
        <f>+[1]TESORERIA!W55</f>
        <v>1369</v>
      </c>
      <c r="L55" s="148">
        <f>+[1]TESORERIA!X55</f>
        <v>0</v>
      </c>
      <c r="M55" s="148">
        <f>+[1]TESORERIA!Y55</f>
        <v>0</v>
      </c>
      <c r="N55" s="192">
        <f t="shared" si="27"/>
        <v>1473.4</v>
      </c>
      <c r="O55" s="220">
        <v>0</v>
      </c>
      <c r="P55" s="220">
        <v>0</v>
      </c>
      <c r="Q55" s="220">
        <v>0</v>
      </c>
      <c r="R55" s="220">
        <v>0</v>
      </c>
      <c r="S55" s="220">
        <v>0</v>
      </c>
      <c r="T55" s="220">
        <v>0</v>
      </c>
      <c r="U55" s="220">
        <v>0</v>
      </c>
      <c r="V55" s="220">
        <v>0</v>
      </c>
      <c r="W55" s="220">
        <v>0</v>
      </c>
      <c r="X55" s="220">
        <v>0</v>
      </c>
      <c r="Y55" s="220">
        <v>0</v>
      </c>
      <c r="Z55" s="192">
        <f t="shared" si="28"/>
        <v>0</v>
      </c>
      <c r="AA55" s="192">
        <v>0</v>
      </c>
      <c r="AB55" s="187"/>
      <c r="AC55" s="18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</row>
    <row r="56" spans="1:55" ht="18" customHeight="1">
      <c r="A56" s="94"/>
      <c r="B56" s="195" t="s">
        <v>137</v>
      </c>
      <c r="C56" s="148">
        <f>+[1]TESORERIA!O56</f>
        <v>0</v>
      </c>
      <c r="D56" s="148">
        <f>+[1]TESORERIA!P56</f>
        <v>0</v>
      </c>
      <c r="E56" s="148">
        <f>+[1]TESORERIA!Q56</f>
        <v>0</v>
      </c>
      <c r="F56" s="148">
        <f>+[1]TESORERIA!R56</f>
        <v>0</v>
      </c>
      <c r="G56" s="148">
        <f>+[1]TESORERIA!S56</f>
        <v>0</v>
      </c>
      <c r="H56" s="148">
        <f>+[1]TESORERIA!T56</f>
        <v>0</v>
      </c>
      <c r="I56" s="148">
        <f>+[1]TESORERIA!U56</f>
        <v>0</v>
      </c>
      <c r="J56" s="148">
        <f>+[1]TESORERIA!V56</f>
        <v>0</v>
      </c>
      <c r="K56" s="148">
        <f>+[1]TESORERIA!W56</f>
        <v>0</v>
      </c>
      <c r="L56" s="148">
        <f>+[1]TESORERIA!X56</f>
        <v>0</v>
      </c>
      <c r="M56" s="148">
        <f>+[1]TESORERIA!Y56</f>
        <v>0</v>
      </c>
      <c r="N56" s="192">
        <f t="shared" si="27"/>
        <v>0</v>
      </c>
      <c r="O56" s="220">
        <v>0</v>
      </c>
      <c r="P56" s="220">
        <v>0</v>
      </c>
      <c r="Q56" s="220">
        <v>0</v>
      </c>
      <c r="R56" s="220">
        <v>0</v>
      </c>
      <c r="S56" s="220">
        <v>0</v>
      </c>
      <c r="T56" s="220">
        <v>0</v>
      </c>
      <c r="U56" s="220">
        <v>0</v>
      </c>
      <c r="V56" s="220">
        <v>0</v>
      </c>
      <c r="W56" s="220">
        <v>0</v>
      </c>
      <c r="X56" s="220">
        <v>0</v>
      </c>
      <c r="Y56" s="220">
        <v>0</v>
      </c>
      <c r="Z56" s="192">
        <f t="shared" si="28"/>
        <v>0</v>
      </c>
      <c r="AA56" s="192">
        <v>0</v>
      </c>
      <c r="AC56" s="18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</row>
    <row r="57" spans="1:55" ht="18" customHeight="1">
      <c r="A57" s="94"/>
      <c r="B57" s="190" t="s">
        <v>67</v>
      </c>
      <c r="C57" s="221">
        <f>+[1]TESORERIA!O57</f>
        <v>0</v>
      </c>
      <c r="D57" s="221">
        <f>+[1]TESORERIA!P57</f>
        <v>0</v>
      </c>
      <c r="E57" s="221">
        <f>+[1]TESORERIA!Q57</f>
        <v>0</v>
      </c>
      <c r="F57" s="221">
        <f>+[1]TESORERIA!R57</f>
        <v>0</v>
      </c>
      <c r="G57" s="221">
        <f>+[1]TESORERIA!S57</f>
        <v>0</v>
      </c>
      <c r="H57" s="221">
        <f>+[1]TESORERIA!T57</f>
        <v>0</v>
      </c>
      <c r="I57" s="221">
        <f>+[1]TESORERIA!U57</f>
        <v>0</v>
      </c>
      <c r="J57" s="221">
        <f>+[1]TESORERIA!V57</f>
        <v>0</v>
      </c>
      <c r="K57" s="221">
        <f>+[1]TESORERIA!W57</f>
        <v>0</v>
      </c>
      <c r="L57" s="221">
        <f>+[1]TESORERIA!X57</f>
        <v>0</v>
      </c>
      <c r="M57" s="221">
        <f>+[1]TESORERIA!Y57</f>
        <v>0</v>
      </c>
      <c r="N57" s="134">
        <f t="shared" si="27"/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221">
        <v>0</v>
      </c>
      <c r="W57" s="221">
        <v>0</v>
      </c>
      <c r="X57" s="221">
        <v>0</v>
      </c>
      <c r="Y57" s="221">
        <v>0</v>
      </c>
      <c r="Z57" s="134">
        <f t="shared" si="28"/>
        <v>0</v>
      </c>
      <c r="AA57" s="192">
        <v>0</v>
      </c>
      <c r="AB57" s="187"/>
      <c r="AC57" s="18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</row>
    <row r="58" spans="1:55" ht="18" customHeight="1">
      <c r="A58" s="94"/>
      <c r="B58" s="190" t="s">
        <v>70</v>
      </c>
      <c r="C58" s="221">
        <f>+[1]TESORERIA!O58</f>
        <v>0</v>
      </c>
      <c r="D58" s="221">
        <f>+[1]TESORERIA!P58</f>
        <v>0</v>
      </c>
      <c r="E58" s="221">
        <f>+[1]TESORERIA!Q58</f>
        <v>0</v>
      </c>
      <c r="F58" s="221">
        <f>+[1]TESORERIA!R58</f>
        <v>0</v>
      </c>
      <c r="G58" s="221">
        <f>+[1]TESORERIA!S58</f>
        <v>0</v>
      </c>
      <c r="H58" s="221">
        <f>+[1]TESORERIA!T58</f>
        <v>0</v>
      </c>
      <c r="I58" s="221">
        <f>+[1]TESORERIA!U58</f>
        <v>0</v>
      </c>
      <c r="J58" s="221">
        <f>+[1]TESORERIA!V58</f>
        <v>0</v>
      </c>
      <c r="K58" s="221">
        <f>+[1]TESORERIA!W58</f>
        <v>0</v>
      </c>
      <c r="L58" s="221">
        <f>+[1]TESORERIA!X58</f>
        <v>0</v>
      </c>
      <c r="M58" s="221">
        <f>+[1]TESORERIA!Y58</f>
        <v>0</v>
      </c>
      <c r="N58" s="134">
        <f t="shared" si="27"/>
        <v>0</v>
      </c>
      <c r="O58" s="130">
        <v>0</v>
      </c>
      <c r="P58" s="131">
        <v>0</v>
      </c>
      <c r="Q58" s="131">
        <v>0</v>
      </c>
      <c r="R58" s="131">
        <v>0</v>
      </c>
      <c r="S58" s="131">
        <v>0</v>
      </c>
      <c r="T58" s="221">
        <v>0</v>
      </c>
      <c r="U58" s="221">
        <v>0</v>
      </c>
      <c r="V58" s="221">
        <v>0</v>
      </c>
      <c r="W58" s="221">
        <v>0</v>
      </c>
      <c r="X58" s="221">
        <v>0</v>
      </c>
      <c r="Y58" s="221">
        <v>0</v>
      </c>
      <c r="Z58" s="134">
        <f t="shared" si="28"/>
        <v>0</v>
      </c>
      <c r="AA58" s="192">
        <v>0</v>
      </c>
      <c r="AB58" s="187"/>
      <c r="AC58" s="18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</row>
    <row r="59" spans="1:55" ht="18" customHeight="1">
      <c r="A59" s="94"/>
      <c r="B59" s="190" t="s">
        <v>71</v>
      </c>
      <c r="C59" s="221">
        <f>+[1]TESORERIA!O59</f>
        <v>0</v>
      </c>
      <c r="D59" s="221">
        <f>+[1]TESORERIA!P59</f>
        <v>0</v>
      </c>
      <c r="E59" s="221">
        <f>+[1]TESORERIA!Q59</f>
        <v>1462.4</v>
      </c>
      <c r="F59" s="221">
        <f>+[1]TESORERIA!R59</f>
        <v>0</v>
      </c>
      <c r="G59" s="221">
        <f>+[1]TESORERIA!S59</f>
        <v>0</v>
      </c>
      <c r="H59" s="221">
        <f>+[1]TESORERIA!T59</f>
        <v>0</v>
      </c>
      <c r="I59" s="221">
        <f>+[1]TESORERIA!U59</f>
        <v>0</v>
      </c>
      <c r="J59" s="221">
        <f>+[1]TESORERIA!V59</f>
        <v>0</v>
      </c>
      <c r="K59" s="221">
        <f>+[1]TESORERIA!W59</f>
        <v>0</v>
      </c>
      <c r="L59" s="221">
        <f>+[1]TESORERIA!X59</f>
        <v>0</v>
      </c>
      <c r="M59" s="221">
        <f>+[1]TESORERIA!Y59</f>
        <v>0</v>
      </c>
      <c r="N59" s="134">
        <f t="shared" si="27"/>
        <v>1462.4</v>
      </c>
      <c r="O59" s="26">
        <v>0</v>
      </c>
      <c r="P59" s="142">
        <v>0</v>
      </c>
      <c r="Q59" s="142">
        <v>1462.4</v>
      </c>
      <c r="R59" s="142">
        <v>0</v>
      </c>
      <c r="S59" s="142">
        <v>0</v>
      </c>
      <c r="T59" s="221">
        <v>0</v>
      </c>
      <c r="U59" s="221">
        <v>0</v>
      </c>
      <c r="V59" s="221">
        <v>0</v>
      </c>
      <c r="W59" s="221">
        <v>0</v>
      </c>
      <c r="X59" s="221">
        <v>0</v>
      </c>
      <c r="Y59" s="221">
        <v>0</v>
      </c>
      <c r="Z59" s="134">
        <f t="shared" si="28"/>
        <v>1462.4</v>
      </c>
      <c r="AA59" s="192">
        <v>0</v>
      </c>
      <c r="AB59" s="222"/>
      <c r="AC59" s="18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</row>
    <row r="60" spans="1:55" ht="18" customHeight="1">
      <c r="A60" s="94"/>
      <c r="B60" s="205" t="s">
        <v>73</v>
      </c>
      <c r="C60" s="112">
        <f>+C61+C62</f>
        <v>5.7</v>
      </c>
      <c r="D60" s="112">
        <f t="shared" ref="D60:M60" si="29">+D61+D62</f>
        <v>1603.5</v>
      </c>
      <c r="E60" s="112">
        <f t="shared" si="29"/>
        <v>803.3</v>
      </c>
      <c r="F60" s="112">
        <f t="shared" si="29"/>
        <v>1309.4000000000001</v>
      </c>
      <c r="G60" s="112">
        <f t="shared" si="29"/>
        <v>825</v>
      </c>
      <c r="H60" s="112">
        <f t="shared" si="29"/>
        <v>859.7</v>
      </c>
      <c r="I60" s="112">
        <f t="shared" si="29"/>
        <v>874</v>
      </c>
      <c r="J60" s="112">
        <f t="shared" si="29"/>
        <v>877.2</v>
      </c>
      <c r="K60" s="112">
        <f t="shared" si="29"/>
        <v>0</v>
      </c>
      <c r="L60" s="112">
        <f t="shared" si="29"/>
        <v>1755.1</v>
      </c>
      <c r="M60" s="112">
        <f t="shared" si="29"/>
        <v>0</v>
      </c>
      <c r="N60" s="134">
        <f t="shared" si="27"/>
        <v>8912.9</v>
      </c>
      <c r="O60" s="112">
        <f t="shared" ref="O60:Y60" si="30">+O61+O62</f>
        <v>829.6</v>
      </c>
      <c r="P60" s="112">
        <f t="shared" si="30"/>
        <v>829.80000000000007</v>
      </c>
      <c r="Q60" s="112">
        <f t="shared" si="30"/>
        <v>824.6</v>
      </c>
      <c r="R60" s="112">
        <f t="shared" si="30"/>
        <v>1324.2</v>
      </c>
      <c r="S60" s="112">
        <f t="shared" si="30"/>
        <v>824.2</v>
      </c>
      <c r="T60" s="112">
        <f t="shared" si="30"/>
        <v>824.2</v>
      </c>
      <c r="U60" s="112">
        <f t="shared" si="30"/>
        <v>824.2</v>
      </c>
      <c r="V60" s="112">
        <f t="shared" si="30"/>
        <v>874</v>
      </c>
      <c r="W60" s="112">
        <f t="shared" si="30"/>
        <v>874</v>
      </c>
      <c r="X60" s="112">
        <f t="shared" si="30"/>
        <v>874</v>
      </c>
      <c r="Y60" s="112">
        <f t="shared" si="30"/>
        <v>874</v>
      </c>
      <c r="Z60" s="134">
        <f t="shared" si="28"/>
        <v>9776.7999999999993</v>
      </c>
      <c r="AA60" s="192">
        <f t="shared" si="23"/>
        <v>91.163775468455938</v>
      </c>
      <c r="AB60" s="222"/>
      <c r="AC60" s="18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</row>
    <row r="61" spans="1:55" ht="18" customHeight="1">
      <c r="A61" s="94"/>
      <c r="B61" s="223" t="s">
        <v>138</v>
      </c>
      <c r="C61" s="148">
        <f>+[1]TESORERIA!O61</f>
        <v>5.7</v>
      </c>
      <c r="D61" s="148">
        <f>+[1]TESORERIA!P61</f>
        <v>5.7</v>
      </c>
      <c r="E61" s="148">
        <f>+[1]TESORERIA!Q61</f>
        <v>0</v>
      </c>
      <c r="F61" s="148">
        <f>+[1]TESORERIA!R61</f>
        <v>0</v>
      </c>
      <c r="G61" s="148">
        <f>+[1]TESORERIA!S61</f>
        <v>0</v>
      </c>
      <c r="H61" s="148">
        <f>+[1]TESORERIA!T61</f>
        <v>0</v>
      </c>
      <c r="I61" s="148">
        <f>+[1]TESORERIA!U61</f>
        <v>0</v>
      </c>
      <c r="J61" s="148">
        <f>+[1]TESORERIA!V61</f>
        <v>0</v>
      </c>
      <c r="K61" s="148">
        <f>+[1]TESORERIA!W61</f>
        <v>0</v>
      </c>
      <c r="L61" s="148">
        <f>+[1]TESORERIA!X61</f>
        <v>0.3</v>
      </c>
      <c r="M61" s="148">
        <f>+[1]TESORERIA!Y61</f>
        <v>0</v>
      </c>
      <c r="N61" s="192">
        <f t="shared" si="27"/>
        <v>11.700000000000001</v>
      </c>
      <c r="O61" s="149">
        <f>+'[1]PP (EST)'!O92</f>
        <v>5.4</v>
      </c>
      <c r="P61" s="149">
        <f>+'[1]PP (EST)'!P92</f>
        <v>5.6</v>
      </c>
      <c r="Q61" s="149">
        <f>+'[1]PP (EST)'!Q92</f>
        <v>0.4</v>
      </c>
      <c r="R61" s="149">
        <f>+'[1]PP (EST)'!R92</f>
        <v>0</v>
      </c>
      <c r="S61" s="149">
        <f>+'[1]PP (EST)'!S92</f>
        <v>0</v>
      </c>
      <c r="T61" s="149">
        <f>+'[1]PP (EST)'!T92</f>
        <v>0</v>
      </c>
      <c r="U61" s="149">
        <f>+'[1]PP (EST)'!U92</f>
        <v>0</v>
      </c>
      <c r="V61" s="149">
        <f>+'[1]PP (EST)'!V92</f>
        <v>0</v>
      </c>
      <c r="W61" s="149">
        <f>+'[1]PP (EST)'!W92</f>
        <v>0</v>
      </c>
      <c r="X61" s="149">
        <f>+'[1]PP (EST)'!X92</f>
        <v>0</v>
      </c>
      <c r="Y61" s="149">
        <f>+'[1]PP (EST)'!Y92</f>
        <v>0</v>
      </c>
      <c r="Z61" s="192">
        <f t="shared" si="28"/>
        <v>11.4</v>
      </c>
      <c r="AA61" s="192">
        <v>0</v>
      </c>
      <c r="AB61" s="187"/>
      <c r="AC61" s="18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</row>
    <row r="62" spans="1:55" ht="18" customHeight="1">
      <c r="A62" s="94"/>
      <c r="B62" s="223" t="s">
        <v>139</v>
      </c>
      <c r="C62" s="148">
        <f>+[1]TESORERIA!O62</f>
        <v>0</v>
      </c>
      <c r="D62" s="148">
        <f>+[1]TESORERIA!P62</f>
        <v>1597.8</v>
      </c>
      <c r="E62" s="148">
        <f>+[1]TESORERIA!Q62</f>
        <v>803.3</v>
      </c>
      <c r="F62" s="148">
        <f>+[1]TESORERIA!R62</f>
        <v>1309.4000000000001</v>
      </c>
      <c r="G62" s="148">
        <f>+[1]TESORERIA!S62</f>
        <v>825</v>
      </c>
      <c r="H62" s="148">
        <f>+[1]TESORERIA!T62</f>
        <v>859.7</v>
      </c>
      <c r="I62" s="148">
        <f>+[1]TESORERIA!U62</f>
        <v>874</v>
      </c>
      <c r="J62" s="148">
        <f>+[1]TESORERIA!V62</f>
        <v>877.2</v>
      </c>
      <c r="K62" s="148">
        <f>+[1]TESORERIA!W62</f>
        <v>0</v>
      </c>
      <c r="L62" s="148">
        <f>+[1]TESORERIA!X62</f>
        <v>1754.8</v>
      </c>
      <c r="M62" s="148">
        <f>+[1]TESORERIA!Y62</f>
        <v>0</v>
      </c>
      <c r="N62" s="192">
        <f t="shared" si="27"/>
        <v>8901.1999999999989</v>
      </c>
      <c r="O62" s="149">
        <f>+'[1]PP (EST)'!O93</f>
        <v>824.2</v>
      </c>
      <c r="P62" s="149">
        <f>+'[1]PP (EST)'!P93</f>
        <v>824.2</v>
      </c>
      <c r="Q62" s="149">
        <f>+'[1]PP (EST)'!Q93</f>
        <v>824.2</v>
      </c>
      <c r="R62" s="149">
        <f>+'[1]PP (EST)'!R93</f>
        <v>1324.2</v>
      </c>
      <c r="S62" s="149">
        <f>+'[1]PP (EST)'!S93</f>
        <v>824.2</v>
      </c>
      <c r="T62" s="149">
        <f>+'[1]PP (EST)'!T93</f>
        <v>824.2</v>
      </c>
      <c r="U62" s="149">
        <f>+'[1]PP (EST)'!U93</f>
        <v>824.2</v>
      </c>
      <c r="V62" s="149">
        <f>+'[1]PP (EST)'!V93</f>
        <v>874</v>
      </c>
      <c r="W62" s="149">
        <f>+'[1]PP (EST)'!W93</f>
        <v>874</v>
      </c>
      <c r="X62" s="149">
        <f>+'[1]PP (EST)'!X93</f>
        <v>874</v>
      </c>
      <c r="Y62" s="149">
        <f>+'[1]PP (EST)'!Y93</f>
        <v>874</v>
      </c>
      <c r="Z62" s="192">
        <f t="shared" si="28"/>
        <v>9765.4</v>
      </c>
      <c r="AA62" s="192">
        <f t="shared" si="23"/>
        <v>91.150388104941925</v>
      </c>
      <c r="AB62" s="187"/>
      <c r="AC62" s="18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</row>
    <row r="63" spans="1:55" ht="27.75" customHeight="1" thickBot="1">
      <c r="A63" s="94"/>
      <c r="B63" s="224" t="s">
        <v>140</v>
      </c>
      <c r="C63" s="225">
        <f t="shared" ref="C63:Y63" si="31">+C60+C8</f>
        <v>2713.6</v>
      </c>
      <c r="D63" s="225">
        <f t="shared" si="31"/>
        <v>3606.1</v>
      </c>
      <c r="E63" s="225">
        <f t="shared" si="31"/>
        <v>5288.9000000000005</v>
      </c>
      <c r="F63" s="225">
        <f t="shared" si="31"/>
        <v>13691.9</v>
      </c>
      <c r="G63" s="225">
        <f t="shared" si="31"/>
        <v>2502.3000000000002</v>
      </c>
      <c r="H63" s="225">
        <f t="shared" si="31"/>
        <v>2492.6000000000004</v>
      </c>
      <c r="I63" s="225">
        <f t="shared" si="31"/>
        <v>3213.1</v>
      </c>
      <c r="J63" s="225">
        <f t="shared" si="31"/>
        <v>3173.3</v>
      </c>
      <c r="K63" s="225">
        <f t="shared" si="31"/>
        <v>12974.400000000001</v>
      </c>
      <c r="L63" s="225">
        <f t="shared" si="31"/>
        <v>2956.2</v>
      </c>
      <c r="M63" s="225">
        <f t="shared" si="31"/>
        <v>1327.1000000000001</v>
      </c>
      <c r="N63" s="225">
        <f t="shared" si="31"/>
        <v>53939.5</v>
      </c>
      <c r="O63" s="225">
        <f t="shared" si="31"/>
        <v>3199.6</v>
      </c>
      <c r="P63" s="225">
        <f t="shared" si="31"/>
        <v>2628.7999999999997</v>
      </c>
      <c r="Q63" s="225">
        <f t="shared" si="31"/>
        <v>5445.3000000000011</v>
      </c>
      <c r="R63" s="225">
        <f t="shared" si="31"/>
        <v>13655.1</v>
      </c>
      <c r="S63" s="225">
        <f t="shared" si="31"/>
        <v>2550.3999999999996</v>
      </c>
      <c r="T63" s="225">
        <f t="shared" si="31"/>
        <v>2465.2000000000003</v>
      </c>
      <c r="U63" s="225">
        <f t="shared" si="31"/>
        <v>3212.9000000000005</v>
      </c>
      <c r="V63" s="225">
        <f t="shared" si="31"/>
        <v>5683.7</v>
      </c>
      <c r="W63" s="225">
        <f t="shared" si="31"/>
        <v>12640.9</v>
      </c>
      <c r="X63" s="225">
        <f t="shared" si="31"/>
        <v>9034.2000000000007</v>
      </c>
      <c r="Y63" s="225">
        <f t="shared" si="31"/>
        <v>2698.9</v>
      </c>
      <c r="Z63" s="225">
        <f>+Z60+Z8-0.1</f>
        <v>63214.80000000001</v>
      </c>
      <c r="AA63" s="225">
        <f>+N63/Z63*100</f>
        <v>85.327328410435527</v>
      </c>
      <c r="AB63" s="187"/>
      <c r="AC63" s="18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</row>
    <row r="64" spans="1:55" ht="18" customHeight="1" thickTop="1">
      <c r="A64" s="94"/>
      <c r="B64" s="164" t="s">
        <v>75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187"/>
      <c r="AC64" s="18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</row>
    <row r="65" spans="1:55" ht="15" customHeight="1">
      <c r="A65" s="94"/>
      <c r="B65" s="167" t="s">
        <v>76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8"/>
      <c r="AB65" s="187"/>
      <c r="AC65" s="18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</row>
    <row r="66" spans="1:55" ht="12" customHeight="1">
      <c r="A66" s="94"/>
      <c r="B66" s="169" t="s">
        <v>77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187"/>
      <c r="AC66" s="18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</row>
    <row r="67" spans="1:55" ht="12" customHeight="1">
      <c r="A67" s="94"/>
      <c r="B67" s="169" t="s">
        <v>141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106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187"/>
      <c r="AC67" s="18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</row>
    <row r="68" spans="1:55" ht="14.25">
      <c r="A68" s="94"/>
      <c r="B68" s="169" t="s">
        <v>142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106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</row>
    <row r="69" spans="1:55" ht="14.25">
      <c r="A69" s="94"/>
      <c r="B69" s="170" t="s">
        <v>80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06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</row>
    <row r="70" spans="1:55" ht="14.25">
      <c r="B70" s="231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106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</row>
    <row r="71" spans="1:55" ht="16.5">
      <c r="B71" s="17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</row>
    <row r="72" spans="1:55" ht="14.25">
      <c r="B72" s="173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</row>
    <row r="73" spans="1:55" ht="14.25">
      <c r="B73" s="235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</row>
    <row r="74" spans="1:55" ht="14.25">
      <c r="B74" s="235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</row>
    <row r="75" spans="1:55" ht="14.25">
      <c r="B75" s="235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</row>
    <row r="76" spans="1:55" ht="14.25">
      <c r="B76" s="235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</row>
    <row r="77" spans="1:55" ht="14.25">
      <c r="B77" s="235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236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</row>
    <row r="78" spans="1:55" ht="14.2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</row>
    <row r="79" spans="1:55" ht="14.2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</row>
    <row r="80" spans="1:55" ht="14.2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</row>
    <row r="81" spans="2:55" ht="14.2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</row>
    <row r="82" spans="2:55" ht="14.25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</row>
    <row r="83" spans="2:55" ht="14.25">
      <c r="B83" s="235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</row>
    <row r="84" spans="2:55" ht="14.25">
      <c r="B84" s="235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</row>
    <row r="85" spans="2:55" ht="14.25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</row>
    <row r="86" spans="2:55" ht="14.25">
      <c r="B86" s="235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</row>
    <row r="87" spans="2:55" ht="14.25">
      <c r="B87" s="235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</row>
    <row r="88" spans="2:55" ht="14.25">
      <c r="B88" s="235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</row>
    <row r="89" spans="2:55" ht="14.25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</row>
    <row r="90" spans="2:55" ht="14.25">
      <c r="B90" s="235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</row>
    <row r="91" spans="2:55" ht="14.25">
      <c r="B91" s="235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</row>
    <row r="92" spans="2:55" ht="14.25">
      <c r="B92" s="235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</row>
    <row r="93" spans="2:55" ht="14.25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</row>
    <row r="94" spans="2:55" ht="14.25">
      <c r="B94" s="235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</row>
    <row r="95" spans="2:55" ht="14.25">
      <c r="B95" s="235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</row>
    <row r="96" spans="2:55" ht="14.25">
      <c r="B96" s="235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</row>
    <row r="97" spans="2:55" ht="14.25">
      <c r="B97" s="235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</row>
    <row r="98" spans="2:55" ht="14.25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</row>
    <row r="99" spans="2:55" ht="14.25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</row>
    <row r="100" spans="2:55" ht="14.2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</row>
    <row r="101" spans="2:55" ht="14.2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</row>
    <row r="102" spans="2:55" ht="14.2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</row>
    <row r="103" spans="2:55" ht="14.2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</row>
    <row r="104" spans="2:55" ht="14.2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</row>
    <row r="105" spans="2:55" ht="14.2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</row>
    <row r="106" spans="2:55" ht="14.2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</row>
    <row r="107" spans="2:55" ht="14.2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</row>
    <row r="108" spans="2:55" ht="14.2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</row>
    <row r="109" spans="2:55" ht="14.2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</row>
    <row r="110" spans="2:55" ht="14.2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</row>
    <row r="111" spans="2:55" ht="14.2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</row>
    <row r="112" spans="2:55" ht="14.2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</row>
    <row r="113" spans="2:55" ht="14.2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</row>
    <row r="114" spans="2:55" ht="14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</row>
    <row r="115" spans="2:55" ht="14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</row>
    <row r="116" spans="2:55" ht="14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</row>
    <row r="117" spans="2:55" ht="14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</row>
    <row r="118" spans="2:55" ht="14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</row>
    <row r="119" spans="2:55" ht="14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</row>
    <row r="120" spans="2:55" ht="14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</row>
    <row r="121" spans="2:55" ht="14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</row>
    <row r="122" spans="2:55" ht="14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</row>
    <row r="123" spans="2:55" ht="14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</row>
    <row r="124" spans="2:55" ht="14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</row>
    <row r="125" spans="2:55" ht="14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</row>
    <row r="126" spans="2:55" ht="14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</row>
    <row r="127" spans="2:55" ht="14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</row>
    <row r="128" spans="2:55" ht="14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</row>
    <row r="129" spans="2:55" ht="14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</row>
    <row r="130" spans="2:55" ht="14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</row>
    <row r="131" spans="2:55" ht="14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</row>
    <row r="132" spans="2:55" ht="14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</row>
    <row r="133" spans="2:55" ht="14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</row>
    <row r="134" spans="2:55" ht="14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</row>
    <row r="135" spans="2:55" ht="14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</row>
    <row r="136" spans="2:55" ht="14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</row>
    <row r="137" spans="2:55" ht="14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</row>
    <row r="138" spans="2:55" ht="14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</row>
    <row r="139" spans="2:55" ht="14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</row>
    <row r="140" spans="2:55" ht="14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</row>
    <row r="141" spans="2:55" ht="14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</row>
    <row r="142" spans="2:55" ht="14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</row>
    <row r="143" spans="2:55" ht="14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</row>
    <row r="144" spans="2:55" ht="14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</row>
    <row r="145" spans="2:55" ht="14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</row>
    <row r="146" spans="2:55" ht="14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</row>
    <row r="147" spans="2:55" ht="14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</row>
    <row r="148" spans="2:55" ht="14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</row>
    <row r="149" spans="2:55" ht="14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</row>
    <row r="150" spans="2:55" ht="14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</row>
    <row r="151" spans="2:55" ht="14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</row>
    <row r="152" spans="2:55" ht="14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</row>
    <row r="153" spans="2:55" ht="14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</row>
    <row r="154" spans="2:55" ht="14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</row>
    <row r="155" spans="2:55" ht="14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</row>
    <row r="156" spans="2:55" ht="14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</row>
    <row r="157" spans="2:55" ht="14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</row>
    <row r="158" spans="2:55" ht="14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</row>
    <row r="159" spans="2:55" ht="14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</row>
    <row r="160" spans="2:55" ht="14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77"/>
    </row>
    <row r="161" spans="2:55" ht="14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</row>
    <row r="162" spans="2:55" ht="14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</row>
    <row r="163" spans="2:55" ht="14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</row>
    <row r="164" spans="2:55" ht="14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</row>
    <row r="165" spans="2:55" ht="14.2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/>
      <c r="BB165" s="177"/>
      <c r="BC165" s="177"/>
    </row>
    <row r="166" spans="2:55" ht="14.2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</row>
    <row r="167" spans="2:55" ht="14.2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</row>
    <row r="168" spans="2:55" ht="14.2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</row>
    <row r="169" spans="2:55" ht="14.2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</row>
    <row r="170" spans="2:55" ht="14.2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7"/>
    </row>
    <row r="171" spans="2:55" ht="14.2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</row>
    <row r="172" spans="2:55" ht="14.2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</row>
    <row r="173" spans="2:55" ht="14.2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</row>
    <row r="174" spans="2:55" ht="14.2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</row>
    <row r="175" spans="2:55" ht="14.2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</row>
    <row r="176" spans="2:55" ht="14.2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</row>
    <row r="177" spans="2:55" ht="14.2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</row>
    <row r="178" spans="2:55" ht="14.2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</row>
    <row r="179" spans="2:55" ht="14.2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</row>
    <row r="180" spans="2:55" ht="14.2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</row>
    <row r="181" spans="2:55" ht="14.2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77"/>
      <c r="AS181" s="177"/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</row>
    <row r="182" spans="2:55" ht="14.2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</row>
    <row r="183" spans="2:55" ht="14.2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</row>
    <row r="184" spans="2:55" ht="14.2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77"/>
      <c r="AS184" s="177"/>
      <c r="AT184" s="177"/>
      <c r="AU184" s="177"/>
      <c r="AV184" s="177"/>
      <c r="AW184" s="177"/>
      <c r="AX184" s="177"/>
      <c r="AY184" s="177"/>
      <c r="AZ184" s="177"/>
      <c r="BA184" s="177"/>
      <c r="BB184" s="177"/>
      <c r="BC184" s="177"/>
    </row>
    <row r="185" spans="2:55" ht="14.2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</row>
    <row r="186" spans="2:55" ht="14.2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</row>
    <row r="187" spans="2:55" ht="14.2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</row>
    <row r="188" spans="2:55" ht="14.2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</row>
    <row r="189" spans="2:55" ht="14.2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77"/>
    </row>
    <row r="190" spans="2:55" ht="14.2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177"/>
    </row>
    <row r="191" spans="2:55" ht="14.2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</row>
    <row r="192" spans="2:55" ht="14.2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</row>
    <row r="193" spans="2:55" ht="14.2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</row>
    <row r="194" spans="2:55" ht="14.2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</row>
    <row r="195" spans="2:55" ht="14.2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</row>
    <row r="196" spans="2:55" ht="14.2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</row>
    <row r="197" spans="2:55" ht="14.2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</row>
    <row r="198" spans="2:55" ht="14.2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</row>
    <row r="199" spans="2:55" ht="14.2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</row>
    <row r="200" spans="2:55" ht="14.2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</row>
    <row r="201" spans="2:55" ht="14.2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</row>
    <row r="202" spans="2:55" ht="14.2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</row>
    <row r="203" spans="2:55" ht="14.2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</row>
    <row r="204" spans="2:55" ht="14.2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</row>
    <row r="205" spans="2:55" ht="14.2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</row>
    <row r="206" spans="2:55" ht="14.2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77"/>
      <c r="AS206" s="177"/>
      <c r="AT206" s="177"/>
      <c r="AU206" s="177"/>
      <c r="AV206" s="177"/>
      <c r="AW206" s="177"/>
      <c r="AX206" s="177"/>
      <c r="AY206" s="177"/>
      <c r="AZ206" s="177"/>
      <c r="BA206" s="177"/>
      <c r="BB206" s="177"/>
      <c r="BC206" s="177"/>
    </row>
    <row r="207" spans="2:55" ht="14.2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77"/>
      <c r="AS207" s="177"/>
      <c r="AT207" s="177"/>
      <c r="AU207" s="177"/>
      <c r="AV207" s="177"/>
      <c r="AW207" s="177"/>
      <c r="AX207" s="177"/>
      <c r="AY207" s="177"/>
      <c r="AZ207" s="177"/>
      <c r="BA207" s="177"/>
      <c r="BB207" s="177"/>
      <c r="BC207" s="177"/>
    </row>
    <row r="208" spans="2:55" ht="14.2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77"/>
      <c r="AS208" s="177"/>
      <c r="AT208" s="177"/>
      <c r="AU208" s="177"/>
      <c r="AV208" s="177"/>
      <c r="AW208" s="177"/>
      <c r="AX208" s="177"/>
      <c r="AY208" s="177"/>
      <c r="AZ208" s="177"/>
      <c r="BA208" s="177"/>
      <c r="BB208" s="177"/>
      <c r="BC208" s="177"/>
    </row>
    <row r="209" spans="2:55" ht="14.2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</row>
    <row r="210" spans="2:55"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</row>
    <row r="211" spans="2:55"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</row>
    <row r="212" spans="2:55"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</row>
    <row r="213" spans="2:55"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</row>
    <row r="214" spans="2:55"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</row>
    <row r="215" spans="2:55"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</row>
    <row r="216" spans="2:55"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</row>
    <row r="217" spans="2:55"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</row>
    <row r="218" spans="2:55"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7"/>
      <c r="BB218" s="177"/>
      <c r="BC218" s="177"/>
    </row>
    <row r="219" spans="2:55"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7"/>
      <c r="BC219" s="177"/>
    </row>
    <row r="220" spans="2:55"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</row>
    <row r="221" spans="2:55"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</row>
    <row r="222" spans="2:55"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</row>
    <row r="223" spans="2:55"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</row>
    <row r="224" spans="2:55"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</row>
    <row r="225" spans="2:55"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</row>
    <row r="226" spans="2:55"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</row>
    <row r="227" spans="2:55"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</row>
    <row r="228" spans="2:55"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</row>
    <row r="229" spans="2:55"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</row>
    <row r="230" spans="2:55"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</row>
    <row r="231" spans="2:5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</row>
    <row r="232" spans="2:5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77"/>
      <c r="AS232" s="177"/>
      <c r="AT232" s="177"/>
      <c r="AU232" s="177"/>
      <c r="AV232" s="177"/>
      <c r="AW232" s="177"/>
      <c r="AX232" s="177"/>
      <c r="AY232" s="177"/>
      <c r="AZ232" s="177"/>
      <c r="BA232" s="177"/>
      <c r="BB232" s="177"/>
      <c r="BC232" s="177"/>
    </row>
    <row r="233" spans="2:5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177"/>
    </row>
    <row r="234" spans="2:5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</row>
    <row r="235" spans="2:5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</row>
    <row r="236" spans="2:5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</row>
    <row r="237" spans="2:5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</row>
    <row r="238" spans="2:5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</row>
    <row r="239" spans="2:5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</row>
    <row r="240" spans="2:5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</row>
    <row r="241" spans="2:5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</row>
    <row r="242" spans="2:55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</row>
    <row r="243" spans="2:55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</row>
    <row r="244" spans="2:55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</row>
    <row r="245" spans="2:55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</row>
    <row r="246" spans="2:55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</row>
    <row r="247" spans="2:55"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</row>
    <row r="248" spans="2:55"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</row>
    <row r="249" spans="2:55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</row>
    <row r="250" spans="2:55"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</row>
    <row r="251" spans="2:5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</row>
    <row r="252" spans="2:55"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</row>
    <row r="253" spans="2:55"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</row>
    <row r="254" spans="2:55"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</row>
    <row r="255" spans="2:55"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</row>
    <row r="256" spans="2:55"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</row>
    <row r="257" spans="2:5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</row>
    <row r="258" spans="2:55"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</row>
    <row r="259" spans="2:55"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</row>
    <row r="260" spans="2:55"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</row>
    <row r="261" spans="2:55"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</row>
    <row r="262" spans="2:55"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</row>
    <row r="263" spans="2:55"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</row>
    <row r="264" spans="2:55"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</row>
    <row r="265" spans="2:55"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</row>
    <row r="266" spans="2:55"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</row>
    <row r="267" spans="2:55"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</row>
    <row r="268" spans="2:55"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</row>
    <row r="269" spans="2:55"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</row>
    <row r="270" spans="2:55"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</row>
    <row r="271" spans="2:55"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</row>
    <row r="272" spans="2:55"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</row>
    <row r="273" spans="2:55"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</row>
    <row r="274" spans="2:55"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</row>
    <row r="275" spans="2:55"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</row>
    <row r="276" spans="2:55"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</row>
    <row r="277" spans="2:55"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</row>
    <row r="278" spans="2:55"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</row>
    <row r="279" spans="2:55"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</row>
    <row r="280" spans="2:55"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</row>
    <row r="281" spans="2:55"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</row>
    <row r="282" spans="2:55"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</row>
    <row r="283" spans="2:55"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</row>
    <row r="284" spans="2:55"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</row>
    <row r="285" spans="2:55"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</row>
    <row r="286" spans="2:55"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</row>
    <row r="287" spans="2:55"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</row>
    <row r="288" spans="2:55"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</row>
    <row r="289" spans="2:55"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</row>
    <row r="290" spans="2:55"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</row>
    <row r="291" spans="2:55"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</row>
    <row r="292" spans="2:55"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</row>
    <row r="293" spans="2:55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</row>
    <row r="294" spans="2:55"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</row>
    <row r="295" spans="2:55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</row>
    <row r="296" spans="2:55"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</row>
    <row r="297" spans="2:55"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</row>
    <row r="298" spans="2:55"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</row>
    <row r="299" spans="2:55"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</row>
    <row r="300" spans="2:55"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</row>
    <row r="301" spans="2:55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</row>
    <row r="302" spans="2:55"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</row>
    <row r="303" spans="2:55"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</row>
    <row r="304" spans="2:55"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</row>
    <row r="305" spans="2:55"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</row>
    <row r="306" spans="2:55"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</row>
    <row r="307" spans="2:55"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</row>
    <row r="308" spans="2:55"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</row>
    <row r="309" spans="2:55"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</row>
    <row r="310" spans="2:55"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</row>
    <row r="311" spans="2:55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</row>
    <row r="312" spans="2:55"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</row>
    <row r="313" spans="2:55"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</row>
    <row r="314" spans="2:55"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</row>
  </sheetData>
  <mergeCells count="10">
    <mergeCell ref="B1:AA1"/>
    <mergeCell ref="B3:AA3"/>
    <mergeCell ref="B4:AA4"/>
    <mergeCell ref="B5:AA5"/>
    <mergeCell ref="B6:B7"/>
    <mergeCell ref="C6:M6"/>
    <mergeCell ref="N6:N7"/>
    <mergeCell ref="O6:Y6"/>
    <mergeCell ref="Z6:Z7"/>
    <mergeCell ref="AA6:AA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2020-12-30T17:45:37Z</dcterms:created>
  <dcterms:modified xsi:type="dcterms:W3CDTF">2020-12-30T17:47:12Z</dcterms:modified>
</cp:coreProperties>
</file>