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P" sheetId="1" r:id="rId1"/>
  </sheets>
  <externalReferences>
    <externalReference r:id="rId2"/>
    <externalReference r:id="rId3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PP!$B$1:$V$113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T111" i="1" l="1"/>
  <c r="U111" i="1" s="1"/>
  <c r="V111" i="1" s="1"/>
  <c r="K111" i="1"/>
  <c r="T110" i="1"/>
  <c r="K110" i="1"/>
  <c r="T109" i="1"/>
  <c r="U109" i="1" s="1"/>
  <c r="V109" i="1" s="1"/>
  <c r="K109" i="1"/>
  <c r="U108" i="1"/>
  <c r="T108" i="1"/>
  <c r="K108" i="1"/>
  <c r="T107" i="1"/>
  <c r="U107" i="1" s="1"/>
  <c r="V107" i="1" s="1"/>
  <c r="K107" i="1"/>
  <c r="T104" i="1"/>
  <c r="T103" i="1" s="1"/>
  <c r="K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T102" i="1"/>
  <c r="U102" i="1" s="1"/>
  <c r="V102" i="1" s="1"/>
  <c r="K102" i="1"/>
  <c r="K100" i="1" s="1"/>
  <c r="K98" i="1" s="1"/>
  <c r="K93" i="1" s="1"/>
  <c r="T101" i="1"/>
  <c r="T100" i="1" s="1"/>
  <c r="K101" i="1"/>
  <c r="S100" i="1"/>
  <c r="R100" i="1"/>
  <c r="Q100" i="1"/>
  <c r="Q98" i="1" s="1"/>
  <c r="Q93" i="1" s="1"/>
  <c r="Q90" i="1" s="1"/>
  <c r="Q86" i="1" s="1"/>
  <c r="P100" i="1"/>
  <c r="P98" i="1" s="1"/>
  <c r="P93" i="1" s="1"/>
  <c r="O100" i="1"/>
  <c r="O98" i="1" s="1"/>
  <c r="O93" i="1" s="1"/>
  <c r="N100" i="1"/>
  <c r="M100" i="1"/>
  <c r="L100" i="1"/>
  <c r="J100" i="1"/>
  <c r="J98" i="1" s="1"/>
  <c r="J93" i="1" s="1"/>
  <c r="I100" i="1"/>
  <c r="I98" i="1" s="1"/>
  <c r="I93" i="1" s="1"/>
  <c r="H100" i="1"/>
  <c r="G100" i="1"/>
  <c r="F100" i="1"/>
  <c r="E100" i="1"/>
  <c r="E98" i="1" s="1"/>
  <c r="E93" i="1" s="1"/>
  <c r="D100" i="1"/>
  <c r="D98" i="1" s="1"/>
  <c r="D93" i="1" s="1"/>
  <c r="C100" i="1"/>
  <c r="C98" i="1" s="1"/>
  <c r="C93" i="1" s="1"/>
  <c r="T99" i="1"/>
  <c r="U99" i="1" s="1"/>
  <c r="K99" i="1"/>
  <c r="S98" i="1"/>
  <c r="R98" i="1"/>
  <c r="N98" i="1"/>
  <c r="M98" i="1"/>
  <c r="L98" i="1"/>
  <c r="H98" i="1"/>
  <c r="G98" i="1"/>
  <c r="F98" i="1"/>
  <c r="T97" i="1"/>
  <c r="U97" i="1" s="1"/>
  <c r="V97" i="1" s="1"/>
  <c r="K97" i="1"/>
  <c r="T96" i="1"/>
  <c r="T95" i="1" s="1"/>
  <c r="K96" i="1"/>
  <c r="S95" i="1"/>
  <c r="S93" i="1" s="1"/>
  <c r="S90" i="1" s="1"/>
  <c r="S86" i="1" s="1"/>
  <c r="R95" i="1"/>
  <c r="R93" i="1" s="1"/>
  <c r="R90" i="1" s="1"/>
  <c r="R86" i="1" s="1"/>
  <c r="Q95" i="1"/>
  <c r="P95" i="1"/>
  <c r="O95" i="1"/>
  <c r="N95" i="1"/>
  <c r="N93" i="1" s="1"/>
  <c r="N90" i="1" s="1"/>
  <c r="M95" i="1"/>
  <c r="M93" i="1" s="1"/>
  <c r="M90" i="1" s="1"/>
  <c r="M86" i="1" s="1"/>
  <c r="L95" i="1"/>
  <c r="L93" i="1" s="1"/>
  <c r="L90" i="1" s="1"/>
  <c r="L86" i="1" s="1"/>
  <c r="K95" i="1"/>
  <c r="J95" i="1"/>
  <c r="I95" i="1"/>
  <c r="H95" i="1"/>
  <c r="H93" i="1" s="1"/>
  <c r="H90" i="1" s="1"/>
  <c r="G95" i="1"/>
  <c r="G93" i="1" s="1"/>
  <c r="G90" i="1" s="1"/>
  <c r="G86" i="1" s="1"/>
  <c r="F95" i="1"/>
  <c r="F93" i="1" s="1"/>
  <c r="F90" i="1" s="1"/>
  <c r="F86" i="1" s="1"/>
  <c r="E95" i="1"/>
  <c r="D95" i="1"/>
  <c r="C95" i="1"/>
  <c r="T94" i="1"/>
  <c r="U94" i="1" s="1"/>
  <c r="K94" i="1"/>
  <c r="T92" i="1"/>
  <c r="T91" i="1" s="1"/>
  <c r="K92" i="1"/>
  <c r="K91" i="1" s="1"/>
  <c r="S91" i="1"/>
  <c r="R91" i="1"/>
  <c r="Q91" i="1"/>
  <c r="P91" i="1"/>
  <c r="O91" i="1"/>
  <c r="N91" i="1"/>
  <c r="M91" i="1"/>
  <c r="L91" i="1"/>
  <c r="J91" i="1"/>
  <c r="I91" i="1"/>
  <c r="H91" i="1"/>
  <c r="G91" i="1"/>
  <c r="F91" i="1"/>
  <c r="E91" i="1"/>
  <c r="D91" i="1"/>
  <c r="C91" i="1"/>
  <c r="K90" i="1"/>
  <c r="K86" i="1" s="1"/>
  <c r="E90" i="1"/>
  <c r="E86" i="1" s="1"/>
  <c r="T89" i="1"/>
  <c r="U89" i="1" s="1"/>
  <c r="K89" i="1"/>
  <c r="T88" i="1"/>
  <c r="U88" i="1" s="1"/>
  <c r="V88" i="1" s="1"/>
  <c r="K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T85" i="1"/>
  <c r="U85" i="1" s="1"/>
  <c r="V85" i="1" s="1"/>
  <c r="K85" i="1"/>
  <c r="T83" i="1"/>
  <c r="T82" i="1" s="1"/>
  <c r="K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81" i="1"/>
  <c r="U81" i="1" s="1"/>
  <c r="V81" i="1" s="1"/>
  <c r="K81" i="1"/>
  <c r="V80" i="1"/>
  <c r="T80" i="1"/>
  <c r="U80" i="1" s="1"/>
  <c r="K80" i="1"/>
  <c r="T79" i="1"/>
  <c r="U79" i="1" s="1"/>
  <c r="V79" i="1" s="1"/>
  <c r="K79" i="1"/>
  <c r="T78" i="1"/>
  <c r="U78" i="1" s="1"/>
  <c r="V78" i="1" s="1"/>
  <c r="K78" i="1"/>
  <c r="V77" i="1"/>
  <c r="U77" i="1"/>
  <c r="T77" i="1"/>
  <c r="K77" i="1"/>
  <c r="T76" i="1"/>
  <c r="U76" i="1" s="1"/>
  <c r="V76" i="1" s="1"/>
  <c r="K76" i="1"/>
  <c r="T75" i="1"/>
  <c r="K75" i="1"/>
  <c r="S74" i="1"/>
  <c r="R74" i="1"/>
  <c r="Q74" i="1"/>
  <c r="Q73" i="1" s="1"/>
  <c r="P74" i="1"/>
  <c r="P73" i="1" s="1"/>
  <c r="O74" i="1"/>
  <c r="N74" i="1"/>
  <c r="M74" i="1"/>
  <c r="L74" i="1"/>
  <c r="K74" i="1"/>
  <c r="K73" i="1" s="1"/>
  <c r="J74" i="1"/>
  <c r="J73" i="1" s="1"/>
  <c r="I74" i="1"/>
  <c r="H74" i="1"/>
  <c r="G74" i="1"/>
  <c r="F74" i="1"/>
  <c r="E74" i="1"/>
  <c r="E73" i="1" s="1"/>
  <c r="D74" i="1"/>
  <c r="D73" i="1" s="1"/>
  <c r="C74" i="1"/>
  <c r="S73" i="1"/>
  <c r="R73" i="1"/>
  <c r="O73" i="1"/>
  <c r="N73" i="1"/>
  <c r="M73" i="1"/>
  <c r="L73" i="1"/>
  <c r="I73" i="1"/>
  <c r="H73" i="1"/>
  <c r="G73" i="1"/>
  <c r="F73" i="1"/>
  <c r="C73" i="1"/>
  <c r="T72" i="1"/>
  <c r="K72" i="1"/>
  <c r="T71" i="1"/>
  <c r="U71" i="1" s="1"/>
  <c r="V71" i="1" s="1"/>
  <c r="K71" i="1"/>
  <c r="T70" i="1"/>
  <c r="U70" i="1" s="1"/>
  <c r="V70" i="1" s="1"/>
  <c r="K70" i="1"/>
  <c r="T69" i="1"/>
  <c r="U69" i="1" s="1"/>
  <c r="V69" i="1" s="1"/>
  <c r="K69" i="1"/>
  <c r="K67" i="1" s="1"/>
  <c r="T68" i="1"/>
  <c r="U68" i="1" s="1"/>
  <c r="V68" i="1" s="1"/>
  <c r="K68" i="1"/>
  <c r="T67" i="1"/>
  <c r="S67" i="1"/>
  <c r="R67" i="1"/>
  <c r="Q67" i="1"/>
  <c r="P67" i="1"/>
  <c r="O67" i="1"/>
  <c r="N67" i="1"/>
  <c r="M67" i="1"/>
  <c r="L67" i="1"/>
  <c r="J67" i="1"/>
  <c r="I67" i="1"/>
  <c r="H67" i="1"/>
  <c r="G67" i="1"/>
  <c r="F67" i="1"/>
  <c r="E67" i="1"/>
  <c r="D67" i="1"/>
  <c r="C67" i="1"/>
  <c r="T66" i="1"/>
  <c r="U66" i="1" s="1"/>
  <c r="V66" i="1" s="1"/>
  <c r="K66" i="1"/>
  <c r="T65" i="1"/>
  <c r="U65" i="1" s="1"/>
  <c r="V65" i="1" s="1"/>
  <c r="K65" i="1"/>
  <c r="T64" i="1"/>
  <c r="T63" i="1" s="1"/>
  <c r="U63" i="1" s="1"/>
  <c r="V63" i="1" s="1"/>
  <c r="K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K62" i="1"/>
  <c r="T61" i="1"/>
  <c r="U61" i="1" s="1"/>
  <c r="V61" i="1" s="1"/>
  <c r="K61" i="1"/>
  <c r="T60" i="1"/>
  <c r="U60" i="1" s="1"/>
  <c r="V60" i="1" s="1"/>
  <c r="K60" i="1"/>
  <c r="T59" i="1"/>
  <c r="T58" i="1" s="1"/>
  <c r="K59" i="1"/>
  <c r="S58" i="1"/>
  <c r="R58" i="1"/>
  <c r="Q58" i="1"/>
  <c r="Q57" i="1" s="1"/>
  <c r="Q56" i="1" s="1"/>
  <c r="P58" i="1"/>
  <c r="O58" i="1"/>
  <c r="N58" i="1"/>
  <c r="M58" i="1"/>
  <c r="L58" i="1"/>
  <c r="K58" i="1"/>
  <c r="K57" i="1" s="1"/>
  <c r="K56" i="1" s="1"/>
  <c r="J58" i="1"/>
  <c r="I58" i="1"/>
  <c r="H58" i="1"/>
  <c r="G58" i="1"/>
  <c r="F58" i="1"/>
  <c r="E58" i="1"/>
  <c r="E57" i="1" s="1"/>
  <c r="E56" i="1" s="1"/>
  <c r="D58" i="1"/>
  <c r="C58" i="1"/>
  <c r="S57" i="1"/>
  <c r="S56" i="1" s="1"/>
  <c r="R57" i="1"/>
  <c r="R56" i="1" s="1"/>
  <c r="O57" i="1"/>
  <c r="N57" i="1"/>
  <c r="M57" i="1"/>
  <c r="M56" i="1" s="1"/>
  <c r="L57" i="1"/>
  <c r="L56" i="1" s="1"/>
  <c r="I57" i="1"/>
  <c r="H57" i="1"/>
  <c r="G57" i="1"/>
  <c r="G56" i="1" s="1"/>
  <c r="F57" i="1"/>
  <c r="F56" i="1" s="1"/>
  <c r="C57" i="1"/>
  <c r="O56" i="1"/>
  <c r="N56" i="1"/>
  <c r="I56" i="1"/>
  <c r="H56" i="1"/>
  <c r="C56" i="1"/>
  <c r="V55" i="1"/>
  <c r="T55" i="1"/>
  <c r="U55" i="1" s="1"/>
  <c r="K55" i="1"/>
  <c r="U54" i="1"/>
  <c r="V54" i="1" s="1"/>
  <c r="T54" i="1"/>
  <c r="K54" i="1"/>
  <c r="T53" i="1"/>
  <c r="K53" i="1"/>
  <c r="T52" i="1"/>
  <c r="U52" i="1" s="1"/>
  <c r="V52" i="1" s="1"/>
  <c r="K52" i="1"/>
  <c r="T51" i="1"/>
  <c r="U51" i="1" s="1"/>
  <c r="V51" i="1" s="1"/>
  <c r="Q51" i="1"/>
  <c r="K51" i="1"/>
  <c r="T50" i="1"/>
  <c r="U50" i="1" s="1"/>
  <c r="V50" i="1" s="1"/>
  <c r="K50" i="1"/>
  <c r="K48" i="1" s="1"/>
  <c r="U49" i="1"/>
  <c r="V49" i="1" s="1"/>
  <c r="T49" i="1"/>
  <c r="K49" i="1"/>
  <c r="S48" i="1"/>
  <c r="R48" i="1"/>
  <c r="Q48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T47" i="1"/>
  <c r="U47" i="1" s="1"/>
  <c r="K47" i="1"/>
  <c r="U46" i="1"/>
  <c r="V46" i="1" s="1"/>
  <c r="T46" i="1"/>
  <c r="K46" i="1"/>
  <c r="T45" i="1"/>
  <c r="K45" i="1"/>
  <c r="K44" i="1" s="1"/>
  <c r="K43" i="1" s="1"/>
  <c r="T44" i="1"/>
  <c r="S44" i="1"/>
  <c r="R44" i="1"/>
  <c r="Q44" i="1"/>
  <c r="Q43" i="1" s="1"/>
  <c r="P44" i="1"/>
  <c r="O44" i="1"/>
  <c r="N44" i="1"/>
  <c r="M44" i="1"/>
  <c r="L44" i="1"/>
  <c r="J44" i="1"/>
  <c r="J43" i="1" s="1"/>
  <c r="I44" i="1"/>
  <c r="H44" i="1"/>
  <c r="H43" i="1" s="1"/>
  <c r="G44" i="1"/>
  <c r="F44" i="1"/>
  <c r="E44" i="1"/>
  <c r="E43" i="1" s="1"/>
  <c r="D44" i="1"/>
  <c r="D43" i="1" s="1"/>
  <c r="C44" i="1"/>
  <c r="S43" i="1"/>
  <c r="R43" i="1"/>
  <c r="P43" i="1"/>
  <c r="N43" i="1"/>
  <c r="M43" i="1"/>
  <c r="L43" i="1"/>
  <c r="G43" i="1"/>
  <c r="F43" i="1"/>
  <c r="C43" i="1"/>
  <c r="T42" i="1"/>
  <c r="U42" i="1" s="1"/>
  <c r="V42" i="1" s="1"/>
  <c r="K42" i="1"/>
  <c r="U41" i="1"/>
  <c r="V41" i="1" s="1"/>
  <c r="T41" i="1"/>
  <c r="K41" i="1"/>
  <c r="V40" i="1"/>
  <c r="T40" i="1"/>
  <c r="U40" i="1" s="1"/>
  <c r="K40" i="1"/>
  <c r="T39" i="1"/>
  <c r="U39" i="1" s="1"/>
  <c r="V39" i="1" s="1"/>
  <c r="K39" i="1"/>
  <c r="T38" i="1"/>
  <c r="U38" i="1" s="1"/>
  <c r="V38" i="1" s="1"/>
  <c r="K38" i="1"/>
  <c r="T37" i="1"/>
  <c r="U37" i="1" s="1"/>
  <c r="V37" i="1" s="1"/>
  <c r="K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U35" i="1" s="1"/>
  <c r="V35" i="1" s="1"/>
  <c r="K35" i="1"/>
  <c r="U34" i="1"/>
  <c r="V34" i="1" s="1"/>
  <c r="T34" i="1"/>
  <c r="K34" i="1"/>
  <c r="T33" i="1"/>
  <c r="K33" i="1"/>
  <c r="U33" i="1" s="1"/>
  <c r="V33" i="1" s="1"/>
  <c r="T32" i="1"/>
  <c r="U32" i="1" s="1"/>
  <c r="V32" i="1" s="1"/>
  <c r="K32" i="1"/>
  <c r="U31" i="1"/>
  <c r="V31" i="1" s="1"/>
  <c r="T31" i="1"/>
  <c r="K31" i="1"/>
  <c r="T30" i="1"/>
  <c r="K30" i="1"/>
  <c r="U30" i="1" s="1"/>
  <c r="V30" i="1" s="1"/>
  <c r="T29" i="1"/>
  <c r="K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T25" i="1" s="1"/>
  <c r="K27" i="1"/>
  <c r="K25" i="1" s="1"/>
  <c r="K24" i="1" s="1"/>
  <c r="U26" i="1"/>
  <c r="V26" i="1" s="1"/>
  <c r="T26" i="1"/>
  <c r="K26" i="1"/>
  <c r="S25" i="1"/>
  <c r="S24" i="1" s="1"/>
  <c r="R25" i="1"/>
  <c r="Q25" i="1"/>
  <c r="P25" i="1"/>
  <c r="P24" i="1" s="1"/>
  <c r="O25" i="1"/>
  <c r="N25" i="1"/>
  <c r="N24" i="1" s="1"/>
  <c r="M25" i="1"/>
  <c r="M24" i="1" s="1"/>
  <c r="L25" i="1"/>
  <c r="J25" i="1"/>
  <c r="J24" i="1" s="1"/>
  <c r="I25" i="1"/>
  <c r="I24" i="1" s="1"/>
  <c r="H25" i="1"/>
  <c r="H24" i="1" s="1"/>
  <c r="G25" i="1"/>
  <c r="G24" i="1" s="1"/>
  <c r="F25" i="1"/>
  <c r="E25" i="1"/>
  <c r="D25" i="1"/>
  <c r="D24" i="1" s="1"/>
  <c r="C25" i="1"/>
  <c r="C24" i="1" s="1"/>
  <c r="R24" i="1"/>
  <c r="Q24" i="1"/>
  <c r="O24" i="1"/>
  <c r="L24" i="1"/>
  <c r="F24" i="1"/>
  <c r="E24" i="1"/>
  <c r="T23" i="1"/>
  <c r="U23" i="1" s="1"/>
  <c r="V23" i="1" s="1"/>
  <c r="K23" i="1"/>
  <c r="U22" i="1"/>
  <c r="V22" i="1" s="1"/>
  <c r="T22" i="1"/>
  <c r="K22" i="1"/>
  <c r="V21" i="1"/>
  <c r="U21" i="1"/>
  <c r="T21" i="1"/>
  <c r="K21" i="1"/>
  <c r="T20" i="1"/>
  <c r="U20" i="1" s="1"/>
  <c r="V20" i="1" s="1"/>
  <c r="K20" i="1"/>
  <c r="U19" i="1"/>
  <c r="V19" i="1" s="1"/>
  <c r="T19" i="1"/>
  <c r="K19" i="1"/>
  <c r="V18" i="1"/>
  <c r="U18" i="1"/>
  <c r="T18" i="1"/>
  <c r="K18" i="1"/>
  <c r="T17" i="1"/>
  <c r="T16" i="1" s="1"/>
  <c r="K17" i="1"/>
  <c r="S16" i="1"/>
  <c r="R16" i="1"/>
  <c r="R15" i="1" s="1"/>
  <c r="Q16" i="1"/>
  <c r="Q15" i="1" s="1"/>
  <c r="P16" i="1"/>
  <c r="P15" i="1" s="1"/>
  <c r="P9" i="1" s="1"/>
  <c r="O16" i="1"/>
  <c r="O15" i="1" s="1"/>
  <c r="N16" i="1"/>
  <c r="M16" i="1"/>
  <c r="L16" i="1"/>
  <c r="L15" i="1" s="1"/>
  <c r="K16" i="1"/>
  <c r="K15" i="1" s="1"/>
  <c r="J16" i="1"/>
  <c r="J15" i="1" s="1"/>
  <c r="I16" i="1"/>
  <c r="I15" i="1" s="1"/>
  <c r="H16" i="1"/>
  <c r="G16" i="1"/>
  <c r="F16" i="1"/>
  <c r="F15" i="1" s="1"/>
  <c r="E16" i="1"/>
  <c r="E15" i="1" s="1"/>
  <c r="D16" i="1"/>
  <c r="D15" i="1" s="1"/>
  <c r="C16" i="1"/>
  <c r="C15" i="1" s="1"/>
  <c r="C9" i="1" s="1"/>
  <c r="C8" i="1" s="1"/>
  <c r="S15" i="1"/>
  <c r="N15" i="1"/>
  <c r="M15" i="1"/>
  <c r="H15" i="1"/>
  <c r="G15" i="1"/>
  <c r="V14" i="1"/>
  <c r="U14" i="1"/>
  <c r="T14" i="1"/>
  <c r="K14" i="1"/>
  <c r="T13" i="1"/>
  <c r="K13" i="1"/>
  <c r="U12" i="1"/>
  <c r="V12" i="1" s="1"/>
  <c r="T12" i="1"/>
  <c r="K12" i="1"/>
  <c r="V11" i="1"/>
  <c r="U11" i="1"/>
  <c r="T11" i="1"/>
  <c r="K11" i="1"/>
  <c r="T10" i="1"/>
  <c r="S10" i="1"/>
  <c r="S9" i="1" s="1"/>
  <c r="S8" i="1" s="1"/>
  <c r="R10" i="1"/>
  <c r="R9" i="1" s="1"/>
  <c r="R8" i="1" s="1"/>
  <c r="Q10" i="1"/>
  <c r="Q9" i="1" s="1"/>
  <c r="Q8" i="1" s="1"/>
  <c r="P10" i="1"/>
  <c r="O10" i="1"/>
  <c r="N10" i="1"/>
  <c r="N9" i="1" s="1"/>
  <c r="N8" i="1" s="1"/>
  <c r="M10" i="1"/>
  <c r="M9" i="1" s="1"/>
  <c r="M8" i="1" s="1"/>
  <c r="L10" i="1"/>
  <c r="L9" i="1" s="1"/>
  <c r="L8" i="1" s="1"/>
  <c r="J10" i="1"/>
  <c r="I10" i="1"/>
  <c r="H10" i="1"/>
  <c r="G10" i="1"/>
  <c r="G9" i="1" s="1"/>
  <c r="G8" i="1" s="1"/>
  <c r="F10" i="1"/>
  <c r="E10" i="1"/>
  <c r="E9" i="1" s="1"/>
  <c r="E8" i="1" s="1"/>
  <c r="D10" i="1"/>
  <c r="C10" i="1"/>
  <c r="H9" i="1" l="1"/>
  <c r="H8" i="1" s="1"/>
  <c r="H84" i="1" s="1"/>
  <c r="T15" i="1"/>
  <c r="U16" i="1"/>
  <c r="V16" i="1" s="1"/>
  <c r="D9" i="1"/>
  <c r="J9" i="1"/>
  <c r="U25" i="1"/>
  <c r="V25" i="1" s="1"/>
  <c r="F9" i="1"/>
  <c r="F8" i="1" s="1"/>
  <c r="I86" i="1"/>
  <c r="I105" i="1" s="1"/>
  <c r="I112" i="1" s="1"/>
  <c r="U13" i="1"/>
  <c r="V13" i="1" s="1"/>
  <c r="U17" i="1"/>
  <c r="V17" i="1" s="1"/>
  <c r="U27" i="1"/>
  <c r="V27" i="1" s="1"/>
  <c r="U29" i="1"/>
  <c r="V29" i="1" s="1"/>
  <c r="U45" i="1"/>
  <c r="V45" i="1" s="1"/>
  <c r="O43" i="1"/>
  <c r="O9" i="1" s="1"/>
  <c r="O8" i="1" s="1"/>
  <c r="O84" i="1" s="1"/>
  <c r="U62" i="1"/>
  <c r="V62" i="1" s="1"/>
  <c r="U67" i="1"/>
  <c r="V67" i="1" s="1"/>
  <c r="U82" i="1"/>
  <c r="V82" i="1" s="1"/>
  <c r="O90" i="1"/>
  <c r="O86" i="1" s="1"/>
  <c r="T90" i="1"/>
  <c r="U90" i="1" s="1"/>
  <c r="V90" i="1" s="1"/>
  <c r="U103" i="1"/>
  <c r="V103" i="1" s="1"/>
  <c r="C84" i="1"/>
  <c r="C86" i="1"/>
  <c r="C105" i="1" s="1"/>
  <c r="T28" i="1"/>
  <c r="U28" i="1" s="1"/>
  <c r="V28" i="1" s="1"/>
  <c r="T36" i="1"/>
  <c r="U36" i="1" s="1"/>
  <c r="V36" i="1" s="1"/>
  <c r="I43" i="1"/>
  <c r="I9" i="1" s="1"/>
  <c r="I8" i="1" s="1"/>
  <c r="I84" i="1" s="1"/>
  <c r="T74" i="1"/>
  <c r="E84" i="1"/>
  <c r="Q84" i="1"/>
  <c r="C90" i="1"/>
  <c r="I90" i="1"/>
  <c r="P90" i="1"/>
  <c r="P86" i="1" s="1"/>
  <c r="P105" i="1" s="1"/>
  <c r="K10" i="1"/>
  <c r="T48" i="1"/>
  <c r="F84" i="1"/>
  <c r="L84" i="1"/>
  <c r="R84" i="1"/>
  <c r="D90" i="1"/>
  <c r="D86" i="1" s="1"/>
  <c r="J90" i="1"/>
  <c r="J86" i="1" s="1"/>
  <c r="Q105" i="1"/>
  <c r="U44" i="1"/>
  <c r="V44" i="1" s="1"/>
  <c r="G84" i="1"/>
  <c r="M84" i="1"/>
  <c r="S84" i="1"/>
  <c r="U95" i="1"/>
  <c r="V95" i="1" s="1"/>
  <c r="T93" i="1"/>
  <c r="U93" i="1" s="1"/>
  <c r="V93" i="1" s="1"/>
  <c r="U100" i="1"/>
  <c r="V100" i="1" s="1"/>
  <c r="T98" i="1"/>
  <c r="U98" i="1" s="1"/>
  <c r="V98" i="1" s="1"/>
  <c r="R105" i="1"/>
  <c r="R112" i="1" s="1"/>
  <c r="D57" i="1"/>
  <c r="D56" i="1" s="1"/>
  <c r="J57" i="1"/>
  <c r="J56" i="1" s="1"/>
  <c r="P57" i="1"/>
  <c r="P56" i="1" s="1"/>
  <c r="P8" i="1" s="1"/>
  <c r="P84" i="1" s="1"/>
  <c r="U58" i="1"/>
  <c r="V58" i="1" s="1"/>
  <c r="T57" i="1"/>
  <c r="N84" i="1"/>
  <c r="H86" i="1"/>
  <c r="N86" i="1"/>
  <c r="N105" i="1" s="1"/>
  <c r="N112" i="1" s="1"/>
  <c r="U87" i="1"/>
  <c r="V87" i="1" s="1"/>
  <c r="U96" i="1"/>
  <c r="V96" i="1" s="1"/>
  <c r="U110" i="1"/>
  <c r="V110" i="1" s="1"/>
  <c r="U104" i="1"/>
  <c r="V104" i="1" s="1"/>
  <c r="U53" i="1"/>
  <c r="V53" i="1" s="1"/>
  <c r="U59" i="1"/>
  <c r="V59" i="1" s="1"/>
  <c r="U64" i="1"/>
  <c r="V64" i="1" s="1"/>
  <c r="U75" i="1"/>
  <c r="V75" i="1" s="1"/>
  <c r="U83" i="1"/>
  <c r="V83" i="1" s="1"/>
  <c r="U92" i="1"/>
  <c r="U91" i="1" s="1"/>
  <c r="U101" i="1"/>
  <c r="V101" i="1" s="1"/>
  <c r="C112" i="1" l="1"/>
  <c r="L105" i="1"/>
  <c r="K9" i="1"/>
  <c r="K8" i="1" s="1"/>
  <c r="K84" i="1" s="1"/>
  <c r="U10" i="1"/>
  <c r="V10" i="1" s="1"/>
  <c r="E105" i="1"/>
  <c r="O105" i="1"/>
  <c r="U15" i="1"/>
  <c r="V15" i="1" s="1"/>
  <c r="U57" i="1"/>
  <c r="V57" i="1" s="1"/>
  <c r="T56" i="1"/>
  <c r="U56" i="1" s="1"/>
  <c r="V56" i="1" s="1"/>
  <c r="Q112" i="1"/>
  <c r="F105" i="1"/>
  <c r="P112" i="1"/>
  <c r="T86" i="1"/>
  <c r="H105" i="1"/>
  <c r="U74" i="1"/>
  <c r="V74" i="1" s="1"/>
  <c r="T73" i="1"/>
  <c r="U73" i="1" s="1"/>
  <c r="V73" i="1" s="1"/>
  <c r="S105" i="1"/>
  <c r="T43" i="1"/>
  <c r="U43" i="1" s="1"/>
  <c r="V43" i="1" s="1"/>
  <c r="U48" i="1"/>
  <c r="V48" i="1" s="1"/>
  <c r="J8" i="1"/>
  <c r="J84" i="1" s="1"/>
  <c r="M105" i="1"/>
  <c r="D8" i="1"/>
  <c r="D84" i="1" s="1"/>
  <c r="G105" i="1"/>
  <c r="T24" i="1"/>
  <c r="U24" i="1" s="1"/>
  <c r="V24" i="1" s="1"/>
  <c r="G112" i="1" l="1"/>
  <c r="M112" i="1"/>
  <c r="D105" i="1"/>
  <c r="J105" i="1"/>
  <c r="F112" i="1"/>
  <c r="O112" i="1"/>
  <c r="K105" i="1"/>
  <c r="E112" i="1"/>
  <c r="L112" i="1"/>
  <c r="S112" i="1"/>
  <c r="H112" i="1"/>
  <c r="U86" i="1"/>
  <c r="V86" i="1" s="1"/>
  <c r="T9" i="1"/>
  <c r="U9" i="1" l="1"/>
  <c r="V9" i="1" s="1"/>
  <c r="T8" i="1"/>
  <c r="K112" i="1"/>
  <c r="D112" i="1"/>
  <c r="J112" i="1"/>
  <c r="U8" i="1" l="1"/>
  <c r="V8" i="1" s="1"/>
  <c r="T84" i="1"/>
  <c r="U84" i="1" l="1"/>
  <c r="V84" i="1" s="1"/>
  <c r="T105" i="1"/>
  <c r="U105" i="1" l="1"/>
  <c r="V105" i="1" s="1"/>
  <c r="T112" i="1"/>
  <c r="U112" i="1" l="1"/>
  <c r="V112" i="1" s="1"/>
</calcChain>
</file>

<file path=xl/sharedStrings.xml><?xml version="1.0" encoding="utf-8"?>
<sst xmlns="http://schemas.openxmlformats.org/spreadsheetml/2006/main" count="137" uniqueCount="119">
  <si>
    <t>CUADRO No.1</t>
  </si>
  <si>
    <t>INGRESOS FISCALES COMPARADOS, SEGÚN PRINCIPALES PARTIDAS</t>
  </si>
  <si>
    <t>ENERO-AGOSTO  2019/2018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</si>
  <si>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</si>
  <si>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</si>
  <si>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</si>
  <si>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</si>
  <si>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</si>
  <si>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</si>
  <si>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</si>
  <si>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</si>
  <si>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</si>
  <si>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</si>
  <si>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</si>
  <si>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</si>
  <si>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</si>
  <si>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</si>
  <si>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</si>
  <si>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</si>
  <si>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</si>
  <si>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</si>
  <si>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</si>
  <si>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</si>
  <si>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</si>
  <si>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</si>
  <si>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</si>
  <si>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</si>
  <si>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</si>
  <si>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</si>
  <si>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</si>
  <si>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</si>
  <si>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</si>
  <si>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</si>
  <si>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</si>
  <si>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</si>
  <si>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</si>
  <si>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</si>
  <si>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</si>
  <si>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</si>
  <si>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</si>
  <si>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</si>
  <si>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</si>
  <si>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</si>
  <si>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</si>
  <si>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</si>
  <si>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</si>
  <si>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</si>
  <si>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</si>
  <si>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</si>
  <si>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</si>
  <si>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</si>
  <si>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</si>
  <si>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</si>
  <si>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</si>
  <si>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</si>
  <si>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</si>
  <si>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</si>
  <si>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</si>
  <si>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</si>
  <si>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</si>
  <si>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</si>
  <si>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</si>
  <si>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</si>
  <si>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</si>
  <si>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</si>
  <si>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</si>
  <si>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</si>
  <si>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</si>
  <si>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</si>
  <si>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</si>
  <si>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</si>
  <si>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</si>
  <si>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</si>
  <si>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</si>
  <si>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</si>
  <si>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</si>
  <si>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</si>
  <si>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</si>
  <si>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</si>
  <si>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</si>
  <si>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</si>
  <si>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</si>
  <si>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-Ingresos por diferencial del gas licuado de petróleo</t>
  </si>
  <si>
    <t>B)  INGRESOS DE CAPITAL</t>
  </si>
  <si>
    <t>- Ventas de Activos No Financieros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</si>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</sst>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50">
    <font>
      <sz val="10"/>
      <name val="Arial"/>
    </font>
    <font>
      <sz val="11"/>
      <color theme="1"/>
      <name val="Calibri"/>
      <family val="2"/>
      <scheme val="minor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8"/>
      <color indexed="8"/>
      <name val="Segoe U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12">
      <protection hidden="1"/>
    </xf>
    <xf numFmtId="0" fontId="27" fillId="18" borderId="12" applyNumberFormat="0" applyFont="0" applyBorder="0" applyAlignment="0" applyProtection="0">
      <protection hidden="1"/>
    </xf>
    <xf numFmtId="0" fontId="26" fillId="0" borderId="12">
      <protection hidden="1"/>
    </xf>
    <xf numFmtId="168" fontId="28" fillId="0" borderId="22" applyBorder="0">
      <alignment horizontal="center" vertical="center"/>
    </xf>
    <xf numFmtId="0" fontId="29" fillId="6" borderId="0" applyNumberFormat="0" applyBorder="0" applyAlignment="0" applyProtection="0"/>
    <xf numFmtId="0" fontId="30" fillId="18" borderId="23" applyNumberFormat="0" applyAlignment="0" applyProtection="0"/>
    <xf numFmtId="0" fontId="31" fillId="19" borderId="24" applyNumberFormat="0" applyAlignment="0" applyProtection="0"/>
    <xf numFmtId="0" fontId="32" fillId="0" borderId="25" applyNumberFormat="0" applyFill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34" fillId="9" borderId="23" applyNumberFormat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5" borderId="0" applyNumberFormat="0" applyBorder="0" applyAlignment="0" applyProtection="0"/>
    <xf numFmtId="0" fontId="37" fillId="0" borderId="12">
      <alignment horizontal="left"/>
      <protection locked="0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8" fillId="24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39" fillId="0" borderId="0">
      <alignment vertical="top"/>
    </xf>
    <xf numFmtId="0" fontId="8" fillId="0" borderId="0"/>
    <xf numFmtId="0" fontId="24" fillId="0" borderId="0"/>
    <xf numFmtId="0" fontId="8" fillId="0" borderId="0"/>
    <xf numFmtId="0" fontId="8" fillId="0" borderId="0"/>
    <xf numFmtId="39" fontId="4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0" fontId="8" fillId="25" borderId="2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12" applyNumberFormat="0" applyFill="0" applyBorder="0" applyAlignment="0" applyProtection="0">
      <protection hidden="1"/>
    </xf>
    <xf numFmtId="0" fontId="42" fillId="18" borderId="2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33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8" borderId="12"/>
    <xf numFmtId="0" fontId="49" fillId="0" borderId="31" applyNumberFormat="0" applyFill="0" applyAlignment="0" applyProtection="0"/>
  </cellStyleXfs>
  <cellXfs count="147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164" fontId="7" fillId="0" borderId="11" xfId="2" applyNumberFormat="1" applyFont="1" applyFill="1" applyBorder="1"/>
    <xf numFmtId="0" fontId="7" fillId="0" borderId="12" xfId="3" applyFont="1" applyFill="1" applyBorder="1" applyAlignment="1" applyProtection="1"/>
    <xf numFmtId="49" fontId="7" fillId="0" borderId="12" xfId="2" applyNumberFormat="1" applyFont="1" applyFill="1" applyBorder="1" applyAlignment="1" applyProtection="1">
      <alignment horizontal="left"/>
    </xf>
    <xf numFmtId="164" fontId="7" fillId="0" borderId="11" xfId="2" applyNumberFormat="1" applyFont="1" applyFill="1" applyBorder="1" applyProtection="1"/>
    <xf numFmtId="49" fontId="9" fillId="0" borderId="12" xfId="2" applyNumberFormat="1" applyFont="1" applyFill="1" applyBorder="1" applyAlignment="1" applyProtection="1">
      <alignment horizontal="left" indent="1"/>
    </xf>
    <xf numFmtId="164" fontId="9" fillId="0" borderId="11" xfId="2" applyNumberFormat="1" applyFont="1" applyFill="1" applyBorder="1" applyProtection="1"/>
    <xf numFmtId="164" fontId="7" fillId="0" borderId="11" xfId="3" applyNumberFormat="1" applyFont="1" applyFill="1" applyBorder="1" applyProtection="1"/>
    <xf numFmtId="49" fontId="7" fillId="0" borderId="12" xfId="3" applyNumberFormat="1" applyFont="1" applyFill="1" applyBorder="1" applyAlignment="1" applyProtection="1">
      <alignment horizontal="left" indent="1"/>
    </xf>
    <xf numFmtId="49" fontId="9" fillId="0" borderId="12" xfId="3" applyNumberFormat="1" applyFont="1" applyFill="1" applyBorder="1" applyAlignment="1" applyProtection="1">
      <alignment horizontal="left" indent="2"/>
    </xf>
    <xf numFmtId="165" fontId="9" fillId="0" borderId="11" xfId="2" applyNumberFormat="1" applyFont="1" applyFill="1" applyBorder="1" applyProtection="1"/>
    <xf numFmtId="164" fontId="9" fillId="0" borderId="11" xfId="3" applyNumberFormat="1" applyFont="1" applyFill="1" applyBorder="1" applyProtection="1"/>
    <xf numFmtId="165" fontId="9" fillId="0" borderId="11" xfId="4" applyNumberFormat="1" applyFont="1" applyFill="1" applyBorder="1" applyProtection="1"/>
    <xf numFmtId="165" fontId="9" fillId="0" borderId="11" xfId="3" applyNumberFormat="1" applyFont="1" applyFill="1" applyBorder="1" applyProtection="1"/>
    <xf numFmtId="0" fontId="0" fillId="0" borderId="0" xfId="0" applyBorder="1"/>
    <xf numFmtId="49" fontId="9" fillId="0" borderId="12" xfId="0" applyNumberFormat="1" applyFont="1" applyFill="1" applyBorder="1" applyAlignment="1" applyProtection="1">
      <alignment horizontal="left" indent="2"/>
    </xf>
    <xf numFmtId="164" fontId="9" fillId="0" borderId="11" xfId="4" applyNumberFormat="1" applyFont="1" applyFill="1" applyBorder="1" applyProtection="1"/>
    <xf numFmtId="164" fontId="7" fillId="0" borderId="11" xfId="3" applyNumberFormat="1" applyFont="1" applyFill="1" applyBorder="1" applyAlignment="1" applyProtection="1"/>
    <xf numFmtId="164" fontId="7" fillId="0" borderId="11" xfId="4" applyNumberFormat="1" applyFont="1" applyFill="1" applyBorder="1" applyProtection="1"/>
    <xf numFmtId="49" fontId="7" fillId="0" borderId="12" xfId="2" applyNumberFormat="1" applyFont="1" applyFill="1" applyBorder="1" applyAlignment="1" applyProtection="1">
      <alignment horizontal="left" indent="2"/>
    </xf>
    <xf numFmtId="49" fontId="9" fillId="0" borderId="12" xfId="2" applyNumberFormat="1" applyFont="1" applyFill="1" applyBorder="1" applyAlignment="1" applyProtection="1">
      <alignment horizontal="left" indent="3"/>
    </xf>
    <xf numFmtId="0" fontId="7" fillId="0" borderId="12" xfId="3" applyFont="1" applyFill="1" applyBorder="1" applyAlignment="1" applyProtection="1">
      <alignment horizontal="left" indent="2"/>
    </xf>
    <xf numFmtId="164" fontId="9" fillId="0" borderId="11" xfId="2" applyNumberFormat="1" applyFont="1" applyFill="1" applyBorder="1"/>
    <xf numFmtId="0" fontId="8" fillId="0" borderId="0" xfId="0" applyFont="1"/>
    <xf numFmtId="164" fontId="10" fillId="0" borderId="11" xfId="2" applyNumberFormat="1" applyFont="1" applyFill="1" applyBorder="1" applyProtection="1"/>
    <xf numFmtId="164" fontId="10" fillId="0" borderId="11" xfId="4" applyNumberFormat="1" applyFont="1" applyFill="1" applyBorder="1" applyProtection="1"/>
    <xf numFmtId="49" fontId="11" fillId="0" borderId="12" xfId="2" applyNumberFormat="1" applyFont="1" applyFill="1" applyBorder="1" applyAlignment="1" applyProtection="1">
      <alignment horizontal="left" indent="2"/>
    </xf>
    <xf numFmtId="164" fontId="11" fillId="0" borderId="11" xfId="2" applyNumberFormat="1" applyFont="1" applyFill="1" applyBorder="1" applyProtection="1"/>
    <xf numFmtId="164" fontId="11" fillId="0" borderId="11" xfId="4" applyNumberFormat="1" applyFont="1" applyFill="1" applyBorder="1" applyProtection="1"/>
    <xf numFmtId="164" fontId="11" fillId="0" borderId="11" xfId="2" applyNumberFormat="1" applyFont="1" applyFill="1" applyBorder="1"/>
    <xf numFmtId="43" fontId="9" fillId="0" borderId="11" xfId="1" applyFont="1" applyFill="1" applyBorder="1" applyProtection="1"/>
    <xf numFmtId="164" fontId="7" fillId="3" borderId="11" xfId="2" applyNumberFormat="1" applyFont="1" applyFill="1" applyBorder="1"/>
    <xf numFmtId="49" fontId="7" fillId="0" borderId="12" xfId="2" applyNumberFormat="1" applyFont="1" applyFill="1" applyBorder="1"/>
    <xf numFmtId="49" fontId="7" fillId="0" borderId="12" xfId="2" applyNumberFormat="1" applyFont="1" applyFill="1" applyBorder="1" applyAlignment="1" applyProtection="1">
      <alignment horizontal="left" indent="1"/>
    </xf>
    <xf numFmtId="164" fontId="9" fillId="0" borderId="11" xfId="3" applyNumberFormat="1" applyFont="1" applyFill="1" applyBorder="1" applyAlignment="1" applyProtection="1"/>
    <xf numFmtId="164" fontId="9" fillId="0" borderId="11" xfId="3" applyNumberFormat="1" applyFont="1" applyFill="1" applyBorder="1"/>
    <xf numFmtId="49" fontId="9" fillId="0" borderId="12" xfId="3" applyNumberFormat="1" applyFont="1" applyFill="1" applyBorder="1" applyAlignment="1" applyProtection="1">
      <alignment horizontal="left" indent="3"/>
    </xf>
    <xf numFmtId="164" fontId="7" fillId="3" borderId="11" xfId="4" applyNumberFormat="1" applyFont="1" applyFill="1" applyBorder="1" applyProtection="1"/>
    <xf numFmtId="164" fontId="9" fillId="3" borderId="11" xfId="4" applyNumberFormat="1" applyFont="1" applyFill="1" applyBorder="1" applyProtection="1"/>
    <xf numFmtId="164" fontId="9" fillId="0" borderId="12" xfId="0" applyNumberFormat="1" applyFont="1" applyFill="1" applyBorder="1" applyAlignment="1" applyProtection="1">
      <alignment vertical="center"/>
    </xf>
    <xf numFmtId="164" fontId="9" fillId="3" borderId="12" xfId="5" applyNumberFormat="1" applyFont="1" applyFill="1" applyBorder="1" applyAlignment="1" applyProtection="1">
      <alignment vertical="center"/>
    </xf>
    <xf numFmtId="164" fontId="7" fillId="0" borderId="11" xfId="4" applyNumberFormat="1" applyFont="1" applyFill="1" applyBorder="1"/>
    <xf numFmtId="49" fontId="9" fillId="0" borderId="12" xfId="2" applyNumberFormat="1" applyFont="1" applyFill="1" applyBorder="1" applyAlignment="1" applyProtection="1">
      <alignment horizontal="left" indent="2"/>
    </xf>
    <xf numFmtId="165" fontId="9" fillId="0" borderId="11" xfId="1" applyNumberFormat="1" applyFont="1" applyFill="1" applyBorder="1"/>
    <xf numFmtId="49" fontId="7" fillId="0" borderId="12" xfId="2" applyNumberFormat="1" applyFont="1" applyFill="1" applyBorder="1" applyAlignment="1">
      <alignment horizontal="left" indent="1"/>
    </xf>
    <xf numFmtId="49" fontId="7" fillId="0" borderId="12" xfId="2" applyNumberFormat="1" applyFont="1" applyFill="1" applyBorder="1" applyAlignment="1" applyProtection="1"/>
    <xf numFmtId="49" fontId="6" fillId="2" borderId="7" xfId="2" applyNumberFormat="1" applyFont="1" applyFill="1" applyBorder="1" applyAlignment="1" applyProtection="1">
      <alignment horizontal="left" vertical="center"/>
    </xf>
    <xf numFmtId="164" fontId="6" fillId="2" borderId="9" xfId="2" applyNumberFormat="1" applyFont="1" applyFill="1" applyBorder="1" applyAlignment="1" applyProtection="1">
      <alignment vertical="center"/>
    </xf>
    <xf numFmtId="43" fontId="7" fillId="0" borderId="11" xfId="1" applyFont="1" applyFill="1" applyBorder="1" applyProtection="1"/>
    <xf numFmtId="49" fontId="7" fillId="0" borderId="12" xfId="0" applyNumberFormat="1" applyFont="1" applyFill="1" applyBorder="1" applyAlignment="1" applyProtection="1"/>
    <xf numFmtId="164" fontId="7" fillId="0" borderId="11" xfId="0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/>
    </xf>
    <xf numFmtId="164" fontId="10" fillId="0" borderId="12" xfId="0" applyNumberFormat="1" applyFont="1" applyFill="1" applyBorder="1" applyProtection="1"/>
    <xf numFmtId="164" fontId="10" fillId="0" borderId="11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49" fontId="11" fillId="0" borderId="12" xfId="0" applyNumberFormat="1" applyFont="1" applyFill="1" applyBorder="1" applyAlignment="1" applyProtection="1">
      <alignment horizontal="left" indent="1"/>
    </xf>
    <xf numFmtId="164" fontId="11" fillId="0" borderId="11" xfId="0" applyNumberFormat="1" applyFont="1" applyFill="1" applyBorder="1" applyProtection="1"/>
    <xf numFmtId="164" fontId="11" fillId="0" borderId="12" xfId="0" applyNumberFormat="1" applyFont="1" applyFill="1" applyBorder="1" applyProtection="1"/>
    <xf numFmtId="164" fontId="11" fillId="0" borderId="12" xfId="3" applyNumberFormat="1" applyFont="1" applyFill="1" applyBorder="1" applyProtection="1"/>
    <xf numFmtId="164" fontId="11" fillId="0" borderId="11" xfId="3" applyNumberFormat="1" applyFont="1" applyFill="1" applyBorder="1" applyProtection="1"/>
    <xf numFmtId="49" fontId="7" fillId="0" borderId="12" xfId="0" applyNumberFormat="1" applyFont="1" applyFill="1" applyBorder="1" applyAlignment="1" applyProtection="1">
      <alignment horizontal="left" indent="2"/>
      <protection locked="0"/>
    </xf>
    <xf numFmtId="164" fontId="7" fillId="0" borderId="12" xfId="0" applyNumberFormat="1" applyFont="1" applyFill="1" applyBorder="1" applyProtection="1"/>
    <xf numFmtId="164" fontId="7" fillId="0" borderId="12" xfId="3" applyNumberFormat="1" applyFont="1" applyFill="1" applyBorder="1" applyProtection="1"/>
    <xf numFmtId="164" fontId="7" fillId="0" borderId="11" xfId="3" applyNumberFormat="1" applyFont="1" applyFill="1" applyBorder="1" applyAlignment="1" applyProtection="1">
      <alignment horizontal="left" indent="4"/>
    </xf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2" xfId="3" applyNumberFormat="1" applyFont="1" applyFill="1" applyBorder="1" applyProtection="1"/>
    <xf numFmtId="165" fontId="9" fillId="0" borderId="12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3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vertical="center"/>
    </xf>
    <xf numFmtId="164" fontId="6" fillId="2" borderId="9" xfId="0" applyNumberFormat="1" applyFont="1" applyFill="1" applyBorder="1" applyAlignment="1" applyProtection="1">
      <alignment vertical="center"/>
    </xf>
    <xf numFmtId="49" fontId="7" fillId="0" borderId="14" xfId="0" applyNumberFormat="1" applyFont="1" applyFill="1" applyBorder="1" applyAlignment="1" applyProtection="1">
      <alignment horizontal="left"/>
    </xf>
    <xf numFmtId="164" fontId="7" fillId="0" borderId="10" xfId="0" applyNumberFormat="1" applyFont="1" applyFill="1" applyBorder="1" applyProtection="1"/>
    <xf numFmtId="164" fontId="7" fillId="0" borderId="15" xfId="0" applyNumberFormat="1" applyFont="1" applyFill="1" applyBorder="1" applyProtection="1"/>
    <xf numFmtId="164" fontId="12" fillId="0" borderId="15" xfId="0" applyNumberFormat="1" applyFont="1" applyFill="1" applyBorder="1" applyProtection="1"/>
    <xf numFmtId="49" fontId="9" fillId="0" borderId="16" xfId="0" applyNumberFormat="1" applyFont="1" applyFill="1" applyBorder="1" applyAlignment="1" applyProtection="1">
      <alignment horizontal="left"/>
    </xf>
    <xf numFmtId="164" fontId="9" fillId="0" borderId="11" xfId="0" applyNumberFormat="1" applyFont="1" applyFill="1" applyBorder="1" applyAlignment="1" applyProtection="1">
      <alignment vertical="center"/>
    </xf>
    <xf numFmtId="164" fontId="13" fillId="0" borderId="11" xfId="0" applyNumberFormat="1" applyFont="1" applyFill="1" applyBorder="1" applyAlignment="1" applyProtection="1">
      <alignment vertical="center"/>
    </xf>
    <xf numFmtId="165" fontId="9" fillId="0" borderId="12" xfId="1" applyNumberFormat="1" applyFont="1" applyFill="1" applyBorder="1" applyAlignment="1" applyProtection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165" fontId="13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left"/>
    </xf>
    <xf numFmtId="165" fontId="9" fillId="0" borderId="17" xfId="0" applyNumberFormat="1" applyFont="1" applyFill="1" applyBorder="1" applyAlignment="1" applyProtection="1">
      <alignment vertical="center"/>
    </xf>
    <xf numFmtId="165" fontId="9" fillId="0" borderId="18" xfId="0" applyNumberFormat="1" applyFont="1" applyFill="1" applyBorder="1" applyAlignment="1" applyProtection="1">
      <alignment vertical="center"/>
    </xf>
    <xf numFmtId="165" fontId="13" fillId="0" borderId="18" xfId="0" applyNumberFormat="1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</xf>
    <xf numFmtId="49" fontId="6" fillId="2" borderId="19" xfId="0" applyNumberFormat="1" applyFont="1" applyFill="1" applyBorder="1" applyAlignment="1" applyProtection="1">
      <alignment horizontal="left" vertical="center"/>
    </xf>
    <xf numFmtId="165" fontId="6" fillId="2" borderId="18" xfId="0" applyNumberFormat="1" applyFont="1" applyFill="1" applyBorder="1" applyAlignment="1" applyProtection="1">
      <alignment vertical="center"/>
    </xf>
    <xf numFmtId="165" fontId="6" fillId="2" borderId="20" xfId="0" applyNumberFormat="1" applyFont="1" applyFill="1" applyBorder="1" applyAlignment="1" applyProtection="1">
      <alignment vertical="center"/>
    </xf>
    <xf numFmtId="165" fontId="6" fillId="2" borderId="21" xfId="0" applyNumberFormat="1" applyFont="1" applyFill="1" applyBorder="1" applyAlignment="1" applyProtection="1">
      <alignment vertical="center"/>
    </xf>
    <xf numFmtId="164" fontId="6" fillId="2" borderId="20" xfId="0" applyNumberFormat="1" applyFont="1" applyFill="1" applyBorder="1" applyAlignment="1" applyProtection="1">
      <alignment vertical="center"/>
    </xf>
    <xf numFmtId="164" fontId="14" fillId="0" borderId="0" xfId="0" applyNumberFormat="1" applyFont="1"/>
    <xf numFmtId="164" fontId="9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/>
    <xf numFmtId="165" fontId="16" fillId="0" borderId="0" xfId="0" applyNumberFormat="1" applyFont="1" applyFill="1" applyBorder="1"/>
    <xf numFmtId="164" fontId="16" fillId="0" borderId="0" xfId="0" applyNumberFormat="1" applyFont="1" applyFill="1" applyBorder="1"/>
    <xf numFmtId="0" fontId="15" fillId="0" borderId="0" xfId="0" applyFont="1" applyFill="1" applyAlignment="1" applyProtection="1"/>
    <xf numFmtId="0" fontId="19" fillId="0" borderId="0" xfId="0" applyFont="1"/>
    <xf numFmtId="0" fontId="18" fillId="0" borderId="0" xfId="0" applyFont="1"/>
    <xf numFmtId="0" fontId="15" fillId="0" borderId="0" xfId="0" applyFont="1" applyFill="1" applyAlignment="1" applyProtection="1">
      <alignment horizontal="left" indent="1"/>
    </xf>
    <xf numFmtId="0" fontId="13" fillId="0" borderId="0" xfId="0" applyFont="1" applyFill="1" applyAlignment="1" applyProtection="1"/>
    <xf numFmtId="0" fontId="16" fillId="0" borderId="0" xfId="0" applyFont="1" applyFill="1" applyBorder="1"/>
    <xf numFmtId="165" fontId="9" fillId="0" borderId="0" xfId="1" applyNumberFormat="1" applyFont="1" applyFill="1" applyBorder="1" applyAlignment="1" applyProtection="1">
      <alignment vertical="center"/>
    </xf>
    <xf numFmtId="0" fontId="17" fillId="0" borderId="0" xfId="0" applyFont="1"/>
    <xf numFmtId="49" fontId="16" fillId="0" borderId="0" xfId="0" applyNumberFormat="1" applyFont="1" applyFill="1" applyBorder="1"/>
    <xf numFmtId="167" fontId="16" fillId="0" borderId="0" xfId="0" applyNumberFormat="1" applyFont="1" applyFill="1" applyBorder="1"/>
    <xf numFmtId="49" fontId="15" fillId="0" borderId="0" xfId="0" applyNumberFormat="1" applyFont="1" applyFill="1" applyBorder="1" applyAlignment="1" applyProtection="1"/>
    <xf numFmtId="0" fontId="16" fillId="0" borderId="0" xfId="0" applyFont="1"/>
    <xf numFmtId="0" fontId="22" fillId="0" borderId="0" xfId="0" applyFont="1"/>
    <xf numFmtId="164" fontId="22" fillId="0" borderId="0" xfId="0" applyNumberFormat="1" applyFont="1"/>
    <xf numFmtId="164" fontId="22" fillId="0" borderId="0" xfId="0" applyNumberFormat="1" applyFont="1" applyFill="1" applyBorder="1"/>
    <xf numFmtId="0" fontId="22" fillId="0" borderId="0" xfId="0" applyFont="1" applyFill="1" applyBorder="1"/>
    <xf numFmtId="164" fontId="22" fillId="0" borderId="0" xfId="0" applyNumberFormat="1" applyFont="1" applyFill="1"/>
    <xf numFmtId="0" fontId="22" fillId="0" borderId="0" xfId="0" applyFont="1" applyFill="1"/>
    <xf numFmtId="0" fontId="23" fillId="0" borderId="0" xfId="0" applyFont="1"/>
    <xf numFmtId="164" fontId="16" fillId="0" borderId="0" xfId="0" applyNumberFormat="1" applyFont="1" applyFill="1"/>
    <xf numFmtId="166" fontId="17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43" fontId="20" fillId="0" borderId="0" xfId="0" applyNumberFormat="1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 applyBorder="1"/>
    <xf numFmtId="164" fontId="21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165" fontId="0" fillId="0" borderId="0" xfId="0" applyNumberFormat="1" applyFill="1" applyBorder="1"/>
    <xf numFmtId="0" fontId="16" fillId="0" borderId="0" xfId="0" applyFont="1" applyFill="1"/>
    <xf numFmtId="165" fontId="22" fillId="0" borderId="0" xfId="0" applyNumberFormat="1" applyFont="1" applyFill="1"/>
    <xf numFmtId="165" fontId="22" fillId="0" borderId="0" xfId="0" applyNumberFormat="1" applyFont="1" applyFill="1" applyBorder="1"/>
  </cellXfs>
  <cellStyles count="23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Array" xfId="24"/>
    <cellStyle name="Array Enter" xfId="25"/>
    <cellStyle name="Array_Sheet1" xfId="26"/>
    <cellStyle name="base paren" xfId="27"/>
    <cellStyle name="Buena 2" xfId="28"/>
    <cellStyle name="Cálculo 2" xfId="29"/>
    <cellStyle name="Celda de comprobación 2" xfId="30"/>
    <cellStyle name="Celda vinculada 2" xfId="31"/>
    <cellStyle name="Comma 2" xfId="32"/>
    <cellStyle name="Comma 2 2" xfId="33"/>
    <cellStyle name="Comma 2 3" xfId="34"/>
    <cellStyle name="Comma 2 3 2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Currency 2" xfId="49"/>
    <cellStyle name="Currency 2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Hipervínculo 2" xfId="61"/>
    <cellStyle name="Incorrecto 2" xfId="62"/>
    <cellStyle name="MacroCode" xfId="63"/>
    <cellStyle name="Millares" xfId="1" builtinId="3"/>
    <cellStyle name="Millares 10" xfId="64"/>
    <cellStyle name="Millares 10 10" xfId="65"/>
    <cellStyle name="Millares 10 2" xfId="66"/>
    <cellStyle name="Millares 10 2 2" xfId="67"/>
    <cellStyle name="Millares 10 3" xfId="68"/>
    <cellStyle name="Millares 10 4" xfId="69"/>
    <cellStyle name="Millares 10 5" xfId="70"/>
    <cellStyle name="Millares 10 5 2" xfId="71"/>
    <cellStyle name="Millares 10 6" xfId="72"/>
    <cellStyle name="Millares 10 7" xfId="73"/>
    <cellStyle name="Millares 10 8" xfId="74"/>
    <cellStyle name="Millares 10 9" xfId="75"/>
    <cellStyle name="Millares 11" xfId="76"/>
    <cellStyle name="Millares 11 2" xfId="77"/>
    <cellStyle name="Millares 12" xfId="78"/>
    <cellStyle name="Millares 12 2" xfId="79"/>
    <cellStyle name="Millares 13" xfId="80"/>
    <cellStyle name="Millares 13 2" xfId="81"/>
    <cellStyle name="Millares 14" xfId="82"/>
    <cellStyle name="Millares 14 2" xfId="83"/>
    <cellStyle name="Millares 15" xfId="84"/>
    <cellStyle name="Millares 16" xfId="85"/>
    <cellStyle name="Millares 17" xfId="86"/>
    <cellStyle name="Millares 17 2" xfId="87"/>
    <cellStyle name="Millares 18" xfId="88"/>
    <cellStyle name="Millares 2" xfId="89"/>
    <cellStyle name="Millares 2 2" xfId="90"/>
    <cellStyle name="Millares 2 2 2" xfId="91"/>
    <cellStyle name="Millares 2 2 3" xfId="92"/>
    <cellStyle name="Millares 2 3" xfId="93"/>
    <cellStyle name="Millares 2 3 2" xfId="94"/>
    <cellStyle name="Millares 2 4" xfId="95"/>
    <cellStyle name="Millares 2 5" xfId="96"/>
    <cellStyle name="Millares 2_DGA" xfId="97"/>
    <cellStyle name="Millares 3" xfId="98"/>
    <cellStyle name="Millares 3 2" xfId="99"/>
    <cellStyle name="Millares 3 2 2" xfId="100"/>
    <cellStyle name="Millares 3 2 2 2" xfId="101"/>
    <cellStyle name="Millares 3 2 3" xfId="102"/>
    <cellStyle name="Millares 3 3" xfId="103"/>
    <cellStyle name="Millares 3 4" xfId="104"/>
    <cellStyle name="Millares 3 5" xfId="105"/>
    <cellStyle name="Millares 3_DGA" xfId="106"/>
    <cellStyle name="Millares 4" xfId="107"/>
    <cellStyle name="Millares 4 2" xfId="108"/>
    <cellStyle name="Millares 4 3" xfId="109"/>
    <cellStyle name="Millares 4 4" xfId="110"/>
    <cellStyle name="Millares 4 5" xfId="111"/>
    <cellStyle name="Millares 4 6" xfId="112"/>
    <cellStyle name="Millares 4_DGA" xfId="113"/>
    <cellStyle name="Millares 5" xfId="114"/>
    <cellStyle name="Millares 5 2" xfId="115"/>
    <cellStyle name="Millares 5 3" xfId="116"/>
    <cellStyle name="Millares 5_DGA" xfId="117"/>
    <cellStyle name="Millares 6" xfId="118"/>
    <cellStyle name="Millares 6 2" xfId="119"/>
    <cellStyle name="Millares 6 3" xfId="120"/>
    <cellStyle name="Millares 7" xfId="121"/>
    <cellStyle name="Millares 7 2" xfId="122"/>
    <cellStyle name="Millares 8" xfId="123"/>
    <cellStyle name="Millares 8 2" xfId="124"/>
    <cellStyle name="Millares 8 3" xfId="125"/>
    <cellStyle name="Millares 8 4" xfId="126"/>
    <cellStyle name="Millares 9" xfId="127"/>
    <cellStyle name="Millares 9 2" xfId="128"/>
    <cellStyle name="Millares 9 2 2" xfId="129"/>
    <cellStyle name="Millares 9 3" xfId="130"/>
    <cellStyle name="Millares 9 4" xfId="131"/>
    <cellStyle name="Millares 9 5" xfId="132"/>
    <cellStyle name="Millares 9 6" xfId="133"/>
    <cellStyle name="Moneda 2" xfId="134"/>
    <cellStyle name="Moneda 2 2" xfId="135"/>
    <cellStyle name="Moneda 3" xfId="136"/>
    <cellStyle name="Moneda 4" xfId="137"/>
    <cellStyle name="Moneda 5" xfId="138"/>
    <cellStyle name="Moneda 5 2" xfId="139"/>
    <cellStyle name="Moneda 5 3" xfId="140"/>
    <cellStyle name="Moneda 5 3 2" xfId="141"/>
    <cellStyle name="Neutral 2" xfId="142"/>
    <cellStyle name="Normal" xfId="0" builtinId="0"/>
    <cellStyle name="Normal 10" xfId="143"/>
    <cellStyle name="Normal 10 2" xfId="5"/>
    <cellStyle name="Normal 11" xfId="144"/>
    <cellStyle name="Normal 11 2" xfId="145"/>
    <cellStyle name="Normal 12" xfId="146"/>
    <cellStyle name="Normal 12 2" xfId="147"/>
    <cellStyle name="Normal 13" xfId="148"/>
    <cellStyle name="Normal 13 2" xfId="149"/>
    <cellStyle name="Normal 14" xfId="150"/>
    <cellStyle name="Normal 14 2" xfId="151"/>
    <cellStyle name="Normal 15" xfId="152"/>
    <cellStyle name="Normal 15 2" xfId="153"/>
    <cellStyle name="Normal 16" xfId="154"/>
    <cellStyle name="Normal 2" xfId="155"/>
    <cellStyle name="Normal 2 2" xfId="156"/>
    <cellStyle name="Normal 2 2 2" xfId="2"/>
    <cellStyle name="Normal 2 2 2 2" xfId="4"/>
    <cellStyle name="Normal 2 3" xfId="157"/>
    <cellStyle name="Normal 2 3 2" xfId="158"/>
    <cellStyle name="Normal 2 4" xfId="159"/>
    <cellStyle name="Normal 2_DGA" xfId="160"/>
    <cellStyle name="Normal 3" xfId="161"/>
    <cellStyle name="Normal 3 2" xfId="162"/>
    <cellStyle name="Normal 3 3" xfId="163"/>
    <cellStyle name="Normal 3 4" xfId="164"/>
    <cellStyle name="Normal 3 5" xfId="165"/>
    <cellStyle name="Normal 3 6" xfId="166"/>
    <cellStyle name="Normal 3_Sheet1" xfId="167"/>
    <cellStyle name="Normal 4" xfId="168"/>
    <cellStyle name="Normal 4 2" xfId="169"/>
    <cellStyle name="Normal 4 3" xfId="170"/>
    <cellStyle name="Normal 5" xfId="171"/>
    <cellStyle name="Normal 5 2" xfId="172"/>
    <cellStyle name="Normal 5 3" xfId="173"/>
    <cellStyle name="Normal 5 3 2" xfId="174"/>
    <cellStyle name="Normal 5 4" xfId="175"/>
    <cellStyle name="Normal 6" xfId="176"/>
    <cellStyle name="Normal 6 2" xfId="177"/>
    <cellStyle name="Normal 6 2 2" xfId="178"/>
    <cellStyle name="Normal 6 2 3" xfId="179"/>
    <cellStyle name="Normal 6 3" xfId="180"/>
    <cellStyle name="Normal 6 4" xfId="181"/>
    <cellStyle name="Normal 7" xfId="182"/>
    <cellStyle name="Normal 7 2" xfId="183"/>
    <cellStyle name="Normal 7 2 2" xfId="184"/>
    <cellStyle name="Normal 7 3" xfId="185"/>
    <cellStyle name="Normal 7 4" xfId="186"/>
    <cellStyle name="Normal 7 5" xfId="187"/>
    <cellStyle name="Normal 8" xfId="188"/>
    <cellStyle name="Normal 8 2" xfId="189"/>
    <cellStyle name="Normal 8 3" xfId="190"/>
    <cellStyle name="Normal 9" xfId="191"/>
    <cellStyle name="Normal 9 2" xfId="192"/>
    <cellStyle name="Normal 9 3" xfId="193"/>
    <cellStyle name="Normal_COMPARACION 2002-2001" xfId="3"/>
    <cellStyle name="Notas 2" xfId="194"/>
    <cellStyle name="Notas 2 2" xfId="195"/>
    <cellStyle name="Notas 2_Sheet1" xfId="196"/>
    <cellStyle name="Percent 2" xfId="197"/>
    <cellStyle name="Percent 2 2" xfId="198"/>
    <cellStyle name="Percent 3" xfId="199"/>
    <cellStyle name="Percent 4" xfId="200"/>
    <cellStyle name="Percent 5" xfId="201"/>
    <cellStyle name="Percent 6" xfId="202"/>
    <cellStyle name="Percent 7" xfId="203"/>
    <cellStyle name="Percent 7 2" xfId="204"/>
    <cellStyle name="Porcentual 2" xfId="205"/>
    <cellStyle name="Porcentual 2 2" xfId="206"/>
    <cellStyle name="Porcentual 2 3" xfId="207"/>
    <cellStyle name="Porcentual 3" xfId="208"/>
    <cellStyle name="Porcentual 3 2" xfId="209"/>
    <cellStyle name="Porcentual 3 3" xfId="210"/>
    <cellStyle name="Porcentual 4" xfId="211"/>
    <cellStyle name="Porcentual 4 2" xfId="212"/>
    <cellStyle name="Porcentual 4 3" xfId="213"/>
    <cellStyle name="Porcentual 5" xfId="214"/>
    <cellStyle name="Porcentual 6" xfId="215"/>
    <cellStyle name="Porcentual 6 2" xfId="216"/>
    <cellStyle name="Porcentual 7" xfId="217"/>
    <cellStyle name="Porcentual 7 2" xfId="218"/>
    <cellStyle name="Porcentual 8" xfId="219"/>
    <cellStyle name="Porcentual 8 2" xfId="220"/>
    <cellStyle name="Porcentual 9" xfId="221"/>
    <cellStyle name="Red Text" xfId="222"/>
    <cellStyle name="Salida 2" xfId="223"/>
    <cellStyle name="Texto de advertencia 2" xfId="224"/>
    <cellStyle name="Texto explicativo 2" xfId="225"/>
    <cellStyle name="Título 1 2" xfId="226"/>
    <cellStyle name="Título 2 2" xfId="227"/>
    <cellStyle name="Título 3 2" xfId="228"/>
    <cellStyle name="Título 4" xfId="229"/>
    <cellStyle name="TopGrey" xfId="230"/>
    <cellStyle name="Total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AGOST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2"/>
  <sheetViews>
    <sheetView showGridLines="0" tabSelected="1" topLeftCell="D22" zoomScaleNormal="100" workbookViewId="0">
      <selection activeCell="Z113" sqref="Z113"/>
    </sheetView>
  </sheetViews>
  <sheetFormatPr baseColWidth="10" defaultColWidth="11.42578125" defaultRowHeight="12.75"/>
  <cols>
    <col min="1" max="1" width="1.5703125" customWidth="1"/>
    <col min="2" max="2" width="70.85546875" customWidth="1"/>
    <col min="3" max="10" width="12.85546875" customWidth="1"/>
    <col min="11" max="11" width="10.5703125" bestFit="1" customWidth="1"/>
    <col min="12" max="14" width="11.140625" customWidth="1"/>
    <col min="15" max="15" width="10.140625" customWidth="1"/>
    <col min="16" max="16" width="11.42578125" customWidth="1"/>
    <col min="17" max="17" width="11.28515625" customWidth="1"/>
    <col min="18" max="19" width="11.5703125" customWidth="1"/>
    <col min="20" max="20" width="10.28515625" customWidth="1"/>
    <col min="21" max="21" width="11.28515625" customWidth="1"/>
    <col min="22" max="22" width="9.5703125" customWidth="1"/>
  </cols>
  <sheetData>
    <row r="1" spans="2:22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8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17.2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7.2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customHeight="1">
      <c r="B6" s="5" t="s">
        <v>4</v>
      </c>
      <c r="C6" s="6">
        <v>2018</v>
      </c>
      <c r="D6" s="7"/>
      <c r="E6" s="7"/>
      <c r="F6" s="7"/>
      <c r="G6" s="7"/>
      <c r="H6" s="7"/>
      <c r="I6" s="7"/>
      <c r="J6" s="7"/>
      <c r="K6" s="8">
        <v>2018</v>
      </c>
      <c r="L6" s="6">
        <v>2019</v>
      </c>
      <c r="M6" s="7"/>
      <c r="N6" s="7"/>
      <c r="O6" s="7"/>
      <c r="P6" s="7"/>
      <c r="Q6" s="7"/>
      <c r="R6" s="7"/>
      <c r="S6" s="7"/>
      <c r="T6" s="8">
        <v>2019</v>
      </c>
      <c r="U6" s="6" t="s">
        <v>5</v>
      </c>
      <c r="V6" s="9"/>
    </row>
    <row r="7" spans="2:22" ht="19.5" customHeight="1" thickBot="1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2"/>
      <c r="L7" s="13" t="s">
        <v>6</v>
      </c>
      <c r="M7" s="13" t="s">
        <v>7</v>
      </c>
      <c r="N7" s="13" t="s">
        <v>8</v>
      </c>
      <c r="O7" s="13" t="s">
        <v>9</v>
      </c>
      <c r="P7" s="13" t="s">
        <v>10</v>
      </c>
      <c r="Q7" s="13" t="s">
        <v>11</v>
      </c>
      <c r="R7" s="13" t="s">
        <v>12</v>
      </c>
      <c r="S7" s="13" t="s">
        <v>13</v>
      </c>
      <c r="T7" s="12"/>
      <c r="U7" s="13" t="s">
        <v>14</v>
      </c>
      <c r="V7" s="13" t="s">
        <v>15</v>
      </c>
    </row>
    <row r="8" spans="2:22" ht="15.95" customHeight="1" thickTop="1">
      <c r="B8" s="14" t="s">
        <v>16</v>
      </c>
      <c r="C8" s="15">
        <f t="shared" ref="C8:S8" si="0">+C9+C54+C55+C56+C73</f>
        <v>61031</v>
      </c>
      <c r="D8" s="15">
        <f t="shared" si="0"/>
        <v>42072.799999999996</v>
      </c>
      <c r="E8" s="15">
        <f t="shared" si="0"/>
        <v>45586.7</v>
      </c>
      <c r="F8" s="15">
        <f t="shared" si="0"/>
        <v>54035.5</v>
      </c>
      <c r="G8" s="15">
        <f t="shared" si="0"/>
        <v>52344.7</v>
      </c>
      <c r="H8" s="15">
        <f t="shared" si="0"/>
        <v>47598.1</v>
      </c>
      <c r="I8" s="15">
        <f t="shared" si="0"/>
        <v>51479.499999999985</v>
      </c>
      <c r="J8" s="15">
        <f t="shared" si="0"/>
        <v>48934.9</v>
      </c>
      <c r="K8" s="15">
        <f t="shared" si="0"/>
        <v>403083.19999999995</v>
      </c>
      <c r="L8" s="15">
        <f t="shared" si="0"/>
        <v>58570.400000000009</v>
      </c>
      <c r="M8" s="15">
        <f t="shared" si="0"/>
        <v>46918.999999999993</v>
      </c>
      <c r="N8" s="15">
        <f t="shared" si="0"/>
        <v>51104.700000000004</v>
      </c>
      <c r="O8" s="15">
        <f t="shared" si="0"/>
        <v>66593.100000000006</v>
      </c>
      <c r="P8" s="15">
        <f t="shared" si="0"/>
        <v>55832.5</v>
      </c>
      <c r="Q8" s="15">
        <f t="shared" si="0"/>
        <v>54133</v>
      </c>
      <c r="R8" s="15">
        <f t="shared" si="0"/>
        <v>56669.5</v>
      </c>
      <c r="S8" s="15">
        <f t="shared" si="0"/>
        <v>52347.899999999994</v>
      </c>
      <c r="T8" s="15">
        <f>+T9+T54+T55+T56+T73</f>
        <v>442170.10000000003</v>
      </c>
      <c r="U8" s="15">
        <f t="shared" ref="U8:U71" si="1">+T8-K8</f>
        <v>39086.900000000081</v>
      </c>
      <c r="V8" s="15">
        <f t="shared" ref="V8:V46" si="2">+U8/K8*100</f>
        <v>9.6969806729727477</v>
      </c>
    </row>
    <row r="9" spans="2:22" ht="15.95" customHeight="1">
      <c r="B9" s="16" t="s">
        <v>17</v>
      </c>
      <c r="C9" s="15">
        <f t="shared" ref="C9:T9" si="3">+C10+C15+C24+C43+C52+C53</f>
        <v>56505.4</v>
      </c>
      <c r="D9" s="15">
        <f t="shared" si="3"/>
        <v>38606.799999999996</v>
      </c>
      <c r="E9" s="15">
        <f t="shared" si="3"/>
        <v>42631.9</v>
      </c>
      <c r="F9" s="15">
        <f t="shared" si="3"/>
        <v>51190.5</v>
      </c>
      <c r="G9" s="15">
        <f t="shared" si="3"/>
        <v>49519.7</v>
      </c>
      <c r="H9" s="15">
        <f t="shared" si="3"/>
        <v>42053.9</v>
      </c>
      <c r="I9" s="15">
        <f t="shared" si="3"/>
        <v>48459.399999999994</v>
      </c>
      <c r="J9" s="15">
        <f t="shared" si="3"/>
        <v>45317.2</v>
      </c>
      <c r="K9" s="15">
        <f t="shared" si="3"/>
        <v>374284.79999999993</v>
      </c>
      <c r="L9" s="15">
        <f t="shared" si="3"/>
        <v>54864.500000000007</v>
      </c>
      <c r="M9" s="15">
        <f t="shared" si="3"/>
        <v>43221.7</v>
      </c>
      <c r="N9" s="15">
        <f t="shared" si="3"/>
        <v>47468.800000000003</v>
      </c>
      <c r="O9" s="15">
        <f t="shared" si="3"/>
        <v>62756.5</v>
      </c>
      <c r="P9" s="15">
        <f t="shared" si="3"/>
        <v>51050.200000000004</v>
      </c>
      <c r="Q9" s="15">
        <f t="shared" si="3"/>
        <v>46886.5</v>
      </c>
      <c r="R9" s="15">
        <f t="shared" si="3"/>
        <v>52882.3</v>
      </c>
      <c r="S9" s="15">
        <f t="shared" si="3"/>
        <v>48669.7</v>
      </c>
      <c r="T9" s="15">
        <f t="shared" si="3"/>
        <v>407800.2</v>
      </c>
      <c r="U9" s="15">
        <f t="shared" si="1"/>
        <v>33515.400000000081</v>
      </c>
      <c r="V9" s="15">
        <f t="shared" si="2"/>
        <v>8.9545180568380243</v>
      </c>
    </row>
    <row r="10" spans="2:22" ht="15.95" customHeight="1">
      <c r="B10" s="17" t="s">
        <v>18</v>
      </c>
      <c r="C10" s="18">
        <f t="shared" ref="C10" si="4">SUM(C11:C14)</f>
        <v>23819.500000000004</v>
      </c>
      <c r="D10" s="18">
        <f t="shared" ref="D10:T10" si="5">SUM(D11:D14)</f>
        <v>10960.300000000001</v>
      </c>
      <c r="E10" s="18">
        <f t="shared" si="5"/>
        <v>11304.000000000002</v>
      </c>
      <c r="F10" s="18">
        <f t="shared" si="5"/>
        <v>19385.3</v>
      </c>
      <c r="G10" s="18">
        <f t="shared" si="5"/>
        <v>16344.2</v>
      </c>
      <c r="H10" s="18">
        <f t="shared" si="5"/>
        <v>11941.000000000002</v>
      </c>
      <c r="I10" s="18">
        <f t="shared" si="5"/>
        <v>15681.999999999998</v>
      </c>
      <c r="J10" s="18">
        <f t="shared" si="5"/>
        <v>11800.5</v>
      </c>
      <c r="K10" s="18">
        <f t="shared" si="5"/>
        <v>121236.79999999999</v>
      </c>
      <c r="L10" s="18">
        <f t="shared" si="5"/>
        <v>17271.7</v>
      </c>
      <c r="M10" s="18">
        <f t="shared" si="5"/>
        <v>12598.4</v>
      </c>
      <c r="N10" s="18">
        <f t="shared" si="5"/>
        <v>14311.4</v>
      </c>
      <c r="O10" s="18">
        <f t="shared" si="5"/>
        <v>28383.4</v>
      </c>
      <c r="P10" s="18">
        <f t="shared" si="5"/>
        <v>14774.900000000001</v>
      </c>
      <c r="Q10" s="18">
        <f t="shared" si="5"/>
        <v>15085</v>
      </c>
      <c r="R10" s="18">
        <f t="shared" si="5"/>
        <v>18060.5</v>
      </c>
      <c r="S10" s="18">
        <f t="shared" si="5"/>
        <v>14105.5</v>
      </c>
      <c r="T10" s="18">
        <f t="shared" si="5"/>
        <v>134590.79999999999</v>
      </c>
      <c r="U10" s="18">
        <f t="shared" si="1"/>
        <v>13354</v>
      </c>
      <c r="V10" s="18">
        <f t="shared" si="2"/>
        <v>11.014807385216372</v>
      </c>
    </row>
    <row r="11" spans="2:22" ht="15.95" customHeight="1">
      <c r="B11" s="19" t="s">
        <v>19</v>
      </c>
      <c r="C11" s="20">
        <v>5329.8</v>
      </c>
      <c r="D11" s="20">
        <v>4292.2</v>
      </c>
      <c r="E11" s="20">
        <v>4423.8</v>
      </c>
      <c r="F11" s="20">
        <v>4560.8</v>
      </c>
      <c r="G11" s="20">
        <v>4709.8999999999996</v>
      </c>
      <c r="H11" s="20">
        <v>3870.2</v>
      </c>
      <c r="I11" s="20">
        <v>3778.7</v>
      </c>
      <c r="J11" s="20">
        <v>4431.8999999999996</v>
      </c>
      <c r="K11" s="20">
        <f>SUM(C11:J11)</f>
        <v>35397.300000000003</v>
      </c>
      <c r="L11" s="20">
        <v>5895.3</v>
      </c>
      <c r="M11" s="20">
        <v>4890.8999999999996</v>
      </c>
      <c r="N11" s="20">
        <v>5026.2</v>
      </c>
      <c r="O11" s="20">
        <v>5274.5</v>
      </c>
      <c r="P11" s="20">
        <v>5456</v>
      </c>
      <c r="Q11" s="20">
        <v>4590.6000000000004</v>
      </c>
      <c r="R11" s="20">
        <v>4366.5</v>
      </c>
      <c r="S11" s="20">
        <v>4886.2</v>
      </c>
      <c r="T11" s="20">
        <f>SUM(L11:S11)</f>
        <v>40386.199999999997</v>
      </c>
      <c r="U11" s="20">
        <f t="shared" si="1"/>
        <v>4988.8999999999942</v>
      </c>
      <c r="V11" s="20">
        <f t="shared" si="2"/>
        <v>14.094012820186833</v>
      </c>
    </row>
    <row r="12" spans="2:22" ht="15.95" customHeight="1">
      <c r="B12" s="19" t="s">
        <v>20</v>
      </c>
      <c r="C12" s="20">
        <v>15498.1</v>
      </c>
      <c r="D12" s="20">
        <v>4884.7</v>
      </c>
      <c r="E12" s="20">
        <v>5045.3</v>
      </c>
      <c r="F12" s="20">
        <v>11730.6</v>
      </c>
      <c r="G12" s="20">
        <v>8477.2000000000007</v>
      </c>
      <c r="H12" s="20">
        <v>5132.5</v>
      </c>
      <c r="I12" s="20">
        <v>9271.4</v>
      </c>
      <c r="J12" s="20">
        <v>5046.3</v>
      </c>
      <c r="K12" s="20">
        <f>SUM(C12:J12)</f>
        <v>65086.1</v>
      </c>
      <c r="L12" s="20">
        <v>7188</v>
      </c>
      <c r="M12" s="20">
        <v>5148.8</v>
      </c>
      <c r="N12" s="20">
        <v>5868.7</v>
      </c>
      <c r="O12" s="20">
        <v>19943.900000000001</v>
      </c>
      <c r="P12" s="20">
        <v>5717.5</v>
      </c>
      <c r="Q12" s="20">
        <v>6223.4</v>
      </c>
      <c r="R12" s="20">
        <v>10609.7</v>
      </c>
      <c r="S12" s="20">
        <v>6457.7</v>
      </c>
      <c r="T12" s="20">
        <f>SUM(L12:S12)</f>
        <v>67157.7</v>
      </c>
      <c r="U12" s="20">
        <f t="shared" si="1"/>
        <v>2071.5999999999985</v>
      </c>
      <c r="V12" s="20">
        <f t="shared" si="2"/>
        <v>3.1828608566191532</v>
      </c>
    </row>
    <row r="13" spans="2:22" ht="15.95" customHeight="1">
      <c r="B13" s="19" t="s">
        <v>21</v>
      </c>
      <c r="C13" s="20">
        <v>2899.9</v>
      </c>
      <c r="D13" s="20">
        <v>1690.2</v>
      </c>
      <c r="E13" s="20">
        <v>1727.2</v>
      </c>
      <c r="F13" s="20">
        <v>2945.8</v>
      </c>
      <c r="G13" s="20">
        <v>2979.8</v>
      </c>
      <c r="H13" s="20">
        <v>2792.6</v>
      </c>
      <c r="I13" s="20">
        <v>2435.5</v>
      </c>
      <c r="J13" s="20">
        <v>2178.5</v>
      </c>
      <c r="K13" s="20">
        <f>SUM(C13:J13)</f>
        <v>19649.5</v>
      </c>
      <c r="L13" s="20">
        <v>4032.5</v>
      </c>
      <c r="M13" s="20">
        <v>2435.4</v>
      </c>
      <c r="N13" s="20">
        <v>3218.6</v>
      </c>
      <c r="O13" s="20">
        <v>2981</v>
      </c>
      <c r="P13" s="20">
        <v>3446.7</v>
      </c>
      <c r="Q13" s="20">
        <v>4111.3</v>
      </c>
      <c r="R13" s="20">
        <v>2881.5</v>
      </c>
      <c r="S13" s="20">
        <v>2536.8000000000002</v>
      </c>
      <c r="T13" s="20">
        <f>SUM(L13:S13)</f>
        <v>25643.8</v>
      </c>
      <c r="U13" s="20">
        <f t="shared" si="1"/>
        <v>5994.2999999999993</v>
      </c>
      <c r="V13" s="20">
        <f t="shared" si="2"/>
        <v>30.506119748594106</v>
      </c>
    </row>
    <row r="14" spans="2:22" ht="15.95" customHeight="1">
      <c r="B14" s="19" t="s">
        <v>22</v>
      </c>
      <c r="C14" s="20">
        <v>91.7</v>
      </c>
      <c r="D14" s="20">
        <v>93.2</v>
      </c>
      <c r="E14" s="20">
        <v>107.7</v>
      </c>
      <c r="F14" s="20">
        <v>148.1</v>
      </c>
      <c r="G14" s="20">
        <v>177.3</v>
      </c>
      <c r="H14" s="20">
        <v>145.69999999999999</v>
      </c>
      <c r="I14" s="20">
        <v>196.4</v>
      </c>
      <c r="J14" s="20">
        <v>143.80000000000001</v>
      </c>
      <c r="K14" s="20">
        <f>SUM(C14:J14)</f>
        <v>1103.9000000000001</v>
      </c>
      <c r="L14" s="20">
        <v>155.9</v>
      </c>
      <c r="M14" s="20">
        <v>123.3</v>
      </c>
      <c r="N14" s="20">
        <v>197.9</v>
      </c>
      <c r="O14" s="20">
        <v>184</v>
      </c>
      <c r="P14" s="20">
        <v>154.69999999999999</v>
      </c>
      <c r="Q14" s="20">
        <v>159.69999999999999</v>
      </c>
      <c r="R14" s="20">
        <v>202.8</v>
      </c>
      <c r="S14" s="20">
        <v>224.8</v>
      </c>
      <c r="T14" s="20">
        <f>SUM(L14:S14)</f>
        <v>1403.1</v>
      </c>
      <c r="U14" s="20">
        <f t="shared" si="1"/>
        <v>299.19999999999982</v>
      </c>
      <c r="V14" s="20">
        <f t="shared" si="2"/>
        <v>27.10390433916114</v>
      </c>
    </row>
    <row r="15" spans="2:22" ht="15.95" customHeight="1">
      <c r="B15" s="16" t="s">
        <v>23</v>
      </c>
      <c r="C15" s="21">
        <f t="shared" ref="C15:S15" si="6">+C16+C23</f>
        <v>1498.8999999999999</v>
      </c>
      <c r="D15" s="21">
        <f t="shared" si="6"/>
        <v>1566.8000000000002</v>
      </c>
      <c r="E15" s="21">
        <f t="shared" si="6"/>
        <v>2376.7999999999993</v>
      </c>
      <c r="F15" s="21">
        <f t="shared" si="6"/>
        <v>2753.6000000000004</v>
      </c>
      <c r="G15" s="21">
        <f t="shared" si="6"/>
        <v>2562.1999999999998</v>
      </c>
      <c r="H15" s="21">
        <f t="shared" si="6"/>
        <v>1891.4999999999998</v>
      </c>
      <c r="I15" s="21">
        <f t="shared" si="6"/>
        <v>1926.3</v>
      </c>
      <c r="J15" s="21">
        <f t="shared" si="6"/>
        <v>1989.2999999999997</v>
      </c>
      <c r="K15" s="21">
        <f t="shared" si="6"/>
        <v>16565.400000000001</v>
      </c>
      <c r="L15" s="21">
        <f t="shared" si="6"/>
        <v>1777.3999999999999</v>
      </c>
      <c r="M15" s="21">
        <f t="shared" si="6"/>
        <v>1971.0000000000002</v>
      </c>
      <c r="N15" s="21">
        <f t="shared" si="6"/>
        <v>3117.2</v>
      </c>
      <c r="O15" s="21">
        <f t="shared" si="6"/>
        <v>3666.6</v>
      </c>
      <c r="P15" s="21">
        <f t="shared" si="6"/>
        <v>2325.4</v>
      </c>
      <c r="Q15" s="21">
        <f t="shared" si="6"/>
        <v>1920.0000000000002</v>
      </c>
      <c r="R15" s="21">
        <f t="shared" si="6"/>
        <v>2198.2000000000003</v>
      </c>
      <c r="S15" s="21">
        <f t="shared" si="6"/>
        <v>2163.8000000000002</v>
      </c>
      <c r="T15" s="21">
        <f>+T16+T23</f>
        <v>19139.600000000002</v>
      </c>
      <c r="U15" s="21">
        <f t="shared" si="1"/>
        <v>2574.2000000000007</v>
      </c>
      <c r="V15" s="21">
        <f t="shared" si="2"/>
        <v>15.539618723363159</v>
      </c>
    </row>
    <row r="16" spans="2:22" ht="15.95" customHeight="1">
      <c r="B16" s="22" t="s">
        <v>24</v>
      </c>
      <c r="C16" s="21">
        <f t="shared" ref="C16:T16" si="7">SUM(C17:C22)</f>
        <v>1401.6</v>
      </c>
      <c r="D16" s="21">
        <f t="shared" si="7"/>
        <v>1458.9</v>
      </c>
      <c r="E16" s="21">
        <f t="shared" si="7"/>
        <v>2233.0999999999995</v>
      </c>
      <c r="F16" s="21">
        <f t="shared" si="7"/>
        <v>2604.6000000000004</v>
      </c>
      <c r="G16" s="21">
        <f t="shared" si="7"/>
        <v>2402.7999999999997</v>
      </c>
      <c r="H16" s="21">
        <f t="shared" si="7"/>
        <v>1732.1999999999998</v>
      </c>
      <c r="I16" s="21">
        <f t="shared" si="7"/>
        <v>1787.1</v>
      </c>
      <c r="J16" s="21">
        <f t="shared" si="7"/>
        <v>1840.1999999999998</v>
      </c>
      <c r="K16" s="21">
        <f t="shared" si="7"/>
        <v>15460.500000000002</v>
      </c>
      <c r="L16" s="21">
        <f t="shared" si="7"/>
        <v>1595.3</v>
      </c>
      <c r="M16" s="21">
        <f t="shared" si="7"/>
        <v>1779.3000000000002</v>
      </c>
      <c r="N16" s="21">
        <f t="shared" si="7"/>
        <v>2882.6</v>
      </c>
      <c r="O16" s="21">
        <f t="shared" si="7"/>
        <v>3543.6</v>
      </c>
      <c r="P16" s="21">
        <f t="shared" si="7"/>
        <v>2115.1</v>
      </c>
      <c r="Q16" s="21">
        <f t="shared" si="7"/>
        <v>1760.0000000000002</v>
      </c>
      <c r="R16" s="21">
        <f t="shared" si="7"/>
        <v>2016.0000000000002</v>
      </c>
      <c r="S16" s="21">
        <f t="shared" si="7"/>
        <v>2006.8</v>
      </c>
      <c r="T16" s="21">
        <f t="shared" si="7"/>
        <v>17698.7</v>
      </c>
      <c r="U16" s="21">
        <f t="shared" si="1"/>
        <v>2238.1999999999989</v>
      </c>
      <c r="V16" s="21">
        <f t="shared" si="2"/>
        <v>14.476892726625909</v>
      </c>
    </row>
    <row r="17" spans="1:50" ht="15.95" customHeight="1">
      <c r="B17" s="23" t="s">
        <v>25</v>
      </c>
      <c r="C17" s="24">
        <v>57.4</v>
      </c>
      <c r="D17" s="25">
        <v>174.3</v>
      </c>
      <c r="E17" s="25">
        <v>821.6</v>
      </c>
      <c r="F17" s="25">
        <v>115.9</v>
      </c>
      <c r="G17" s="25">
        <v>102.9</v>
      </c>
      <c r="H17" s="25">
        <v>80.400000000000006</v>
      </c>
      <c r="I17" s="25">
        <v>80.3</v>
      </c>
      <c r="J17" s="25">
        <v>179.1</v>
      </c>
      <c r="K17" s="20">
        <f t="shared" ref="K17:K23" si="8">SUM(C17:J17)</f>
        <v>1611.9</v>
      </c>
      <c r="L17" s="26">
        <v>83.8</v>
      </c>
      <c r="M17" s="25">
        <v>201.5</v>
      </c>
      <c r="N17" s="25">
        <v>951</v>
      </c>
      <c r="O17" s="25">
        <v>134.5</v>
      </c>
      <c r="P17" s="25">
        <v>109.9</v>
      </c>
      <c r="Q17" s="25">
        <v>92.8</v>
      </c>
      <c r="R17" s="27">
        <v>88.7</v>
      </c>
      <c r="S17" s="27">
        <v>185</v>
      </c>
      <c r="T17" s="20">
        <f t="shared" ref="T17:T23" si="9">SUM(L17:S17)</f>
        <v>1847.2</v>
      </c>
      <c r="U17" s="20">
        <f t="shared" si="1"/>
        <v>235.29999999999995</v>
      </c>
      <c r="V17" s="20">
        <f t="shared" si="2"/>
        <v>14.597679756808732</v>
      </c>
    </row>
    <row r="18" spans="1:50" ht="15.95" customHeight="1">
      <c r="B18" s="23" t="s">
        <v>26</v>
      </c>
      <c r="C18" s="24">
        <v>171.2</v>
      </c>
      <c r="D18" s="25">
        <v>81.900000000000006</v>
      </c>
      <c r="E18" s="25">
        <v>96.9</v>
      </c>
      <c r="F18" s="25">
        <v>975.5</v>
      </c>
      <c r="G18" s="25">
        <v>868.2</v>
      </c>
      <c r="H18" s="25">
        <v>153.19999999999999</v>
      </c>
      <c r="I18" s="25">
        <v>208.8</v>
      </c>
      <c r="J18" s="25">
        <v>126.9</v>
      </c>
      <c r="K18" s="20">
        <f t="shared" si="8"/>
        <v>2682.6</v>
      </c>
      <c r="L18" s="26">
        <v>209</v>
      </c>
      <c r="M18" s="25">
        <v>107.1</v>
      </c>
      <c r="N18" s="25">
        <v>147</v>
      </c>
      <c r="O18" s="25">
        <v>1812.5</v>
      </c>
      <c r="P18" s="25">
        <v>266.5</v>
      </c>
      <c r="Q18" s="25">
        <v>145.9</v>
      </c>
      <c r="R18" s="27">
        <v>245</v>
      </c>
      <c r="S18" s="27">
        <v>105.7</v>
      </c>
      <c r="T18" s="20">
        <f t="shared" si="9"/>
        <v>3038.7</v>
      </c>
      <c r="U18" s="20">
        <f t="shared" si="1"/>
        <v>356.09999999999991</v>
      </c>
      <c r="V18" s="20">
        <f t="shared" si="2"/>
        <v>13.274435249384922</v>
      </c>
    </row>
    <row r="19" spans="1:50" ht="15.95" customHeight="1">
      <c r="B19" s="23" t="s">
        <v>27</v>
      </c>
      <c r="C19" s="24">
        <v>401.2</v>
      </c>
      <c r="D19" s="25">
        <v>445.9</v>
      </c>
      <c r="E19" s="25">
        <v>513.6</v>
      </c>
      <c r="F19" s="25">
        <v>499.5</v>
      </c>
      <c r="G19" s="25">
        <v>587.29999999999995</v>
      </c>
      <c r="H19" s="25">
        <v>561.79999999999995</v>
      </c>
      <c r="I19" s="25">
        <v>657.3</v>
      </c>
      <c r="J19" s="25">
        <v>592.9</v>
      </c>
      <c r="K19" s="20">
        <f t="shared" si="8"/>
        <v>4259.5</v>
      </c>
      <c r="L19" s="26">
        <v>469.2</v>
      </c>
      <c r="M19" s="25">
        <v>510.8</v>
      </c>
      <c r="N19" s="25">
        <v>739</v>
      </c>
      <c r="O19" s="25">
        <v>537</v>
      </c>
      <c r="P19" s="25">
        <v>605.70000000000005</v>
      </c>
      <c r="Q19" s="25">
        <v>680.7</v>
      </c>
      <c r="R19" s="27">
        <v>728.5</v>
      </c>
      <c r="S19" s="27">
        <v>669.1</v>
      </c>
      <c r="T19" s="20">
        <f t="shared" si="9"/>
        <v>4940</v>
      </c>
      <c r="U19" s="20">
        <f t="shared" si="1"/>
        <v>680.5</v>
      </c>
      <c r="V19" s="20">
        <f t="shared" si="2"/>
        <v>15.97605352740932</v>
      </c>
    </row>
    <row r="20" spans="1:50" ht="15.95" customHeight="1">
      <c r="A20" s="28"/>
      <c r="B20" s="29" t="s">
        <v>28</v>
      </c>
      <c r="C20" s="20">
        <v>113.4</v>
      </c>
      <c r="D20" s="25">
        <v>97.3</v>
      </c>
      <c r="E20" s="25">
        <v>107.1</v>
      </c>
      <c r="F20" s="25">
        <v>102.5</v>
      </c>
      <c r="G20" s="25">
        <v>105.3</v>
      </c>
      <c r="H20" s="25">
        <v>94.8</v>
      </c>
      <c r="I20" s="25">
        <v>93.4</v>
      </c>
      <c r="J20" s="25">
        <v>101.4</v>
      </c>
      <c r="K20" s="20">
        <f t="shared" si="8"/>
        <v>815.19999999999982</v>
      </c>
      <c r="L20" s="30">
        <v>130.4</v>
      </c>
      <c r="M20" s="25">
        <v>111.2</v>
      </c>
      <c r="N20" s="25">
        <v>122.2</v>
      </c>
      <c r="O20" s="25">
        <v>112.2</v>
      </c>
      <c r="P20" s="25">
        <v>132</v>
      </c>
      <c r="Q20" s="25">
        <v>108.4</v>
      </c>
      <c r="R20" s="25">
        <v>126.2</v>
      </c>
      <c r="S20" s="25">
        <v>115.9</v>
      </c>
      <c r="T20" s="20">
        <f t="shared" si="9"/>
        <v>958.5</v>
      </c>
      <c r="U20" s="20">
        <f t="shared" si="1"/>
        <v>143.30000000000018</v>
      </c>
      <c r="V20" s="20">
        <f t="shared" si="2"/>
        <v>17.578508341511313</v>
      </c>
    </row>
    <row r="21" spans="1:50" ht="15.95" customHeight="1">
      <c r="B21" s="23" t="s">
        <v>29</v>
      </c>
      <c r="C21" s="20">
        <v>591.29999999999995</v>
      </c>
      <c r="D21" s="25">
        <v>589</v>
      </c>
      <c r="E21" s="25">
        <v>601.20000000000005</v>
      </c>
      <c r="F21" s="25">
        <v>795.9</v>
      </c>
      <c r="G21" s="25">
        <v>634.4</v>
      </c>
      <c r="H21" s="25">
        <v>768</v>
      </c>
      <c r="I21" s="25">
        <v>637.79999999999995</v>
      </c>
      <c r="J21" s="25">
        <v>769.3</v>
      </c>
      <c r="K21" s="20">
        <f t="shared" si="8"/>
        <v>5386.9000000000005</v>
      </c>
      <c r="L21" s="30">
        <v>616.9</v>
      </c>
      <c r="M21" s="25">
        <v>612.79999999999995</v>
      </c>
      <c r="N21" s="25">
        <v>828.7</v>
      </c>
      <c r="O21" s="25">
        <v>617.6</v>
      </c>
      <c r="P21" s="25">
        <v>830.7</v>
      </c>
      <c r="Q21" s="25">
        <v>631.5</v>
      </c>
      <c r="R21" s="25">
        <v>667.9</v>
      </c>
      <c r="S21" s="25">
        <v>851.3</v>
      </c>
      <c r="T21" s="20">
        <f t="shared" si="9"/>
        <v>5657.4</v>
      </c>
      <c r="U21" s="20">
        <f t="shared" si="1"/>
        <v>270.49999999999909</v>
      </c>
      <c r="V21" s="20">
        <f t="shared" si="2"/>
        <v>5.0214409029311673</v>
      </c>
    </row>
    <row r="22" spans="1:50" ht="15.95" customHeight="1">
      <c r="B22" s="29" t="s">
        <v>30</v>
      </c>
      <c r="C22" s="20">
        <v>67.099999999999994</v>
      </c>
      <c r="D22" s="25">
        <v>70.5</v>
      </c>
      <c r="E22" s="25">
        <v>92.7</v>
      </c>
      <c r="F22" s="25">
        <v>115.3</v>
      </c>
      <c r="G22" s="25">
        <v>104.7</v>
      </c>
      <c r="H22" s="25">
        <v>74</v>
      </c>
      <c r="I22" s="25">
        <v>109.5</v>
      </c>
      <c r="J22" s="25">
        <v>70.599999999999994</v>
      </c>
      <c r="K22" s="20">
        <f t="shared" si="8"/>
        <v>704.4</v>
      </c>
      <c r="L22" s="30">
        <v>86</v>
      </c>
      <c r="M22" s="25">
        <v>235.9</v>
      </c>
      <c r="N22" s="25">
        <v>94.7</v>
      </c>
      <c r="O22" s="25">
        <v>329.8</v>
      </c>
      <c r="P22" s="25">
        <v>170.3</v>
      </c>
      <c r="Q22" s="25">
        <v>100.7</v>
      </c>
      <c r="R22" s="25">
        <v>159.69999999999999</v>
      </c>
      <c r="S22" s="25">
        <v>79.8</v>
      </c>
      <c r="T22" s="20">
        <f t="shared" si="9"/>
        <v>1256.9000000000001</v>
      </c>
      <c r="U22" s="20">
        <f t="shared" si="1"/>
        <v>552.50000000000011</v>
      </c>
      <c r="V22" s="20">
        <f t="shared" si="2"/>
        <v>78.435547984099969</v>
      </c>
    </row>
    <row r="23" spans="1:50" ht="15.95" customHeight="1">
      <c r="B23" s="22" t="s">
        <v>31</v>
      </c>
      <c r="C23" s="18">
        <v>97.3</v>
      </c>
      <c r="D23" s="31">
        <v>107.9</v>
      </c>
      <c r="E23" s="31">
        <v>143.69999999999999</v>
      </c>
      <c r="F23" s="31">
        <v>149</v>
      </c>
      <c r="G23" s="31">
        <v>159.4</v>
      </c>
      <c r="H23" s="31">
        <v>159.30000000000001</v>
      </c>
      <c r="I23" s="31">
        <v>139.19999999999999</v>
      </c>
      <c r="J23" s="31">
        <v>149.1</v>
      </c>
      <c r="K23" s="18">
        <f t="shared" si="8"/>
        <v>1104.8999999999999</v>
      </c>
      <c r="L23" s="32">
        <v>182.1</v>
      </c>
      <c r="M23" s="31">
        <v>191.7</v>
      </c>
      <c r="N23" s="31">
        <v>234.6</v>
      </c>
      <c r="O23" s="31">
        <v>123</v>
      </c>
      <c r="P23" s="31">
        <v>210.3</v>
      </c>
      <c r="Q23" s="31">
        <v>160</v>
      </c>
      <c r="R23" s="31">
        <v>182.2</v>
      </c>
      <c r="S23" s="31">
        <v>157</v>
      </c>
      <c r="T23" s="18">
        <f t="shared" si="9"/>
        <v>1440.9</v>
      </c>
      <c r="U23" s="18">
        <f t="shared" si="1"/>
        <v>336.00000000000023</v>
      </c>
      <c r="V23" s="18">
        <f t="shared" si="2"/>
        <v>30.40999185446649</v>
      </c>
    </row>
    <row r="24" spans="1:50" ht="15.95" customHeight="1">
      <c r="B24" s="17" t="s">
        <v>32</v>
      </c>
      <c r="C24" s="18">
        <f t="shared" ref="C24:T24" si="10">+C25+C28+C36+C42</f>
        <v>28214.699999999993</v>
      </c>
      <c r="D24" s="18">
        <f t="shared" si="10"/>
        <v>23280.699999999997</v>
      </c>
      <c r="E24" s="18">
        <f t="shared" si="10"/>
        <v>25778</v>
      </c>
      <c r="F24" s="18">
        <f t="shared" si="10"/>
        <v>25997.899999999998</v>
      </c>
      <c r="G24" s="18">
        <f t="shared" si="10"/>
        <v>27201.099999999995</v>
      </c>
      <c r="H24" s="18">
        <f t="shared" si="10"/>
        <v>25084.799999999999</v>
      </c>
      <c r="I24" s="18">
        <f t="shared" si="10"/>
        <v>26697.499999999996</v>
      </c>
      <c r="J24" s="18">
        <f t="shared" si="10"/>
        <v>27962.400000000001</v>
      </c>
      <c r="K24" s="18">
        <f t="shared" si="10"/>
        <v>210217.09999999998</v>
      </c>
      <c r="L24" s="32">
        <f>+L25+L28+L36+L42</f>
        <v>32450.600000000002</v>
      </c>
      <c r="M24" s="18">
        <f t="shared" ref="M24:R24" si="11">+M25+M28+M36+M42</f>
        <v>25564.799999999999</v>
      </c>
      <c r="N24" s="18">
        <f t="shared" si="11"/>
        <v>26707.899999999998</v>
      </c>
      <c r="O24" s="18">
        <f t="shared" si="11"/>
        <v>27542.2</v>
      </c>
      <c r="P24" s="18">
        <f t="shared" si="11"/>
        <v>30325</v>
      </c>
      <c r="Q24" s="18">
        <f t="shared" si="11"/>
        <v>26783</v>
      </c>
      <c r="R24" s="18">
        <f t="shared" si="11"/>
        <v>29045.9</v>
      </c>
      <c r="S24" s="18">
        <f t="shared" si="10"/>
        <v>28960.5</v>
      </c>
      <c r="T24" s="18">
        <f t="shared" si="10"/>
        <v>227379.9</v>
      </c>
      <c r="U24" s="18">
        <f t="shared" si="1"/>
        <v>17162.800000000017</v>
      </c>
      <c r="V24" s="18">
        <f t="shared" si="2"/>
        <v>8.1643215513866476</v>
      </c>
    </row>
    <row r="25" spans="1:50" ht="15.95" customHeight="1">
      <c r="B25" s="33" t="s">
        <v>33</v>
      </c>
      <c r="C25" s="18">
        <f t="shared" ref="C25:T25" si="12">+C26+C27</f>
        <v>17249.699999999997</v>
      </c>
      <c r="D25" s="18">
        <f t="shared" si="12"/>
        <v>14376.7</v>
      </c>
      <c r="E25" s="18">
        <f t="shared" si="12"/>
        <v>15077.8</v>
      </c>
      <c r="F25" s="18">
        <f t="shared" si="12"/>
        <v>16204.099999999999</v>
      </c>
      <c r="G25" s="18">
        <f t="shared" si="12"/>
        <v>16667.599999999999</v>
      </c>
      <c r="H25" s="18">
        <f t="shared" si="12"/>
        <v>15785.8</v>
      </c>
      <c r="I25" s="18">
        <f t="shared" si="12"/>
        <v>16797.099999999999</v>
      </c>
      <c r="J25" s="18">
        <f t="shared" si="12"/>
        <v>16747.599999999999</v>
      </c>
      <c r="K25" s="18">
        <f t="shared" si="12"/>
        <v>128906.4</v>
      </c>
      <c r="L25" s="32">
        <f>+L26+L27</f>
        <v>19553.900000000001</v>
      </c>
      <c r="M25" s="18">
        <f t="shared" ref="M25:R25" si="13">+M26+M27</f>
        <v>15600.8</v>
      </c>
      <c r="N25" s="18">
        <f t="shared" si="13"/>
        <v>16851.099999999999</v>
      </c>
      <c r="O25" s="18">
        <f t="shared" si="13"/>
        <v>17600.5</v>
      </c>
      <c r="P25" s="18">
        <f t="shared" si="13"/>
        <v>18640.3</v>
      </c>
      <c r="Q25" s="18">
        <f t="shared" si="13"/>
        <v>17091</v>
      </c>
      <c r="R25" s="18">
        <f t="shared" si="13"/>
        <v>18533</v>
      </c>
      <c r="S25" s="18">
        <f t="shared" si="12"/>
        <v>17991.400000000001</v>
      </c>
      <c r="T25" s="18">
        <f t="shared" si="12"/>
        <v>141862</v>
      </c>
      <c r="U25" s="18">
        <f t="shared" si="1"/>
        <v>12955.600000000006</v>
      </c>
      <c r="V25" s="18">
        <f t="shared" si="2"/>
        <v>10.050393153481911</v>
      </c>
    </row>
    <row r="26" spans="1:50" ht="15.95" customHeight="1">
      <c r="B26" s="34" t="s">
        <v>34</v>
      </c>
      <c r="C26" s="20">
        <v>10810.3</v>
      </c>
      <c r="D26" s="20">
        <v>8324.9</v>
      </c>
      <c r="E26" s="20">
        <v>8178.3</v>
      </c>
      <c r="F26" s="20">
        <v>9442.2999999999993</v>
      </c>
      <c r="G26" s="20">
        <v>8748.7000000000007</v>
      </c>
      <c r="H26" s="20">
        <v>8559.1</v>
      </c>
      <c r="I26" s="20">
        <v>9103.6</v>
      </c>
      <c r="J26" s="20">
        <v>8857</v>
      </c>
      <c r="K26" s="20">
        <f>SUM(C26:J26)</f>
        <v>72024.2</v>
      </c>
      <c r="L26" s="30">
        <v>11907</v>
      </c>
      <c r="M26" s="20">
        <v>9127</v>
      </c>
      <c r="N26" s="20">
        <v>9509</v>
      </c>
      <c r="O26" s="20">
        <v>10543.9</v>
      </c>
      <c r="P26" s="20">
        <v>10067.9</v>
      </c>
      <c r="Q26" s="20">
        <v>9903.2000000000007</v>
      </c>
      <c r="R26" s="20">
        <v>10004.299999999999</v>
      </c>
      <c r="S26" s="20">
        <v>9832.5</v>
      </c>
      <c r="T26" s="20">
        <f>SUM(L26:S26)</f>
        <v>80894.8</v>
      </c>
      <c r="U26" s="20">
        <f t="shared" si="1"/>
        <v>8870.6000000000058</v>
      </c>
      <c r="V26" s="20">
        <f t="shared" si="2"/>
        <v>12.316138186887194</v>
      </c>
    </row>
    <row r="27" spans="1:50" ht="15.95" customHeight="1">
      <c r="B27" s="34" t="s">
        <v>35</v>
      </c>
      <c r="C27" s="20">
        <v>6439.4</v>
      </c>
      <c r="D27" s="20">
        <v>6051.8</v>
      </c>
      <c r="E27" s="20">
        <v>6899.5</v>
      </c>
      <c r="F27" s="20">
        <v>6761.8</v>
      </c>
      <c r="G27" s="20">
        <v>7918.9</v>
      </c>
      <c r="H27" s="20">
        <v>7226.7</v>
      </c>
      <c r="I27" s="20">
        <v>7693.5</v>
      </c>
      <c r="J27" s="20">
        <v>7890.6</v>
      </c>
      <c r="K27" s="20">
        <f>SUM(C27:J27)</f>
        <v>56882.2</v>
      </c>
      <c r="L27" s="30">
        <v>7646.9</v>
      </c>
      <c r="M27" s="20">
        <v>6473.8</v>
      </c>
      <c r="N27" s="20">
        <v>7342.1</v>
      </c>
      <c r="O27" s="20">
        <v>7056.6</v>
      </c>
      <c r="P27" s="20">
        <v>8572.4</v>
      </c>
      <c r="Q27" s="20">
        <v>7187.8</v>
      </c>
      <c r="R27" s="20">
        <v>8528.7000000000007</v>
      </c>
      <c r="S27" s="20">
        <v>8158.9</v>
      </c>
      <c r="T27" s="20">
        <f>SUM(L27:S27)</f>
        <v>60967.200000000004</v>
      </c>
      <c r="U27" s="20">
        <f t="shared" si="1"/>
        <v>4085.0000000000073</v>
      </c>
      <c r="V27" s="20">
        <f t="shared" si="2"/>
        <v>7.1815084507983293</v>
      </c>
    </row>
    <row r="28" spans="1:50" ht="15.95" customHeight="1">
      <c r="B28" s="35" t="s">
        <v>36</v>
      </c>
      <c r="C28" s="18">
        <f t="shared" ref="C28:K28" si="14">SUM(C29:C35)</f>
        <v>9139.6999999999989</v>
      </c>
      <c r="D28" s="18">
        <f t="shared" si="14"/>
        <v>7678.0999999999995</v>
      </c>
      <c r="E28" s="18">
        <f t="shared" si="14"/>
        <v>9596.2000000000007</v>
      </c>
      <c r="F28" s="18">
        <f t="shared" si="14"/>
        <v>8792.5999999999985</v>
      </c>
      <c r="G28" s="18">
        <f t="shared" si="14"/>
        <v>9380.1999999999989</v>
      </c>
      <c r="H28" s="18">
        <f t="shared" si="14"/>
        <v>8166.6</v>
      </c>
      <c r="I28" s="18">
        <f t="shared" si="14"/>
        <v>8836.2999999999993</v>
      </c>
      <c r="J28" s="18">
        <f t="shared" si="14"/>
        <v>10169.900000000001</v>
      </c>
      <c r="K28" s="18">
        <f t="shared" si="14"/>
        <v>71759.599999999991</v>
      </c>
      <c r="L28" s="32">
        <f>SUM(L29:L35)</f>
        <v>10622.099999999999</v>
      </c>
      <c r="M28" s="18">
        <f t="shared" ref="M28:N28" si="15">SUM(M29:M35)</f>
        <v>8639.7000000000025</v>
      </c>
      <c r="N28" s="18">
        <f t="shared" si="15"/>
        <v>8522.1</v>
      </c>
      <c r="O28" s="18">
        <f>SUM(O29:O35)</f>
        <v>8819.2000000000007</v>
      </c>
      <c r="P28" s="18">
        <f>SUM(P29:P35)</f>
        <v>10328.600000000002</v>
      </c>
      <c r="Q28" s="18">
        <f>SUM(Q29:Q35)</f>
        <v>8589</v>
      </c>
      <c r="R28" s="18">
        <f>SUM(R29:R35)</f>
        <v>9294</v>
      </c>
      <c r="S28" s="18">
        <f>SUM(S29:S35)</f>
        <v>9704.5</v>
      </c>
      <c r="T28" s="18">
        <f t="shared" ref="T28" si="16">SUM(T29:T35)</f>
        <v>74519.199999999997</v>
      </c>
      <c r="U28" s="18">
        <f t="shared" si="1"/>
        <v>2759.6000000000058</v>
      </c>
      <c r="V28" s="18">
        <f t="shared" si="2"/>
        <v>3.8456178685500007</v>
      </c>
    </row>
    <row r="29" spans="1:50" ht="15.95" customHeight="1">
      <c r="B29" s="34" t="s">
        <v>37</v>
      </c>
      <c r="C29" s="24">
        <v>2699.4</v>
      </c>
      <c r="D29" s="24">
        <v>2584.1</v>
      </c>
      <c r="E29" s="24">
        <v>3895.1</v>
      </c>
      <c r="F29" s="24">
        <v>2814.7</v>
      </c>
      <c r="G29" s="24">
        <v>3467.7</v>
      </c>
      <c r="H29" s="24">
        <v>2519.5</v>
      </c>
      <c r="I29" s="24">
        <v>2814.5</v>
      </c>
      <c r="J29" s="24">
        <v>3682</v>
      </c>
      <c r="K29" s="20">
        <f t="shared" ref="K29:K35" si="17">SUM(C29:J29)</f>
        <v>24477</v>
      </c>
      <c r="L29" s="26">
        <v>3757.8</v>
      </c>
      <c r="M29" s="24">
        <v>3085.9</v>
      </c>
      <c r="N29" s="24">
        <v>2978.9</v>
      </c>
      <c r="O29" s="24">
        <v>2939.9</v>
      </c>
      <c r="P29" s="24">
        <v>3666.4</v>
      </c>
      <c r="Q29" s="24">
        <v>2898.9</v>
      </c>
      <c r="R29" s="24">
        <v>3304.2</v>
      </c>
      <c r="S29" s="24">
        <v>3639.2</v>
      </c>
      <c r="T29" s="20">
        <f t="shared" ref="T29:T35" si="18">SUM(L29:S29)</f>
        <v>26271.200000000004</v>
      </c>
      <c r="U29" s="20">
        <f t="shared" si="1"/>
        <v>1794.2000000000044</v>
      </c>
      <c r="V29" s="20">
        <f t="shared" si="2"/>
        <v>7.3301466683008716</v>
      </c>
    </row>
    <row r="30" spans="1:50" ht="15.95" customHeight="1">
      <c r="B30" s="34" t="s">
        <v>38</v>
      </c>
      <c r="C30" s="24">
        <v>1385.6</v>
      </c>
      <c r="D30" s="24">
        <v>1457.1</v>
      </c>
      <c r="E30" s="24">
        <v>2042</v>
      </c>
      <c r="F30" s="24">
        <v>1572.3</v>
      </c>
      <c r="G30" s="24">
        <v>1984.5</v>
      </c>
      <c r="H30" s="24">
        <v>1529.6</v>
      </c>
      <c r="I30" s="24">
        <v>1640.9</v>
      </c>
      <c r="J30" s="24">
        <v>2127.5</v>
      </c>
      <c r="K30" s="20">
        <f t="shared" si="17"/>
        <v>13739.5</v>
      </c>
      <c r="L30" s="26">
        <v>1725.2</v>
      </c>
      <c r="M30" s="24">
        <v>1545.4</v>
      </c>
      <c r="N30" s="24">
        <v>1502.5</v>
      </c>
      <c r="O30" s="24">
        <v>1595.9</v>
      </c>
      <c r="P30" s="24">
        <v>2033.7</v>
      </c>
      <c r="Q30" s="24">
        <v>1452.9</v>
      </c>
      <c r="R30" s="24">
        <v>1576.9</v>
      </c>
      <c r="S30" s="24">
        <v>1819.8</v>
      </c>
      <c r="T30" s="20">
        <f t="shared" si="18"/>
        <v>13252.3</v>
      </c>
      <c r="U30" s="20">
        <f t="shared" si="1"/>
        <v>-487.20000000000073</v>
      </c>
      <c r="V30" s="20">
        <f t="shared" si="2"/>
        <v>-3.5459805669784252</v>
      </c>
    </row>
    <row r="31" spans="1:50" ht="15.95" customHeight="1">
      <c r="B31" s="34" t="s">
        <v>39</v>
      </c>
      <c r="C31" s="20">
        <v>3179.4</v>
      </c>
      <c r="D31" s="36">
        <v>2058</v>
      </c>
      <c r="E31" s="36">
        <v>1753.7</v>
      </c>
      <c r="F31" s="36">
        <v>2662.3</v>
      </c>
      <c r="G31" s="36">
        <v>1911</v>
      </c>
      <c r="H31" s="36">
        <v>2183.6</v>
      </c>
      <c r="I31" s="36">
        <v>2356.4</v>
      </c>
      <c r="J31" s="36">
        <v>2408.6999999999998</v>
      </c>
      <c r="K31" s="20">
        <f t="shared" si="17"/>
        <v>18513.099999999999</v>
      </c>
      <c r="L31" s="30">
        <v>3308.3</v>
      </c>
      <c r="M31" s="36">
        <v>2130.4</v>
      </c>
      <c r="N31" s="36">
        <v>2301.8000000000002</v>
      </c>
      <c r="O31" s="36">
        <v>2528.4</v>
      </c>
      <c r="P31" s="36">
        <v>2581.9</v>
      </c>
      <c r="Q31" s="36">
        <v>2146.8000000000002</v>
      </c>
      <c r="R31" s="36">
        <v>2539.5</v>
      </c>
      <c r="S31" s="36">
        <v>2316.3000000000002</v>
      </c>
      <c r="T31" s="20">
        <f t="shared" si="18"/>
        <v>19853.400000000001</v>
      </c>
      <c r="U31" s="20">
        <f t="shared" si="1"/>
        <v>1340.3000000000029</v>
      </c>
      <c r="V31" s="20">
        <f t="shared" si="2"/>
        <v>7.2397383474404773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1:50" ht="15.95" customHeight="1">
      <c r="B32" s="34" t="s">
        <v>40</v>
      </c>
      <c r="C32" s="20">
        <v>534.1</v>
      </c>
      <c r="D32" s="20">
        <v>97.9</v>
      </c>
      <c r="E32" s="20">
        <v>374.7</v>
      </c>
      <c r="F32" s="20">
        <v>196</v>
      </c>
      <c r="G32" s="20">
        <v>396.2</v>
      </c>
      <c r="H32" s="20">
        <v>328</v>
      </c>
      <c r="I32" s="20">
        <v>429.2</v>
      </c>
      <c r="J32" s="20">
        <v>348.4</v>
      </c>
      <c r="K32" s="20">
        <f t="shared" si="17"/>
        <v>2704.5</v>
      </c>
      <c r="L32" s="30">
        <v>367.6</v>
      </c>
      <c r="M32" s="20">
        <v>262.10000000000002</v>
      </c>
      <c r="N32" s="20">
        <v>243</v>
      </c>
      <c r="O32" s="20">
        <v>265.89999999999998</v>
      </c>
      <c r="P32" s="20">
        <v>363.1</v>
      </c>
      <c r="Q32" s="20">
        <v>315.7</v>
      </c>
      <c r="R32" s="20">
        <v>279.3</v>
      </c>
      <c r="S32" s="20">
        <v>286.39999999999998</v>
      </c>
      <c r="T32" s="20">
        <f t="shared" si="18"/>
        <v>2383.1</v>
      </c>
      <c r="U32" s="20">
        <f t="shared" si="1"/>
        <v>-321.40000000000009</v>
      </c>
      <c r="V32" s="20">
        <f t="shared" si="2"/>
        <v>-11.883897208356446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</row>
    <row r="33" spans="2:50" ht="15.95" customHeight="1">
      <c r="B33" s="34" t="s">
        <v>41</v>
      </c>
      <c r="C33" s="20">
        <v>597.29999999999995</v>
      </c>
      <c r="D33" s="24">
        <v>564.4</v>
      </c>
      <c r="E33" s="24">
        <v>564.1</v>
      </c>
      <c r="F33" s="24">
        <v>605.5</v>
      </c>
      <c r="G33" s="24">
        <v>583.9</v>
      </c>
      <c r="H33" s="24">
        <v>594.70000000000005</v>
      </c>
      <c r="I33" s="24">
        <v>578</v>
      </c>
      <c r="J33" s="24">
        <v>608.9</v>
      </c>
      <c r="K33" s="20">
        <f t="shared" si="17"/>
        <v>4696.7999999999993</v>
      </c>
      <c r="L33" s="30">
        <v>620.79999999999995</v>
      </c>
      <c r="M33" s="24">
        <v>595.6</v>
      </c>
      <c r="N33" s="24">
        <v>595.6</v>
      </c>
      <c r="O33" s="24">
        <v>616</v>
      </c>
      <c r="P33" s="24">
        <v>595.70000000000005</v>
      </c>
      <c r="Q33" s="24">
        <v>619.1</v>
      </c>
      <c r="R33" s="24">
        <v>555.20000000000005</v>
      </c>
      <c r="S33" s="24">
        <v>605.79999999999995</v>
      </c>
      <c r="T33" s="20">
        <f t="shared" si="18"/>
        <v>4803.8</v>
      </c>
      <c r="U33" s="20">
        <f t="shared" si="1"/>
        <v>107.00000000000091</v>
      </c>
      <c r="V33" s="20">
        <f t="shared" si="2"/>
        <v>2.2781468233691222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  <row r="34" spans="2:50" ht="15.95" customHeight="1">
      <c r="B34" s="34" t="s">
        <v>42</v>
      </c>
      <c r="C34" s="20">
        <v>510.6</v>
      </c>
      <c r="D34" s="24">
        <v>472.5</v>
      </c>
      <c r="E34" s="24">
        <v>436</v>
      </c>
      <c r="F34" s="24">
        <v>553.5</v>
      </c>
      <c r="G34" s="24">
        <v>504.3</v>
      </c>
      <c r="H34" s="24">
        <v>518.1</v>
      </c>
      <c r="I34" s="24">
        <v>512.79999999999995</v>
      </c>
      <c r="J34" s="24">
        <v>511.2</v>
      </c>
      <c r="K34" s="20">
        <f t="shared" si="17"/>
        <v>4019</v>
      </c>
      <c r="L34" s="30">
        <v>565</v>
      </c>
      <c r="M34" s="24">
        <v>584.1</v>
      </c>
      <c r="N34" s="24">
        <v>473.3</v>
      </c>
      <c r="O34" s="24">
        <v>593.20000000000005</v>
      </c>
      <c r="P34" s="24">
        <v>573.6</v>
      </c>
      <c r="Q34" s="24">
        <v>642.1</v>
      </c>
      <c r="R34" s="24">
        <v>610.1</v>
      </c>
      <c r="S34" s="24">
        <v>616.5</v>
      </c>
      <c r="T34" s="20">
        <f t="shared" si="18"/>
        <v>4657.8999999999996</v>
      </c>
      <c r="U34" s="20">
        <f t="shared" si="1"/>
        <v>638.89999999999964</v>
      </c>
      <c r="V34" s="20">
        <f t="shared" si="2"/>
        <v>15.89698930082109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2:50" ht="15.95" customHeight="1">
      <c r="B35" s="34" t="s">
        <v>30</v>
      </c>
      <c r="C35" s="20">
        <v>233.3</v>
      </c>
      <c r="D35" s="24">
        <v>444.1</v>
      </c>
      <c r="E35" s="24">
        <v>530.6</v>
      </c>
      <c r="F35" s="24">
        <v>388.3</v>
      </c>
      <c r="G35" s="24">
        <v>532.6</v>
      </c>
      <c r="H35" s="24">
        <v>493.1</v>
      </c>
      <c r="I35" s="24">
        <v>504.5</v>
      </c>
      <c r="J35" s="24">
        <v>483.2</v>
      </c>
      <c r="K35" s="20">
        <f t="shared" si="17"/>
        <v>3609.7</v>
      </c>
      <c r="L35" s="30">
        <v>277.39999999999998</v>
      </c>
      <c r="M35" s="24">
        <v>436.2</v>
      </c>
      <c r="N35" s="24">
        <v>427</v>
      </c>
      <c r="O35" s="24">
        <v>279.89999999999998</v>
      </c>
      <c r="P35" s="24">
        <v>514.20000000000005</v>
      </c>
      <c r="Q35" s="24">
        <v>513.5</v>
      </c>
      <c r="R35" s="24">
        <v>428.8</v>
      </c>
      <c r="S35" s="24">
        <v>420.5</v>
      </c>
      <c r="T35" s="20">
        <f t="shared" si="18"/>
        <v>3297.5</v>
      </c>
      <c r="U35" s="20">
        <f t="shared" si="1"/>
        <v>-312.19999999999982</v>
      </c>
      <c r="V35" s="20">
        <f t="shared" si="2"/>
        <v>-8.6489181926475833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2:50" ht="15.95" customHeight="1">
      <c r="B36" s="33" t="s">
        <v>43</v>
      </c>
      <c r="C36" s="18">
        <f t="shared" ref="C36:T36" si="19">SUM(C37:C41)</f>
        <v>1731.5000000000002</v>
      </c>
      <c r="D36" s="18">
        <f t="shared" si="19"/>
        <v>1136.3</v>
      </c>
      <c r="E36" s="18">
        <f t="shared" si="19"/>
        <v>1002.9</v>
      </c>
      <c r="F36" s="18">
        <f t="shared" si="19"/>
        <v>870.90000000000009</v>
      </c>
      <c r="G36" s="18">
        <f t="shared" si="19"/>
        <v>1007.6</v>
      </c>
      <c r="H36" s="18">
        <f t="shared" si="19"/>
        <v>1009.8000000000001</v>
      </c>
      <c r="I36" s="18">
        <f t="shared" si="19"/>
        <v>919.80000000000007</v>
      </c>
      <c r="J36" s="18">
        <f t="shared" si="19"/>
        <v>914.5</v>
      </c>
      <c r="K36" s="18">
        <f t="shared" si="19"/>
        <v>8593.2999999999993</v>
      </c>
      <c r="L36" s="32">
        <f>SUM(L37:L41)</f>
        <v>2143.9000000000005</v>
      </c>
      <c r="M36" s="18">
        <f t="shared" ref="M36:R36" si="20">SUM(M37:M41)</f>
        <v>1218.6000000000001</v>
      </c>
      <c r="N36" s="18">
        <f t="shared" si="20"/>
        <v>1193.5</v>
      </c>
      <c r="O36" s="18">
        <f t="shared" si="20"/>
        <v>988.5</v>
      </c>
      <c r="P36" s="18">
        <f t="shared" si="20"/>
        <v>1178.0000000000002</v>
      </c>
      <c r="Q36" s="18">
        <f t="shared" si="20"/>
        <v>966.9</v>
      </c>
      <c r="R36" s="18">
        <f t="shared" si="20"/>
        <v>1070.4000000000001</v>
      </c>
      <c r="S36" s="18">
        <f t="shared" si="19"/>
        <v>1104.0999999999999</v>
      </c>
      <c r="T36" s="18">
        <f t="shared" si="19"/>
        <v>9863.9000000000015</v>
      </c>
      <c r="U36" s="18">
        <f t="shared" si="1"/>
        <v>1270.6000000000022</v>
      </c>
      <c r="V36" s="18">
        <f t="shared" si="2"/>
        <v>14.785937881838205</v>
      </c>
    </row>
    <row r="37" spans="2:50" ht="15.95" customHeight="1">
      <c r="B37" s="34" t="s">
        <v>44</v>
      </c>
      <c r="C37" s="20">
        <v>921.6</v>
      </c>
      <c r="D37" s="20">
        <v>765.4</v>
      </c>
      <c r="E37" s="20">
        <v>836.3</v>
      </c>
      <c r="F37" s="20">
        <v>725.2</v>
      </c>
      <c r="G37" s="20">
        <v>846.4</v>
      </c>
      <c r="H37" s="20">
        <v>856.2</v>
      </c>
      <c r="I37" s="20">
        <v>763.5</v>
      </c>
      <c r="J37" s="20">
        <v>757.5</v>
      </c>
      <c r="K37" s="20">
        <f t="shared" ref="K37:K42" si="21">SUM(C37:J37)</f>
        <v>6472.1</v>
      </c>
      <c r="L37" s="30">
        <v>994.1</v>
      </c>
      <c r="M37" s="20">
        <v>1039.7</v>
      </c>
      <c r="N37" s="20">
        <v>1023.6</v>
      </c>
      <c r="O37" s="20">
        <v>834.8</v>
      </c>
      <c r="P37" s="20">
        <v>1013.1</v>
      </c>
      <c r="Q37" s="20">
        <v>817.5</v>
      </c>
      <c r="R37" s="20">
        <v>912</v>
      </c>
      <c r="S37" s="20">
        <v>947.1</v>
      </c>
      <c r="T37" s="20">
        <f t="shared" ref="T37:T42" si="22">SUM(L37:S37)</f>
        <v>7581.9000000000005</v>
      </c>
      <c r="U37" s="20">
        <f t="shared" si="1"/>
        <v>1109.8000000000002</v>
      </c>
      <c r="V37" s="20">
        <f t="shared" si="2"/>
        <v>17.147448277993234</v>
      </c>
    </row>
    <row r="38" spans="2:50" ht="15.95" customHeight="1">
      <c r="B38" s="34" t="s">
        <v>45</v>
      </c>
      <c r="C38" s="20">
        <v>694.6</v>
      </c>
      <c r="D38" s="20">
        <v>254</v>
      </c>
      <c r="E38" s="20">
        <v>47.2</v>
      </c>
      <c r="F38" s="20">
        <v>36</v>
      </c>
      <c r="G38" s="20">
        <v>39.5</v>
      </c>
      <c r="H38" s="20">
        <v>37.200000000000003</v>
      </c>
      <c r="I38" s="20">
        <v>35.799999999999997</v>
      </c>
      <c r="J38" s="20">
        <v>34.5</v>
      </c>
      <c r="K38" s="20">
        <f t="shared" si="21"/>
        <v>1178.8000000000002</v>
      </c>
      <c r="L38" s="30">
        <v>1019.2</v>
      </c>
      <c r="M38" s="20">
        <v>59.6</v>
      </c>
      <c r="N38" s="20">
        <v>48.9</v>
      </c>
      <c r="O38" s="20">
        <v>41.1</v>
      </c>
      <c r="P38" s="20">
        <v>45.7</v>
      </c>
      <c r="Q38" s="20">
        <v>34.200000000000003</v>
      </c>
      <c r="R38" s="20">
        <v>39.200000000000003</v>
      </c>
      <c r="S38" s="20">
        <v>38.6</v>
      </c>
      <c r="T38" s="20">
        <f t="shared" si="22"/>
        <v>1326.5</v>
      </c>
      <c r="U38" s="20">
        <f t="shared" si="1"/>
        <v>147.69999999999982</v>
      </c>
      <c r="V38" s="20">
        <f t="shared" si="2"/>
        <v>12.529691211401408</v>
      </c>
    </row>
    <row r="39" spans="2:50" ht="15.95" customHeight="1">
      <c r="B39" s="34" t="s">
        <v>46</v>
      </c>
      <c r="C39" s="20">
        <v>12.2</v>
      </c>
      <c r="D39" s="20">
        <v>11.9</v>
      </c>
      <c r="E39" s="20">
        <v>12.7</v>
      </c>
      <c r="F39" s="20">
        <v>10.1</v>
      </c>
      <c r="G39" s="20">
        <v>13.2</v>
      </c>
      <c r="H39" s="20">
        <v>11.8</v>
      </c>
      <c r="I39" s="20">
        <v>15.6</v>
      </c>
      <c r="J39" s="20">
        <v>12.8</v>
      </c>
      <c r="K39" s="20">
        <f t="shared" si="21"/>
        <v>100.29999999999998</v>
      </c>
      <c r="L39" s="30">
        <v>18.899999999999999</v>
      </c>
      <c r="M39" s="20">
        <v>9.9</v>
      </c>
      <c r="N39" s="20">
        <v>13.1</v>
      </c>
      <c r="O39" s="20">
        <v>9.9</v>
      </c>
      <c r="P39" s="20">
        <v>11.9</v>
      </c>
      <c r="Q39" s="20">
        <v>7.9</v>
      </c>
      <c r="R39" s="20">
        <v>15.3</v>
      </c>
      <c r="S39" s="20">
        <v>11.5</v>
      </c>
      <c r="T39" s="20">
        <f t="shared" si="22"/>
        <v>98.399999999999991</v>
      </c>
      <c r="U39" s="20">
        <f t="shared" si="1"/>
        <v>-1.8999999999999915</v>
      </c>
      <c r="V39" s="20">
        <f t="shared" si="2"/>
        <v>-1.8943170488534316</v>
      </c>
    </row>
    <row r="40" spans="2:50" ht="15.95" customHeight="1">
      <c r="B40" s="34" t="s">
        <v>47</v>
      </c>
      <c r="C40" s="20">
        <v>80.7</v>
      </c>
      <c r="D40" s="20">
        <v>82.6</v>
      </c>
      <c r="E40" s="20">
        <v>83.3</v>
      </c>
      <c r="F40" s="20">
        <v>77.5</v>
      </c>
      <c r="G40" s="20">
        <v>85.1</v>
      </c>
      <c r="H40" s="20">
        <v>82.2</v>
      </c>
      <c r="I40" s="20">
        <v>82.2</v>
      </c>
      <c r="J40" s="20">
        <v>87.2</v>
      </c>
      <c r="K40" s="20">
        <f t="shared" si="21"/>
        <v>660.80000000000007</v>
      </c>
      <c r="L40" s="30">
        <v>88.3</v>
      </c>
      <c r="M40" s="20">
        <v>86.2</v>
      </c>
      <c r="N40" s="20">
        <v>83.9</v>
      </c>
      <c r="O40" s="20">
        <v>77.7</v>
      </c>
      <c r="P40" s="20">
        <v>83.9</v>
      </c>
      <c r="Q40" s="20">
        <v>83.3</v>
      </c>
      <c r="R40" s="20">
        <v>80</v>
      </c>
      <c r="S40" s="20">
        <v>83.6</v>
      </c>
      <c r="T40" s="20">
        <f t="shared" si="22"/>
        <v>666.9</v>
      </c>
      <c r="U40" s="20">
        <f t="shared" si="1"/>
        <v>6.0999999999999091</v>
      </c>
      <c r="V40" s="20">
        <f t="shared" si="2"/>
        <v>0.92312348668279498</v>
      </c>
    </row>
    <row r="41" spans="2:50" ht="15.95" customHeight="1">
      <c r="B41" s="34" t="s">
        <v>48</v>
      </c>
      <c r="C41" s="20">
        <v>22.4</v>
      </c>
      <c r="D41" s="20">
        <v>22.4</v>
      </c>
      <c r="E41" s="20">
        <v>23.4</v>
      </c>
      <c r="F41" s="20">
        <v>22.1</v>
      </c>
      <c r="G41" s="20">
        <v>23.4</v>
      </c>
      <c r="H41" s="20">
        <v>22.4</v>
      </c>
      <c r="I41" s="20">
        <v>22.7</v>
      </c>
      <c r="J41" s="20">
        <v>22.5</v>
      </c>
      <c r="K41" s="20">
        <f t="shared" si="21"/>
        <v>181.29999999999998</v>
      </c>
      <c r="L41" s="30">
        <v>23.4</v>
      </c>
      <c r="M41" s="20">
        <v>23.2</v>
      </c>
      <c r="N41" s="20">
        <v>24</v>
      </c>
      <c r="O41" s="20">
        <v>25</v>
      </c>
      <c r="P41" s="20">
        <v>23.4</v>
      </c>
      <c r="Q41" s="20">
        <v>24</v>
      </c>
      <c r="R41" s="20">
        <v>23.9</v>
      </c>
      <c r="S41" s="20">
        <v>23.3</v>
      </c>
      <c r="T41" s="20">
        <f t="shared" si="22"/>
        <v>190.20000000000002</v>
      </c>
      <c r="U41" s="20">
        <f t="shared" si="1"/>
        <v>8.9000000000000341</v>
      </c>
      <c r="V41" s="20">
        <f t="shared" si="2"/>
        <v>4.9089906232763569</v>
      </c>
    </row>
    <row r="42" spans="2:50" ht="15.95" customHeight="1">
      <c r="B42" s="33" t="s">
        <v>49</v>
      </c>
      <c r="C42" s="18">
        <v>93.8</v>
      </c>
      <c r="D42" s="18">
        <v>89.6</v>
      </c>
      <c r="E42" s="18">
        <v>101.1</v>
      </c>
      <c r="F42" s="18">
        <v>130.30000000000001</v>
      </c>
      <c r="G42" s="18">
        <v>145.69999999999999</v>
      </c>
      <c r="H42" s="18">
        <v>122.6</v>
      </c>
      <c r="I42" s="18">
        <v>144.30000000000001</v>
      </c>
      <c r="J42" s="18">
        <v>130.4</v>
      </c>
      <c r="K42" s="18">
        <f t="shared" si="21"/>
        <v>957.80000000000007</v>
      </c>
      <c r="L42" s="32">
        <v>130.69999999999999</v>
      </c>
      <c r="M42" s="18">
        <v>105.7</v>
      </c>
      <c r="N42" s="18">
        <v>141.19999999999999</v>
      </c>
      <c r="O42" s="18">
        <v>134</v>
      </c>
      <c r="P42" s="18">
        <v>178.1</v>
      </c>
      <c r="Q42" s="18">
        <v>136.1</v>
      </c>
      <c r="R42" s="18">
        <v>148.5</v>
      </c>
      <c r="S42" s="18">
        <v>160.5</v>
      </c>
      <c r="T42" s="18">
        <f t="shared" si="22"/>
        <v>1134.8</v>
      </c>
      <c r="U42" s="18">
        <f t="shared" si="1"/>
        <v>176.99999999999989</v>
      </c>
      <c r="V42" s="18">
        <f t="shared" si="2"/>
        <v>18.479849655460416</v>
      </c>
    </row>
    <row r="43" spans="2:50" ht="15.95" customHeight="1">
      <c r="B43" s="17" t="s">
        <v>50</v>
      </c>
      <c r="C43" s="38">
        <f t="shared" ref="C43:T43" si="23">+C44+C47+C48</f>
        <v>2903.5</v>
      </c>
      <c r="D43" s="38">
        <f t="shared" si="23"/>
        <v>2743.7000000000003</v>
      </c>
      <c r="E43" s="38">
        <f t="shared" si="23"/>
        <v>3111.2000000000003</v>
      </c>
      <c r="F43" s="38">
        <f t="shared" si="23"/>
        <v>2999.1</v>
      </c>
      <c r="G43" s="38">
        <f t="shared" si="23"/>
        <v>3351.4</v>
      </c>
      <c r="H43" s="38">
        <f t="shared" si="23"/>
        <v>3075</v>
      </c>
      <c r="I43" s="38">
        <f t="shared" si="23"/>
        <v>4095.1</v>
      </c>
      <c r="J43" s="38">
        <f t="shared" si="23"/>
        <v>3508</v>
      </c>
      <c r="K43" s="38">
        <f t="shared" si="23"/>
        <v>25787</v>
      </c>
      <c r="L43" s="39">
        <f>+L44+L47+L48</f>
        <v>3294.5</v>
      </c>
      <c r="M43" s="38">
        <f t="shared" ref="M43:R43" si="24">+M44+M47+M48</f>
        <v>3014.7999999999997</v>
      </c>
      <c r="N43" s="38">
        <f t="shared" si="24"/>
        <v>3257.3</v>
      </c>
      <c r="O43" s="38">
        <f t="shared" si="24"/>
        <v>3104.4</v>
      </c>
      <c r="P43" s="38">
        <f t="shared" si="24"/>
        <v>3550.3</v>
      </c>
      <c r="Q43" s="38">
        <f t="shared" si="24"/>
        <v>3039.8999999999996</v>
      </c>
      <c r="R43" s="38">
        <f t="shared" si="24"/>
        <v>3508</v>
      </c>
      <c r="S43" s="38">
        <f t="shared" si="23"/>
        <v>3366.1</v>
      </c>
      <c r="T43" s="38">
        <f t="shared" si="23"/>
        <v>26135.300000000003</v>
      </c>
      <c r="U43" s="38">
        <f t="shared" si="1"/>
        <v>348.30000000000291</v>
      </c>
      <c r="V43" s="38">
        <f t="shared" si="2"/>
        <v>1.3506805754837821</v>
      </c>
    </row>
    <row r="44" spans="2:50" ht="15.95" customHeight="1">
      <c r="B44" s="40" t="s">
        <v>51</v>
      </c>
      <c r="C44" s="41">
        <f t="shared" ref="C44" si="25">SUM(C45:C46)</f>
        <v>2254.3000000000002</v>
      </c>
      <c r="D44" s="41">
        <f t="shared" ref="D44:K44" si="26">SUM(D45:D46)</f>
        <v>2124.7000000000003</v>
      </c>
      <c r="E44" s="41">
        <f t="shared" si="26"/>
        <v>2476.3000000000002</v>
      </c>
      <c r="F44" s="41">
        <f t="shared" si="26"/>
        <v>2288.1</v>
      </c>
      <c r="G44" s="41">
        <f t="shared" si="26"/>
        <v>2747.5</v>
      </c>
      <c r="H44" s="41">
        <f t="shared" si="26"/>
        <v>2480.6999999999998</v>
      </c>
      <c r="I44" s="41">
        <f t="shared" si="26"/>
        <v>3430.2</v>
      </c>
      <c r="J44" s="41">
        <f t="shared" si="26"/>
        <v>2775.1</v>
      </c>
      <c r="K44" s="41">
        <f t="shared" si="26"/>
        <v>20576.900000000001</v>
      </c>
      <c r="L44" s="42">
        <f>SUM(L45:L46)</f>
        <v>2539.6999999999998</v>
      </c>
      <c r="M44" s="41">
        <f t="shared" ref="M44:T44" si="27">SUM(M45:M46)</f>
        <v>2312.1999999999998</v>
      </c>
      <c r="N44" s="41">
        <f t="shared" si="27"/>
        <v>2538.3000000000002</v>
      </c>
      <c r="O44" s="41">
        <f t="shared" si="27"/>
        <v>2353.5</v>
      </c>
      <c r="P44" s="41">
        <f t="shared" si="27"/>
        <v>2882.7</v>
      </c>
      <c r="Q44" s="41">
        <f t="shared" si="27"/>
        <v>2435.1999999999998</v>
      </c>
      <c r="R44" s="41">
        <f t="shared" si="27"/>
        <v>2820.9</v>
      </c>
      <c r="S44" s="41">
        <f t="shared" si="27"/>
        <v>2686.1</v>
      </c>
      <c r="T44" s="41">
        <f t="shared" si="27"/>
        <v>20568.600000000002</v>
      </c>
      <c r="U44" s="41">
        <f t="shared" si="1"/>
        <v>-8.2999999999992724</v>
      </c>
      <c r="V44" s="41">
        <f t="shared" si="2"/>
        <v>-4.033649383531665E-2</v>
      </c>
    </row>
    <row r="45" spans="2:50" ht="15.95" customHeight="1">
      <c r="B45" s="34" t="s">
        <v>52</v>
      </c>
      <c r="C45" s="20">
        <v>2208.8000000000002</v>
      </c>
      <c r="D45" s="36">
        <v>2079.3000000000002</v>
      </c>
      <c r="E45" s="36">
        <v>2387</v>
      </c>
      <c r="F45" s="36">
        <v>2288.1</v>
      </c>
      <c r="G45" s="36">
        <v>2747.5</v>
      </c>
      <c r="H45" s="36">
        <v>2480.6999999999998</v>
      </c>
      <c r="I45" s="36">
        <v>2643.4</v>
      </c>
      <c r="J45" s="36">
        <v>2775.1</v>
      </c>
      <c r="K45" s="20">
        <f>SUM(C45:J45)</f>
        <v>19609.900000000001</v>
      </c>
      <c r="L45" s="30">
        <v>2539.6999999999998</v>
      </c>
      <c r="M45" s="36">
        <v>2312.1999999999998</v>
      </c>
      <c r="N45" s="36">
        <v>2538.3000000000002</v>
      </c>
      <c r="O45" s="36">
        <v>2353.5</v>
      </c>
      <c r="P45" s="36">
        <v>2882.7</v>
      </c>
      <c r="Q45" s="36">
        <v>2435.1999999999998</v>
      </c>
      <c r="R45" s="36">
        <v>2820.9</v>
      </c>
      <c r="S45" s="36">
        <v>2686.1</v>
      </c>
      <c r="T45" s="20">
        <f>SUM(L45:S45)</f>
        <v>20568.600000000002</v>
      </c>
      <c r="U45" s="20">
        <f t="shared" si="1"/>
        <v>958.70000000000073</v>
      </c>
      <c r="V45" s="20">
        <f t="shared" si="2"/>
        <v>4.8888571588840364</v>
      </c>
    </row>
    <row r="46" spans="2:50" ht="15.95" customHeight="1">
      <c r="B46" s="34" t="s">
        <v>30</v>
      </c>
      <c r="C46" s="20">
        <v>45.5</v>
      </c>
      <c r="D46" s="36">
        <v>45.4</v>
      </c>
      <c r="E46" s="36">
        <v>89.3</v>
      </c>
      <c r="F46" s="36">
        <v>0</v>
      </c>
      <c r="G46" s="36">
        <v>0</v>
      </c>
      <c r="H46" s="36">
        <v>0</v>
      </c>
      <c r="I46" s="36">
        <v>786.8</v>
      </c>
      <c r="J46" s="36">
        <v>0</v>
      </c>
      <c r="K46" s="20">
        <f>SUM(C46:J46)</f>
        <v>967</v>
      </c>
      <c r="L46" s="30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20">
        <f>SUM(L46:S46)</f>
        <v>0</v>
      </c>
      <c r="U46" s="20">
        <f t="shared" si="1"/>
        <v>-967</v>
      </c>
      <c r="V46" s="20">
        <f t="shared" si="2"/>
        <v>-100</v>
      </c>
    </row>
    <row r="47" spans="2:50" ht="15.95" customHeight="1">
      <c r="B47" s="40" t="s">
        <v>53</v>
      </c>
      <c r="C47" s="41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1">
        <f>SUM(C47:J47)</f>
        <v>0</v>
      </c>
      <c r="L47" s="42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1">
        <f>SUM(L47:S47)</f>
        <v>0</v>
      </c>
      <c r="U47" s="41">
        <f t="shared" si="1"/>
        <v>0</v>
      </c>
      <c r="V47" s="44">
        <v>0</v>
      </c>
    </row>
    <row r="48" spans="2:50" ht="15.95" customHeight="1">
      <c r="B48" s="40" t="s">
        <v>54</v>
      </c>
      <c r="C48" s="41">
        <f t="shared" ref="C48:T48" si="28">SUM(C49:C51)</f>
        <v>649.20000000000005</v>
      </c>
      <c r="D48" s="41">
        <f t="shared" si="28"/>
        <v>619</v>
      </c>
      <c r="E48" s="41">
        <f t="shared" si="28"/>
        <v>634.9</v>
      </c>
      <c r="F48" s="41">
        <f t="shared" si="28"/>
        <v>711</v>
      </c>
      <c r="G48" s="41">
        <f t="shared" si="28"/>
        <v>603.9</v>
      </c>
      <c r="H48" s="41">
        <f t="shared" si="28"/>
        <v>594.29999999999995</v>
      </c>
      <c r="I48" s="41">
        <f t="shared" si="28"/>
        <v>664.90000000000009</v>
      </c>
      <c r="J48" s="41">
        <f t="shared" si="28"/>
        <v>732.9</v>
      </c>
      <c r="K48" s="41">
        <f t="shared" si="28"/>
        <v>5210.1000000000004</v>
      </c>
      <c r="L48" s="42">
        <f>SUM(L49:L51)</f>
        <v>754.8</v>
      </c>
      <c r="M48" s="41">
        <f t="shared" ref="M48:R48" si="29">SUM(M49:M51)</f>
        <v>702.6</v>
      </c>
      <c r="N48" s="41">
        <f t="shared" si="29"/>
        <v>719</v>
      </c>
      <c r="O48" s="41">
        <f t="shared" si="29"/>
        <v>750.90000000000009</v>
      </c>
      <c r="P48" s="41">
        <f t="shared" si="29"/>
        <v>667.60000000000014</v>
      </c>
      <c r="Q48" s="41">
        <f t="shared" si="29"/>
        <v>604.69999999999993</v>
      </c>
      <c r="R48" s="41">
        <f t="shared" si="29"/>
        <v>687.09999999999991</v>
      </c>
      <c r="S48" s="41">
        <f t="shared" si="28"/>
        <v>679.99999999999989</v>
      </c>
      <c r="T48" s="41">
        <f t="shared" si="28"/>
        <v>5566.7</v>
      </c>
      <c r="U48" s="41">
        <f t="shared" si="1"/>
        <v>356.59999999999945</v>
      </c>
      <c r="V48" s="41">
        <f t="shared" ref="V48:V71" si="30">+U48/K48*100</f>
        <v>6.8443983800694692</v>
      </c>
    </row>
    <row r="49" spans="2:22" ht="15.95" customHeight="1">
      <c r="B49" s="34" t="s">
        <v>55</v>
      </c>
      <c r="C49" s="20">
        <v>615.6</v>
      </c>
      <c r="D49" s="36">
        <v>586</v>
      </c>
      <c r="E49" s="36">
        <v>601</v>
      </c>
      <c r="F49" s="36">
        <v>678.6</v>
      </c>
      <c r="G49" s="36">
        <v>568.29999999999995</v>
      </c>
      <c r="H49" s="36">
        <v>560.79999999999995</v>
      </c>
      <c r="I49" s="36">
        <v>626.20000000000005</v>
      </c>
      <c r="J49" s="36">
        <v>694</v>
      </c>
      <c r="K49" s="20">
        <f t="shared" ref="K49:K55" si="31">SUM(C49:J49)</f>
        <v>4930.5</v>
      </c>
      <c r="L49" s="30">
        <v>692.8</v>
      </c>
      <c r="M49" s="36">
        <v>669.5</v>
      </c>
      <c r="N49" s="36">
        <v>676.6</v>
      </c>
      <c r="O49" s="36">
        <v>703.7</v>
      </c>
      <c r="P49" s="36">
        <v>620.70000000000005</v>
      </c>
      <c r="Q49" s="36">
        <v>570.29999999999995</v>
      </c>
      <c r="R49" s="36">
        <v>639.29999999999995</v>
      </c>
      <c r="S49" s="36">
        <v>637.9</v>
      </c>
      <c r="T49" s="20">
        <f t="shared" ref="T49:T55" si="32">SUM(L49:S49)</f>
        <v>5210.8</v>
      </c>
      <c r="U49" s="20">
        <f t="shared" si="1"/>
        <v>280.30000000000018</v>
      </c>
      <c r="V49" s="20">
        <f t="shared" si="30"/>
        <v>5.6850218030625737</v>
      </c>
    </row>
    <row r="50" spans="2:22" ht="15.95" customHeight="1">
      <c r="B50" s="34" t="s">
        <v>56</v>
      </c>
      <c r="C50" s="20">
        <v>13</v>
      </c>
      <c r="D50" s="36">
        <v>11</v>
      </c>
      <c r="E50" s="36">
        <v>12.5</v>
      </c>
      <c r="F50" s="36">
        <v>12.3</v>
      </c>
      <c r="G50" s="36">
        <v>13.2</v>
      </c>
      <c r="H50" s="36">
        <v>13.6</v>
      </c>
      <c r="I50" s="36">
        <v>15.2</v>
      </c>
      <c r="J50" s="36">
        <v>14.5</v>
      </c>
      <c r="K50" s="20">
        <f t="shared" si="31"/>
        <v>105.3</v>
      </c>
      <c r="L50" s="30">
        <v>14.2</v>
      </c>
      <c r="M50" s="36">
        <v>12.1</v>
      </c>
      <c r="N50" s="36">
        <v>13.3</v>
      </c>
      <c r="O50" s="36">
        <v>11.6</v>
      </c>
      <c r="P50" s="36">
        <v>14.2</v>
      </c>
      <c r="Q50" s="36">
        <v>12.6</v>
      </c>
      <c r="R50" s="36">
        <v>15.4</v>
      </c>
      <c r="S50" s="36">
        <v>13.8</v>
      </c>
      <c r="T50" s="20">
        <f t="shared" si="32"/>
        <v>107.19999999999999</v>
      </c>
      <c r="U50" s="20">
        <f t="shared" si="1"/>
        <v>1.8999999999999915</v>
      </c>
      <c r="V50" s="20">
        <f t="shared" si="30"/>
        <v>1.8043684710351295</v>
      </c>
    </row>
    <row r="51" spans="2:22" ht="15.95" customHeight="1">
      <c r="B51" s="34" t="s">
        <v>30</v>
      </c>
      <c r="C51" s="20">
        <v>20.6</v>
      </c>
      <c r="D51" s="36">
        <v>22</v>
      </c>
      <c r="E51" s="36">
        <v>21.4</v>
      </c>
      <c r="F51" s="36">
        <v>20.100000000000001</v>
      </c>
      <c r="G51" s="36">
        <v>22.4</v>
      </c>
      <c r="H51" s="36">
        <v>19.899999999999999</v>
      </c>
      <c r="I51" s="36">
        <v>23.5</v>
      </c>
      <c r="J51" s="36">
        <v>24.4</v>
      </c>
      <c r="K51" s="20">
        <f t="shared" si="31"/>
        <v>174.3</v>
      </c>
      <c r="L51" s="30">
        <v>47.8</v>
      </c>
      <c r="M51" s="36">
        <v>21</v>
      </c>
      <c r="N51" s="36">
        <v>29.1</v>
      </c>
      <c r="O51" s="36">
        <v>35.6</v>
      </c>
      <c r="P51" s="36">
        <v>32.700000000000003</v>
      </c>
      <c r="Q51" s="36">
        <f>18.9+0.3+2.6</f>
        <v>21.8</v>
      </c>
      <c r="R51" s="36">
        <v>32.4</v>
      </c>
      <c r="S51" s="36">
        <v>28.3</v>
      </c>
      <c r="T51" s="20">
        <f t="shared" si="32"/>
        <v>248.70000000000002</v>
      </c>
      <c r="U51" s="20">
        <f t="shared" si="1"/>
        <v>74.400000000000006</v>
      </c>
      <c r="V51" s="20">
        <f t="shared" si="30"/>
        <v>42.685025817555939</v>
      </c>
    </row>
    <row r="52" spans="2:22" ht="15.95" customHeight="1">
      <c r="B52" s="17" t="s">
        <v>57</v>
      </c>
      <c r="C52" s="18">
        <v>68.8</v>
      </c>
      <c r="D52" s="15">
        <v>55.2</v>
      </c>
      <c r="E52" s="15">
        <v>61.8</v>
      </c>
      <c r="F52" s="15">
        <v>54.6</v>
      </c>
      <c r="G52" s="15">
        <v>60.7</v>
      </c>
      <c r="H52" s="15">
        <v>61.5</v>
      </c>
      <c r="I52" s="15">
        <v>58.4</v>
      </c>
      <c r="J52" s="15">
        <v>56.9</v>
      </c>
      <c r="K52" s="18">
        <f t="shared" si="31"/>
        <v>477.9</v>
      </c>
      <c r="L52" s="32">
        <v>70</v>
      </c>
      <c r="M52" s="15">
        <v>72.7</v>
      </c>
      <c r="N52" s="45">
        <v>74.900000000000006</v>
      </c>
      <c r="O52" s="15">
        <v>59.8</v>
      </c>
      <c r="P52" s="15">
        <v>74.2</v>
      </c>
      <c r="Q52" s="15">
        <v>58.4</v>
      </c>
      <c r="R52" s="15">
        <v>69.7</v>
      </c>
      <c r="S52" s="15">
        <v>73.7</v>
      </c>
      <c r="T52" s="18">
        <f t="shared" si="32"/>
        <v>553.4</v>
      </c>
      <c r="U52" s="18">
        <f t="shared" si="1"/>
        <v>75.5</v>
      </c>
      <c r="V52" s="18">
        <f t="shared" si="30"/>
        <v>15.798284159866082</v>
      </c>
    </row>
    <row r="53" spans="2:22" ht="15.95" customHeight="1">
      <c r="B53" s="17" t="s">
        <v>58</v>
      </c>
      <c r="C53" s="18">
        <v>0</v>
      </c>
      <c r="D53" s="15">
        <v>0.1</v>
      </c>
      <c r="E53" s="15">
        <v>0.1</v>
      </c>
      <c r="F53" s="15">
        <v>0</v>
      </c>
      <c r="G53" s="15">
        <v>0.1</v>
      </c>
      <c r="H53" s="15">
        <v>0.1</v>
      </c>
      <c r="I53" s="15">
        <v>0.1</v>
      </c>
      <c r="J53" s="15">
        <v>0.1</v>
      </c>
      <c r="K53" s="18">
        <f t="shared" si="31"/>
        <v>0.6</v>
      </c>
      <c r="L53" s="32">
        <v>0.3</v>
      </c>
      <c r="M53" s="15">
        <v>0</v>
      </c>
      <c r="N53" s="15">
        <v>0.1</v>
      </c>
      <c r="O53" s="15">
        <v>0.1</v>
      </c>
      <c r="P53" s="15">
        <v>0.4</v>
      </c>
      <c r="Q53" s="15">
        <v>0.2</v>
      </c>
      <c r="R53" s="15">
        <v>0</v>
      </c>
      <c r="S53" s="15">
        <v>0.1</v>
      </c>
      <c r="T53" s="18">
        <f t="shared" si="32"/>
        <v>1.2000000000000002</v>
      </c>
      <c r="U53" s="18">
        <f t="shared" si="1"/>
        <v>0.6000000000000002</v>
      </c>
      <c r="V53" s="18">
        <f t="shared" si="30"/>
        <v>100.00000000000004</v>
      </c>
    </row>
    <row r="54" spans="2:22" ht="15.95" customHeight="1">
      <c r="B54" s="17" t="s">
        <v>59</v>
      </c>
      <c r="C54" s="18">
        <v>314.39999999999998</v>
      </c>
      <c r="D54" s="15">
        <v>179.1</v>
      </c>
      <c r="E54" s="15">
        <v>184</v>
      </c>
      <c r="F54" s="15">
        <v>179.5</v>
      </c>
      <c r="G54" s="15">
        <v>207.5</v>
      </c>
      <c r="H54" s="15">
        <v>180.7</v>
      </c>
      <c r="I54" s="15">
        <v>182.6</v>
      </c>
      <c r="J54" s="15">
        <v>314.2</v>
      </c>
      <c r="K54" s="18">
        <f t="shared" si="31"/>
        <v>1742</v>
      </c>
      <c r="L54" s="32">
        <v>192.8</v>
      </c>
      <c r="M54" s="15">
        <v>176.2</v>
      </c>
      <c r="N54" s="15">
        <v>215.9</v>
      </c>
      <c r="O54" s="15">
        <v>190.4</v>
      </c>
      <c r="P54" s="15">
        <v>183.8</v>
      </c>
      <c r="Q54" s="15">
        <v>351.3</v>
      </c>
      <c r="R54" s="15">
        <v>254</v>
      </c>
      <c r="S54" s="15">
        <v>190.7</v>
      </c>
      <c r="T54" s="18">
        <f t="shared" si="32"/>
        <v>1755.1</v>
      </c>
      <c r="U54" s="18">
        <f t="shared" si="1"/>
        <v>13.099999999999909</v>
      </c>
      <c r="V54" s="18">
        <f t="shared" si="30"/>
        <v>0.75200918484500057</v>
      </c>
    </row>
    <row r="55" spans="2:22" ht="15.95" customHeight="1">
      <c r="B55" s="17" t="s">
        <v>60</v>
      </c>
      <c r="C55" s="18">
        <v>0</v>
      </c>
      <c r="D55" s="15">
        <v>0.3</v>
      </c>
      <c r="E55" s="15">
        <v>0.2</v>
      </c>
      <c r="F55" s="15">
        <v>0.1</v>
      </c>
      <c r="G55" s="15">
        <v>0.3</v>
      </c>
      <c r="H55" s="15">
        <v>0.1</v>
      </c>
      <c r="I55" s="15">
        <v>0.1</v>
      </c>
      <c r="J55" s="15">
        <v>0.3</v>
      </c>
      <c r="K55" s="18">
        <f t="shared" si="31"/>
        <v>1.4</v>
      </c>
      <c r="L55" s="32">
        <v>0.1</v>
      </c>
      <c r="M55" s="15">
        <v>0.1</v>
      </c>
      <c r="N55" s="15">
        <v>0.3</v>
      </c>
      <c r="O55" s="15">
        <v>0.2</v>
      </c>
      <c r="P55" s="15">
        <v>0.2</v>
      </c>
      <c r="Q55" s="15">
        <v>0.1</v>
      </c>
      <c r="R55" s="15">
        <v>0.1</v>
      </c>
      <c r="S55" s="15">
        <v>0.4</v>
      </c>
      <c r="T55" s="18">
        <f t="shared" si="32"/>
        <v>1.5</v>
      </c>
      <c r="U55" s="18">
        <f t="shared" si="1"/>
        <v>0.10000000000000009</v>
      </c>
      <c r="V55" s="18">
        <f t="shared" si="30"/>
        <v>7.1428571428571495</v>
      </c>
    </row>
    <row r="56" spans="2:22" ht="15.95" customHeight="1">
      <c r="B56" s="46" t="s">
        <v>61</v>
      </c>
      <c r="C56" s="18">
        <f t="shared" ref="C56:S56" si="33">+C57+C67+C71</f>
        <v>2204.5</v>
      </c>
      <c r="D56" s="18">
        <f t="shared" si="33"/>
        <v>1677.5</v>
      </c>
      <c r="E56" s="18">
        <f t="shared" si="33"/>
        <v>1764.0000000000002</v>
      </c>
      <c r="F56" s="18">
        <f t="shared" si="33"/>
        <v>1621.8999999999999</v>
      </c>
      <c r="G56" s="18">
        <f t="shared" si="33"/>
        <v>1809.5</v>
      </c>
      <c r="H56" s="18">
        <f t="shared" si="33"/>
        <v>1765.1000000000001</v>
      </c>
      <c r="I56" s="18">
        <f t="shared" si="33"/>
        <v>1820.7000000000003</v>
      </c>
      <c r="J56" s="18">
        <f t="shared" si="33"/>
        <v>2132.2999999999997</v>
      </c>
      <c r="K56" s="18">
        <f t="shared" si="33"/>
        <v>14795.500000000002</v>
      </c>
      <c r="L56" s="32">
        <f>+L57+L67+L71</f>
        <v>2271.0000000000005</v>
      </c>
      <c r="M56" s="18">
        <f t="shared" ref="M56:R56" si="34">+M57+M67+M71</f>
        <v>1834.1000000000001</v>
      </c>
      <c r="N56" s="18">
        <f t="shared" si="34"/>
        <v>2307.7000000000003</v>
      </c>
      <c r="O56" s="18">
        <f t="shared" si="34"/>
        <v>2264.7999999999997</v>
      </c>
      <c r="P56" s="18">
        <f t="shared" si="34"/>
        <v>2372.5999999999995</v>
      </c>
      <c r="Q56" s="18">
        <f t="shared" si="34"/>
        <v>2019.1000000000001</v>
      </c>
      <c r="R56" s="18">
        <f t="shared" si="34"/>
        <v>2096.7000000000003</v>
      </c>
      <c r="S56" s="18">
        <f t="shared" si="33"/>
        <v>2234.8999999999996</v>
      </c>
      <c r="T56" s="18">
        <f>+T57+T67+T71</f>
        <v>17400.899999999998</v>
      </c>
      <c r="U56" s="18">
        <f t="shared" si="1"/>
        <v>2605.399999999996</v>
      </c>
      <c r="V56" s="18">
        <f t="shared" si="30"/>
        <v>17.609408266026801</v>
      </c>
    </row>
    <row r="57" spans="2:22" ht="15.95" customHeight="1">
      <c r="B57" s="47" t="s">
        <v>62</v>
      </c>
      <c r="C57" s="18">
        <f t="shared" ref="C57:T57" si="35">+C58+C63</f>
        <v>1929.8</v>
      </c>
      <c r="D57" s="18">
        <f t="shared" si="35"/>
        <v>1437.4</v>
      </c>
      <c r="E57" s="18">
        <f t="shared" si="35"/>
        <v>1431.8000000000002</v>
      </c>
      <c r="F57" s="18">
        <f t="shared" si="35"/>
        <v>1374.2</v>
      </c>
      <c r="G57" s="18">
        <f t="shared" si="35"/>
        <v>1604.8</v>
      </c>
      <c r="H57" s="18">
        <f t="shared" si="35"/>
        <v>1496.3000000000002</v>
      </c>
      <c r="I57" s="18">
        <f t="shared" si="35"/>
        <v>1537.0000000000002</v>
      </c>
      <c r="J57" s="18">
        <f t="shared" si="35"/>
        <v>1724.2999999999997</v>
      </c>
      <c r="K57" s="18">
        <f t="shared" si="35"/>
        <v>12535.6</v>
      </c>
      <c r="L57" s="32">
        <f>+L58+L63</f>
        <v>1919.7</v>
      </c>
      <c r="M57" s="18">
        <f t="shared" ref="M57:R57" si="36">+M58+M63</f>
        <v>1374.4</v>
      </c>
      <c r="N57" s="18">
        <f t="shared" si="36"/>
        <v>1874.3</v>
      </c>
      <c r="O57" s="18">
        <f t="shared" si="36"/>
        <v>1807.6</v>
      </c>
      <c r="P57" s="18">
        <f t="shared" si="36"/>
        <v>1955.1</v>
      </c>
      <c r="Q57" s="18">
        <f t="shared" si="36"/>
        <v>1632.5</v>
      </c>
      <c r="R57" s="18">
        <f t="shared" si="36"/>
        <v>1761.3</v>
      </c>
      <c r="S57" s="18">
        <f t="shared" si="35"/>
        <v>1907.2</v>
      </c>
      <c r="T57" s="18">
        <f t="shared" si="35"/>
        <v>14232.099999999997</v>
      </c>
      <c r="U57" s="18">
        <f t="shared" si="1"/>
        <v>1696.4999999999964</v>
      </c>
      <c r="V57" s="18">
        <f t="shared" si="30"/>
        <v>13.533456715274866</v>
      </c>
    </row>
    <row r="58" spans="2:22" ht="15.95" customHeight="1">
      <c r="B58" s="33" t="s">
        <v>63</v>
      </c>
      <c r="C58" s="18">
        <f t="shared" ref="C58" si="37">SUM(C59:C62)</f>
        <v>90</v>
      </c>
      <c r="D58" s="18">
        <f t="shared" ref="D58:K58" si="38">SUM(D59:D62)</f>
        <v>85.6</v>
      </c>
      <c r="E58" s="18">
        <f t="shared" si="38"/>
        <v>105.7</v>
      </c>
      <c r="F58" s="18">
        <f t="shared" si="38"/>
        <v>79.5</v>
      </c>
      <c r="G58" s="18">
        <f t="shared" si="38"/>
        <v>94.1</v>
      </c>
      <c r="H58" s="18">
        <f t="shared" si="38"/>
        <v>78.400000000000006</v>
      </c>
      <c r="I58" s="18">
        <f t="shared" si="38"/>
        <v>83.4</v>
      </c>
      <c r="J58" s="18">
        <f t="shared" si="38"/>
        <v>120.8</v>
      </c>
      <c r="K58" s="18">
        <f t="shared" si="38"/>
        <v>737.5</v>
      </c>
      <c r="L58" s="32">
        <f>SUM(L59:L62)</f>
        <v>107.89999999999999</v>
      </c>
      <c r="M58" s="18">
        <f t="shared" ref="M58:T58" si="39">SUM(M59:M62)</f>
        <v>81.099999999999994</v>
      </c>
      <c r="N58" s="18">
        <f t="shared" si="39"/>
        <v>112.80000000000001</v>
      </c>
      <c r="O58" s="18">
        <f t="shared" si="39"/>
        <v>92.1</v>
      </c>
      <c r="P58" s="18">
        <f t="shared" si="39"/>
        <v>110.60000000000001</v>
      </c>
      <c r="Q58" s="18">
        <f t="shared" si="39"/>
        <v>115.19999999999999</v>
      </c>
      <c r="R58" s="18">
        <f t="shared" si="39"/>
        <v>104.29999999999998</v>
      </c>
      <c r="S58" s="18">
        <f t="shared" si="39"/>
        <v>72.8</v>
      </c>
      <c r="T58" s="18">
        <f t="shared" si="39"/>
        <v>796.8</v>
      </c>
      <c r="U58" s="18">
        <f t="shared" si="1"/>
        <v>59.299999999999955</v>
      </c>
      <c r="V58" s="18">
        <f t="shared" si="30"/>
        <v>8.0406779661016898</v>
      </c>
    </row>
    <row r="59" spans="2:22" ht="15.95" customHeight="1">
      <c r="B59" s="34" t="s">
        <v>64</v>
      </c>
      <c r="C59" s="20">
        <v>86.3</v>
      </c>
      <c r="D59" s="48">
        <v>81.099999999999994</v>
      </c>
      <c r="E59" s="48">
        <v>90.5</v>
      </c>
      <c r="F59" s="48">
        <v>74.900000000000006</v>
      </c>
      <c r="G59" s="48">
        <v>80.8</v>
      </c>
      <c r="H59" s="48">
        <v>74.400000000000006</v>
      </c>
      <c r="I59" s="48">
        <v>79.2</v>
      </c>
      <c r="J59" s="48">
        <v>86.4</v>
      </c>
      <c r="K59" s="20">
        <f>SUM(C59:J59)</f>
        <v>653.6</v>
      </c>
      <c r="L59" s="30">
        <v>81.8</v>
      </c>
      <c r="M59" s="48">
        <v>78.3</v>
      </c>
      <c r="N59" s="48">
        <v>99.8</v>
      </c>
      <c r="O59" s="48">
        <v>89.2</v>
      </c>
      <c r="P59" s="48">
        <v>107.8</v>
      </c>
      <c r="Q59" s="48">
        <v>86</v>
      </c>
      <c r="R59" s="48">
        <v>101.3</v>
      </c>
      <c r="S59" s="48">
        <v>70.099999999999994</v>
      </c>
      <c r="T59" s="20">
        <f>SUM(L59:S59)</f>
        <v>714.3</v>
      </c>
      <c r="U59" s="20">
        <f t="shared" si="1"/>
        <v>60.699999999999932</v>
      </c>
      <c r="V59" s="20">
        <f t="shared" si="30"/>
        <v>9.2870257037943595</v>
      </c>
    </row>
    <row r="60" spans="2:22" ht="15.95" customHeight="1">
      <c r="B60" s="34" t="s">
        <v>65</v>
      </c>
      <c r="C60" s="20">
        <v>1.4</v>
      </c>
      <c r="D60" s="49">
        <v>2.7</v>
      </c>
      <c r="E60" s="49">
        <v>2.7</v>
      </c>
      <c r="F60" s="49">
        <v>2.9</v>
      </c>
      <c r="G60" s="49">
        <v>3.1</v>
      </c>
      <c r="H60" s="49">
        <v>2.5</v>
      </c>
      <c r="I60" s="49">
        <v>2.7</v>
      </c>
      <c r="J60" s="49">
        <v>2.8</v>
      </c>
      <c r="K60" s="20">
        <f>SUM(C60:J60)</f>
        <v>20.8</v>
      </c>
      <c r="L60" s="30">
        <v>1.2</v>
      </c>
      <c r="M60" s="49">
        <v>2.1</v>
      </c>
      <c r="N60" s="49">
        <v>2.4</v>
      </c>
      <c r="O60" s="49">
        <v>2</v>
      </c>
      <c r="P60" s="49">
        <v>2.4</v>
      </c>
      <c r="Q60" s="49">
        <v>2</v>
      </c>
      <c r="R60" s="49">
        <v>2.6</v>
      </c>
      <c r="S60" s="49">
        <v>2.2999999999999998</v>
      </c>
      <c r="T60" s="20">
        <f>SUM(L60:S60)</f>
        <v>17</v>
      </c>
      <c r="U60" s="20">
        <f t="shared" si="1"/>
        <v>-3.8000000000000007</v>
      </c>
      <c r="V60" s="20">
        <f t="shared" si="30"/>
        <v>-18.26923076923077</v>
      </c>
    </row>
    <row r="61" spans="2:22" ht="15.95" customHeight="1">
      <c r="B61" s="50" t="s">
        <v>66</v>
      </c>
      <c r="C61" s="20">
        <v>2.2000000000000002</v>
      </c>
      <c r="D61" s="49">
        <v>1.7</v>
      </c>
      <c r="E61" s="49">
        <v>12.1</v>
      </c>
      <c r="F61" s="49">
        <v>1.6</v>
      </c>
      <c r="G61" s="49">
        <v>10.199999999999999</v>
      </c>
      <c r="H61" s="49">
        <v>1.4</v>
      </c>
      <c r="I61" s="49">
        <v>1.5</v>
      </c>
      <c r="J61" s="49">
        <v>31.5</v>
      </c>
      <c r="K61" s="20">
        <f>SUM(C61:J61)</f>
        <v>62.2</v>
      </c>
      <c r="L61" s="30">
        <v>24.8</v>
      </c>
      <c r="M61" s="49">
        <v>0.7</v>
      </c>
      <c r="N61" s="49">
        <v>10.4</v>
      </c>
      <c r="O61" s="49">
        <v>0.8</v>
      </c>
      <c r="P61" s="49">
        <v>0.4</v>
      </c>
      <c r="Q61" s="49">
        <v>26.1</v>
      </c>
      <c r="R61" s="49">
        <v>0.3</v>
      </c>
      <c r="S61" s="49">
        <v>0.4</v>
      </c>
      <c r="T61" s="20">
        <f>SUM(L61:S61)</f>
        <v>63.899999999999991</v>
      </c>
      <c r="U61" s="20">
        <f t="shared" si="1"/>
        <v>1.6999999999999886</v>
      </c>
      <c r="V61" s="20">
        <f t="shared" si="30"/>
        <v>2.7331189710610748</v>
      </c>
    </row>
    <row r="62" spans="2:22" ht="15.95" customHeight="1">
      <c r="B62" s="34" t="s">
        <v>67</v>
      </c>
      <c r="C62" s="20">
        <v>0.1</v>
      </c>
      <c r="D62" s="20">
        <v>0.1</v>
      </c>
      <c r="E62" s="20">
        <v>0.4</v>
      </c>
      <c r="F62" s="20">
        <v>0.1</v>
      </c>
      <c r="G62" s="20">
        <v>0</v>
      </c>
      <c r="H62" s="20">
        <v>0.1</v>
      </c>
      <c r="I62" s="20">
        <v>0</v>
      </c>
      <c r="J62" s="20">
        <v>0.1</v>
      </c>
      <c r="K62" s="20">
        <f>SUM(C62:J62)</f>
        <v>0.9</v>
      </c>
      <c r="L62" s="30">
        <v>0.1</v>
      </c>
      <c r="M62" s="20">
        <v>0</v>
      </c>
      <c r="N62" s="20">
        <v>0.2</v>
      </c>
      <c r="O62" s="20">
        <v>0.1</v>
      </c>
      <c r="P62" s="20">
        <v>0</v>
      </c>
      <c r="Q62" s="20">
        <v>1.1000000000000001</v>
      </c>
      <c r="R62" s="20">
        <v>0.1</v>
      </c>
      <c r="S62" s="20">
        <v>0</v>
      </c>
      <c r="T62" s="20">
        <f>SUM(L62:S62)</f>
        <v>1.6</v>
      </c>
      <c r="U62" s="20">
        <f t="shared" si="1"/>
        <v>0.70000000000000007</v>
      </c>
      <c r="V62" s="20">
        <f t="shared" si="30"/>
        <v>77.777777777777786</v>
      </c>
    </row>
    <row r="63" spans="2:22" ht="15.95" customHeight="1">
      <c r="B63" s="33" t="s">
        <v>68</v>
      </c>
      <c r="C63" s="18">
        <f t="shared" ref="C63:T63" si="40">SUM(C64:C66)</f>
        <v>1839.8</v>
      </c>
      <c r="D63" s="18">
        <f t="shared" si="40"/>
        <v>1351.8000000000002</v>
      </c>
      <c r="E63" s="18">
        <f t="shared" si="40"/>
        <v>1326.1000000000001</v>
      </c>
      <c r="F63" s="18">
        <f t="shared" si="40"/>
        <v>1294.7</v>
      </c>
      <c r="G63" s="18">
        <f t="shared" si="40"/>
        <v>1510.7</v>
      </c>
      <c r="H63" s="18">
        <f t="shared" si="40"/>
        <v>1417.9</v>
      </c>
      <c r="I63" s="18">
        <f t="shared" si="40"/>
        <v>1453.6000000000001</v>
      </c>
      <c r="J63" s="18">
        <f t="shared" si="40"/>
        <v>1603.4999999999998</v>
      </c>
      <c r="K63" s="18">
        <f t="shared" si="40"/>
        <v>11798.1</v>
      </c>
      <c r="L63" s="51">
        <f>SUM(L64:L66)</f>
        <v>1811.8</v>
      </c>
      <c r="M63" s="18">
        <f t="shared" ref="M63:R63" si="41">SUM(M64:M66)</f>
        <v>1293.3000000000002</v>
      </c>
      <c r="N63" s="18">
        <f t="shared" si="41"/>
        <v>1761.5</v>
      </c>
      <c r="O63" s="18">
        <f t="shared" si="41"/>
        <v>1715.5</v>
      </c>
      <c r="P63" s="18">
        <f t="shared" si="41"/>
        <v>1844.5</v>
      </c>
      <c r="Q63" s="18">
        <f t="shared" si="41"/>
        <v>1517.3</v>
      </c>
      <c r="R63" s="18">
        <f t="shared" si="41"/>
        <v>1657</v>
      </c>
      <c r="S63" s="18">
        <f t="shared" si="40"/>
        <v>1834.4</v>
      </c>
      <c r="T63" s="18">
        <f t="shared" si="40"/>
        <v>13435.299999999997</v>
      </c>
      <c r="U63" s="18">
        <f t="shared" si="1"/>
        <v>1637.1999999999971</v>
      </c>
      <c r="V63" s="18">
        <f t="shared" si="30"/>
        <v>13.876810672904934</v>
      </c>
    </row>
    <row r="64" spans="2:22" ht="15.95" customHeight="1">
      <c r="B64" s="50" t="s">
        <v>69</v>
      </c>
      <c r="C64" s="20">
        <v>24.6</v>
      </c>
      <c r="D64" s="36">
        <v>19.899999999999999</v>
      </c>
      <c r="E64" s="36">
        <v>17.399999999999999</v>
      </c>
      <c r="F64" s="36">
        <v>16.3</v>
      </c>
      <c r="G64" s="36">
        <v>23</v>
      </c>
      <c r="H64" s="36">
        <v>19</v>
      </c>
      <c r="I64" s="36">
        <v>20.7</v>
      </c>
      <c r="J64" s="36">
        <v>21.1</v>
      </c>
      <c r="K64" s="20">
        <f>SUM(C64:J64)</f>
        <v>162</v>
      </c>
      <c r="L64" s="52">
        <v>28.5</v>
      </c>
      <c r="M64" s="36">
        <v>25.9</v>
      </c>
      <c r="N64" s="36">
        <v>23.9</v>
      </c>
      <c r="O64" s="36">
        <v>22.2</v>
      </c>
      <c r="P64" s="36">
        <v>23.5</v>
      </c>
      <c r="Q64" s="36">
        <v>17.899999999999999</v>
      </c>
      <c r="R64" s="36">
        <v>22.5</v>
      </c>
      <c r="S64" s="36">
        <v>18.899999999999999</v>
      </c>
      <c r="T64" s="20">
        <f>SUM(L64:S64)</f>
        <v>183.3</v>
      </c>
      <c r="U64" s="20">
        <f t="shared" si="1"/>
        <v>21.300000000000011</v>
      </c>
      <c r="V64" s="20">
        <f t="shared" si="30"/>
        <v>13.148148148148156</v>
      </c>
    </row>
    <row r="65" spans="2:22" ht="15.95" customHeight="1">
      <c r="B65" s="50" t="s">
        <v>70</v>
      </c>
      <c r="C65" s="53">
        <v>1720.7</v>
      </c>
      <c r="D65" s="36">
        <v>1241.4000000000001</v>
      </c>
      <c r="E65" s="36">
        <v>1250.7</v>
      </c>
      <c r="F65" s="36">
        <v>1227</v>
      </c>
      <c r="G65" s="36">
        <v>1352.2</v>
      </c>
      <c r="H65" s="36">
        <v>1254.7</v>
      </c>
      <c r="I65" s="36">
        <v>1330.2</v>
      </c>
      <c r="J65" s="36">
        <v>1487.1</v>
      </c>
      <c r="K65" s="53">
        <f>SUM(C65:J65)</f>
        <v>10864</v>
      </c>
      <c r="L65" s="54">
        <v>1702.3</v>
      </c>
      <c r="M65" s="36">
        <v>1229.2</v>
      </c>
      <c r="N65" s="36">
        <v>1637.8</v>
      </c>
      <c r="O65" s="36">
        <v>1602.6</v>
      </c>
      <c r="P65" s="36">
        <v>1692.2</v>
      </c>
      <c r="Q65" s="36">
        <v>1350.1</v>
      </c>
      <c r="R65" s="36">
        <v>1540.8</v>
      </c>
      <c r="S65" s="36">
        <v>1622.4</v>
      </c>
      <c r="T65" s="53">
        <f>SUM(L65:S65)</f>
        <v>12377.399999999998</v>
      </c>
      <c r="U65" s="20">
        <f t="shared" si="1"/>
        <v>1513.3999999999978</v>
      </c>
      <c r="V65" s="20">
        <f t="shared" si="30"/>
        <v>13.930412371134002</v>
      </c>
    </row>
    <row r="66" spans="2:22" ht="15.95" customHeight="1">
      <c r="B66" s="50" t="s">
        <v>30</v>
      </c>
      <c r="C66" s="20">
        <v>94.5</v>
      </c>
      <c r="D66" s="36">
        <v>90.5</v>
      </c>
      <c r="E66" s="36">
        <v>58</v>
      </c>
      <c r="F66" s="36">
        <v>51.4</v>
      </c>
      <c r="G66" s="36">
        <v>135.5</v>
      </c>
      <c r="H66" s="36">
        <v>144.19999999999999</v>
      </c>
      <c r="I66" s="36">
        <v>102.7</v>
      </c>
      <c r="J66" s="36">
        <v>95.3</v>
      </c>
      <c r="K66" s="20">
        <f>SUM(C66:J66)</f>
        <v>772.09999999999991</v>
      </c>
      <c r="L66" s="52">
        <v>81</v>
      </c>
      <c r="M66" s="36">
        <v>38.200000000000003</v>
      </c>
      <c r="N66" s="36">
        <v>99.8</v>
      </c>
      <c r="O66" s="36">
        <v>90.7</v>
      </c>
      <c r="P66" s="36">
        <v>128.80000000000001</v>
      </c>
      <c r="Q66" s="36">
        <v>149.30000000000001</v>
      </c>
      <c r="R66" s="36">
        <v>93.7</v>
      </c>
      <c r="S66" s="36">
        <v>193.1</v>
      </c>
      <c r="T66" s="20">
        <f>SUM(L66:S66)</f>
        <v>874.6</v>
      </c>
      <c r="U66" s="20">
        <f t="shared" si="1"/>
        <v>102.50000000000011</v>
      </c>
      <c r="V66" s="20">
        <f t="shared" si="30"/>
        <v>13.275482450459803</v>
      </c>
    </row>
    <row r="67" spans="2:22" ht="15.95" customHeight="1">
      <c r="B67" s="47" t="s">
        <v>71</v>
      </c>
      <c r="C67" s="15">
        <f t="shared" ref="C67:T67" si="42">SUM(C68:C70)</f>
        <v>271.10000000000002</v>
      </c>
      <c r="D67" s="15">
        <f t="shared" si="42"/>
        <v>236.79999999999998</v>
      </c>
      <c r="E67" s="15">
        <f t="shared" si="42"/>
        <v>328.5</v>
      </c>
      <c r="F67" s="15">
        <f t="shared" si="42"/>
        <v>244.1</v>
      </c>
      <c r="G67" s="15">
        <f t="shared" si="42"/>
        <v>200.60000000000002</v>
      </c>
      <c r="H67" s="15">
        <f t="shared" si="42"/>
        <v>265.10000000000002</v>
      </c>
      <c r="I67" s="15">
        <f t="shared" si="42"/>
        <v>279.90000000000003</v>
      </c>
      <c r="J67" s="15">
        <f t="shared" si="42"/>
        <v>404.2</v>
      </c>
      <c r="K67" s="15">
        <f t="shared" si="42"/>
        <v>2230.3000000000002</v>
      </c>
      <c r="L67" s="55">
        <f>SUM(L68:L70)</f>
        <v>341.50000000000006</v>
      </c>
      <c r="M67" s="15">
        <f t="shared" ref="M67:R67" si="43">SUM(M68:M70)</f>
        <v>454.7</v>
      </c>
      <c r="N67" s="15">
        <f t="shared" si="43"/>
        <v>428.1</v>
      </c>
      <c r="O67" s="15">
        <f t="shared" si="43"/>
        <v>452.5</v>
      </c>
      <c r="P67" s="15">
        <f t="shared" si="43"/>
        <v>377.79999999999995</v>
      </c>
      <c r="Q67" s="15">
        <f t="shared" si="43"/>
        <v>350.7</v>
      </c>
      <c r="R67" s="15">
        <f t="shared" si="43"/>
        <v>330.09999999999997</v>
      </c>
      <c r="S67" s="15">
        <f t="shared" si="42"/>
        <v>310.99999999999994</v>
      </c>
      <c r="T67" s="15">
        <f t="shared" si="42"/>
        <v>3046.3999999999996</v>
      </c>
      <c r="U67" s="15">
        <f t="shared" si="1"/>
        <v>816.09999999999945</v>
      </c>
      <c r="V67" s="15">
        <f t="shared" si="30"/>
        <v>36.591489934089552</v>
      </c>
    </row>
    <row r="68" spans="2:22" ht="15.95" customHeight="1">
      <c r="B68" s="34" t="s">
        <v>72</v>
      </c>
      <c r="C68" s="20">
        <v>184.2</v>
      </c>
      <c r="D68" s="36">
        <v>169.1</v>
      </c>
      <c r="E68" s="36">
        <v>248.6</v>
      </c>
      <c r="F68" s="36">
        <v>168.6</v>
      </c>
      <c r="G68" s="36">
        <v>120.9</v>
      </c>
      <c r="H68" s="36">
        <v>195</v>
      </c>
      <c r="I68" s="36">
        <v>201.9</v>
      </c>
      <c r="J68" s="36">
        <v>330.9</v>
      </c>
      <c r="K68" s="20">
        <f>SUM(C68:J68)</f>
        <v>1619.2000000000003</v>
      </c>
      <c r="L68" s="30">
        <v>259.3</v>
      </c>
      <c r="M68" s="36">
        <v>388.3</v>
      </c>
      <c r="N68" s="36">
        <v>352.8</v>
      </c>
      <c r="O68" s="36">
        <v>380.8</v>
      </c>
      <c r="P68" s="36">
        <v>305.89999999999998</v>
      </c>
      <c r="Q68" s="36">
        <v>286.2</v>
      </c>
      <c r="R68" s="36">
        <v>252.1</v>
      </c>
      <c r="S68" s="36">
        <v>255.7</v>
      </c>
      <c r="T68" s="20">
        <f>SUM(L68:S68)</f>
        <v>2481.1</v>
      </c>
      <c r="U68" s="20">
        <f t="shared" si="1"/>
        <v>861.89999999999964</v>
      </c>
      <c r="V68" s="20">
        <f t="shared" si="30"/>
        <v>53.229990118577042</v>
      </c>
    </row>
    <row r="69" spans="2:22" ht="15.95" customHeight="1">
      <c r="B69" s="34" t="s">
        <v>73</v>
      </c>
      <c r="C69" s="20">
        <v>84.4</v>
      </c>
      <c r="D69" s="36">
        <v>65.3</v>
      </c>
      <c r="E69" s="36">
        <v>77.5</v>
      </c>
      <c r="F69" s="36">
        <v>72.900000000000006</v>
      </c>
      <c r="G69" s="36">
        <v>76.900000000000006</v>
      </c>
      <c r="H69" s="36">
        <v>67.599999999999994</v>
      </c>
      <c r="I69" s="36">
        <v>75.400000000000006</v>
      </c>
      <c r="J69" s="36">
        <v>70.599999999999994</v>
      </c>
      <c r="K69" s="20">
        <f>SUM(C69:J69)</f>
        <v>590.6</v>
      </c>
      <c r="L69" s="30">
        <v>79.400000000000006</v>
      </c>
      <c r="M69" s="36">
        <v>63.7</v>
      </c>
      <c r="N69" s="36">
        <v>72.400000000000006</v>
      </c>
      <c r="O69" s="36">
        <v>69</v>
      </c>
      <c r="P69" s="36">
        <v>68.7</v>
      </c>
      <c r="Q69" s="36">
        <v>61.9</v>
      </c>
      <c r="R69" s="36">
        <v>75.099999999999994</v>
      </c>
      <c r="S69" s="36">
        <v>52.4</v>
      </c>
      <c r="T69" s="20">
        <f>SUM(L69:S69)</f>
        <v>542.59999999999991</v>
      </c>
      <c r="U69" s="20">
        <f t="shared" si="1"/>
        <v>-48.000000000000114</v>
      </c>
      <c r="V69" s="20">
        <f t="shared" si="30"/>
        <v>-8.1273281408737059</v>
      </c>
    </row>
    <row r="70" spans="2:22" ht="15.95" customHeight="1">
      <c r="B70" s="34" t="s">
        <v>30</v>
      </c>
      <c r="C70" s="20">
        <v>2.5</v>
      </c>
      <c r="D70" s="36">
        <v>2.4</v>
      </c>
      <c r="E70" s="36">
        <v>2.4</v>
      </c>
      <c r="F70" s="36">
        <v>2.6</v>
      </c>
      <c r="G70" s="36">
        <v>2.8</v>
      </c>
      <c r="H70" s="36">
        <v>2.5</v>
      </c>
      <c r="I70" s="36">
        <v>2.6</v>
      </c>
      <c r="J70" s="36">
        <v>2.7</v>
      </c>
      <c r="K70" s="20">
        <f>SUM(C70:J70)</f>
        <v>20.5</v>
      </c>
      <c r="L70" s="30">
        <v>2.8</v>
      </c>
      <c r="M70" s="36">
        <v>2.7</v>
      </c>
      <c r="N70" s="36">
        <v>2.9</v>
      </c>
      <c r="O70" s="36">
        <v>2.7</v>
      </c>
      <c r="P70" s="36">
        <v>3.2</v>
      </c>
      <c r="Q70" s="36">
        <v>2.6</v>
      </c>
      <c r="R70" s="36">
        <v>2.9</v>
      </c>
      <c r="S70" s="36">
        <v>2.9</v>
      </c>
      <c r="T70" s="20">
        <f>SUM(L70:S70)</f>
        <v>22.7</v>
      </c>
      <c r="U70" s="20">
        <f t="shared" si="1"/>
        <v>2.1999999999999993</v>
      </c>
      <c r="V70" s="20">
        <f t="shared" si="30"/>
        <v>10.731707317073168</v>
      </c>
    </row>
    <row r="71" spans="2:22" ht="15.95" customHeight="1">
      <c r="B71" s="47" t="s">
        <v>74</v>
      </c>
      <c r="C71" s="18">
        <v>3.6</v>
      </c>
      <c r="D71" s="15">
        <v>3.3</v>
      </c>
      <c r="E71" s="15">
        <v>3.7</v>
      </c>
      <c r="F71" s="15">
        <v>3.6</v>
      </c>
      <c r="G71" s="15">
        <v>4.0999999999999996</v>
      </c>
      <c r="H71" s="15">
        <v>3.7</v>
      </c>
      <c r="I71" s="15">
        <v>3.8</v>
      </c>
      <c r="J71" s="15">
        <v>3.8</v>
      </c>
      <c r="K71" s="18">
        <f>SUM(C71:J71)</f>
        <v>29.6</v>
      </c>
      <c r="L71" s="32">
        <v>9.8000000000000007</v>
      </c>
      <c r="M71" s="15">
        <v>5</v>
      </c>
      <c r="N71" s="15">
        <v>5.3</v>
      </c>
      <c r="O71" s="15">
        <v>4.7</v>
      </c>
      <c r="P71" s="15">
        <v>39.700000000000003</v>
      </c>
      <c r="Q71" s="15">
        <v>35.9</v>
      </c>
      <c r="R71" s="15">
        <v>5.3</v>
      </c>
      <c r="S71" s="15">
        <v>16.7</v>
      </c>
      <c r="T71" s="18">
        <f>SUM(L71:S71)</f>
        <v>122.4</v>
      </c>
      <c r="U71" s="20">
        <f t="shared" si="1"/>
        <v>92.800000000000011</v>
      </c>
      <c r="V71" s="20">
        <f t="shared" si="30"/>
        <v>313.51351351351354</v>
      </c>
    </row>
    <row r="72" spans="2:22" ht="15.95" customHeight="1">
      <c r="B72" s="56" t="s">
        <v>70</v>
      </c>
      <c r="C72" s="20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20">
        <f>SUM(C72:J72)</f>
        <v>0</v>
      </c>
      <c r="L72" s="30">
        <v>5.5</v>
      </c>
      <c r="M72" s="36">
        <v>0</v>
      </c>
      <c r="N72" s="36">
        <v>0</v>
      </c>
      <c r="O72" s="36">
        <v>0</v>
      </c>
      <c r="P72" s="36">
        <v>22</v>
      </c>
      <c r="Q72" s="36">
        <v>0</v>
      </c>
      <c r="R72" s="36">
        <v>0</v>
      </c>
      <c r="S72" s="36">
        <v>11.8</v>
      </c>
      <c r="T72" s="20">
        <f>SUM(L72:S72)</f>
        <v>39.299999999999997</v>
      </c>
      <c r="U72" s="44">
        <v>0</v>
      </c>
      <c r="V72" s="44">
        <v>0</v>
      </c>
    </row>
    <row r="73" spans="2:22" ht="15.95" customHeight="1">
      <c r="B73" s="17" t="s">
        <v>75</v>
      </c>
      <c r="C73" s="15">
        <f t="shared" ref="C73:S73" si="44">+C74+C79+C80</f>
        <v>2006.7</v>
      </c>
      <c r="D73" s="15">
        <f t="shared" si="44"/>
        <v>1609.1</v>
      </c>
      <c r="E73" s="15">
        <f t="shared" si="44"/>
        <v>1006.6</v>
      </c>
      <c r="F73" s="15">
        <f t="shared" si="44"/>
        <v>1043.5</v>
      </c>
      <c r="G73" s="15">
        <f t="shared" si="44"/>
        <v>807.7</v>
      </c>
      <c r="H73" s="15">
        <f t="shared" si="44"/>
        <v>3598.2999999999997</v>
      </c>
      <c r="I73" s="15">
        <f t="shared" si="44"/>
        <v>1016.7</v>
      </c>
      <c r="J73" s="15">
        <f t="shared" si="44"/>
        <v>1170.9000000000001</v>
      </c>
      <c r="K73" s="15">
        <f t="shared" si="44"/>
        <v>12259.5</v>
      </c>
      <c r="L73" s="55">
        <f>+L74+L79+L80</f>
        <v>1242</v>
      </c>
      <c r="M73" s="15">
        <f t="shared" ref="M73:R73" si="45">+M74+M79+M80</f>
        <v>1686.8999999999999</v>
      </c>
      <c r="N73" s="15">
        <f t="shared" si="45"/>
        <v>1112</v>
      </c>
      <c r="O73" s="15">
        <f t="shared" si="45"/>
        <v>1381.2</v>
      </c>
      <c r="P73" s="15">
        <f t="shared" si="45"/>
        <v>2225.6999999999998</v>
      </c>
      <c r="Q73" s="15">
        <f t="shared" si="45"/>
        <v>4876</v>
      </c>
      <c r="R73" s="15">
        <f t="shared" si="45"/>
        <v>1436.4</v>
      </c>
      <c r="S73" s="15">
        <f t="shared" si="44"/>
        <v>1252.2</v>
      </c>
      <c r="T73" s="15">
        <f>+T74+T79+T80</f>
        <v>15212.4</v>
      </c>
      <c r="U73" s="15">
        <f t="shared" ref="U73:U90" si="46">+T73-K73</f>
        <v>2952.8999999999996</v>
      </c>
      <c r="V73" s="15">
        <f t="shared" ref="V73:V88" si="47">+U73/K73*100</f>
        <v>24.086626697663032</v>
      </c>
    </row>
    <row r="74" spans="2:22" ht="15.95" customHeight="1">
      <c r="B74" s="47" t="s">
        <v>76</v>
      </c>
      <c r="C74" s="15">
        <f t="shared" ref="C74" si="48">SUM(C75:C78)</f>
        <v>1822.4</v>
      </c>
      <c r="D74" s="15">
        <f t="shared" ref="D74:K74" si="49">SUM(D75:D78)</f>
        <v>841.59999999999991</v>
      </c>
      <c r="E74" s="15">
        <f t="shared" si="49"/>
        <v>199.5</v>
      </c>
      <c r="F74" s="15">
        <f t="shared" si="49"/>
        <v>262.10000000000002</v>
      </c>
      <c r="G74" s="15">
        <f t="shared" si="49"/>
        <v>143.4</v>
      </c>
      <c r="H74" s="15">
        <f t="shared" si="49"/>
        <v>2858.7</v>
      </c>
      <c r="I74" s="15">
        <f t="shared" si="49"/>
        <v>266.3</v>
      </c>
      <c r="J74" s="15">
        <f t="shared" si="49"/>
        <v>320.7</v>
      </c>
      <c r="K74" s="15">
        <f t="shared" si="49"/>
        <v>6714.7</v>
      </c>
      <c r="L74" s="55">
        <f>SUM(L75:L78)</f>
        <v>702.2</v>
      </c>
      <c r="M74" s="15">
        <f t="shared" ref="M74:T74" si="50">SUM(M75:M78)</f>
        <v>1091.3</v>
      </c>
      <c r="N74" s="15">
        <f t="shared" si="50"/>
        <v>353.3</v>
      </c>
      <c r="O74" s="15">
        <f t="shared" si="50"/>
        <v>845.5</v>
      </c>
      <c r="P74" s="15">
        <f t="shared" si="50"/>
        <v>1504</v>
      </c>
      <c r="Q74" s="15">
        <f t="shared" si="50"/>
        <v>3527.2000000000003</v>
      </c>
      <c r="R74" s="15">
        <f t="shared" si="50"/>
        <v>340</v>
      </c>
      <c r="S74" s="15">
        <f t="shared" si="50"/>
        <v>204.5</v>
      </c>
      <c r="T74" s="15">
        <f t="shared" si="50"/>
        <v>8568</v>
      </c>
      <c r="U74" s="15">
        <f t="shared" si="46"/>
        <v>1853.3000000000002</v>
      </c>
      <c r="V74" s="15">
        <f t="shared" si="47"/>
        <v>27.600637407479116</v>
      </c>
    </row>
    <row r="75" spans="2:22" ht="15.95" customHeight="1">
      <c r="B75" s="34" t="s">
        <v>77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2700</v>
      </c>
      <c r="I75" s="20">
        <v>0</v>
      </c>
      <c r="J75" s="20">
        <v>0</v>
      </c>
      <c r="K75" s="20">
        <f t="shared" ref="K75:K81" si="51">SUM(C75:J75)</f>
        <v>2700</v>
      </c>
      <c r="L75" s="3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3150</v>
      </c>
      <c r="R75" s="20">
        <v>0</v>
      </c>
      <c r="S75" s="20">
        <v>0</v>
      </c>
      <c r="T75" s="20">
        <f t="shared" ref="T75:T81" si="52">SUM(L75:S75)</f>
        <v>3150</v>
      </c>
      <c r="U75" s="57">
        <f t="shared" si="46"/>
        <v>450</v>
      </c>
      <c r="V75" s="36">
        <f t="shared" si="47"/>
        <v>16.666666666666664</v>
      </c>
    </row>
    <row r="76" spans="2:22" ht="15.95" customHeight="1">
      <c r="B76" s="34" t="s">
        <v>78</v>
      </c>
      <c r="C76" s="20">
        <v>1586.9</v>
      </c>
      <c r="D76" s="20">
        <v>325.3</v>
      </c>
      <c r="E76" s="20">
        <v>0</v>
      </c>
      <c r="F76" s="20">
        <v>30.2</v>
      </c>
      <c r="G76" s="20">
        <v>0</v>
      </c>
      <c r="H76" s="20">
        <v>0</v>
      </c>
      <c r="I76" s="20">
        <v>40.299999999999997</v>
      </c>
      <c r="J76" s="20">
        <v>154.5</v>
      </c>
      <c r="K76" s="20">
        <f t="shared" si="51"/>
        <v>2137.1999999999998</v>
      </c>
      <c r="L76" s="30">
        <v>474.2</v>
      </c>
      <c r="M76" s="20">
        <v>880.9</v>
      </c>
      <c r="N76" s="20">
        <v>191.9</v>
      </c>
      <c r="O76" s="20">
        <v>646.70000000000005</v>
      </c>
      <c r="P76" s="20">
        <v>1351.5</v>
      </c>
      <c r="Q76" s="20">
        <v>196.6</v>
      </c>
      <c r="R76" s="20">
        <v>133.30000000000001</v>
      </c>
      <c r="S76" s="20">
        <v>0</v>
      </c>
      <c r="T76" s="20">
        <f t="shared" si="52"/>
        <v>3875.1</v>
      </c>
      <c r="U76" s="20">
        <f t="shared" si="46"/>
        <v>1737.9</v>
      </c>
      <c r="V76" s="15">
        <f t="shared" si="47"/>
        <v>81.316676024705231</v>
      </c>
    </row>
    <row r="77" spans="2:22" ht="15.95" customHeight="1">
      <c r="B77" s="34" t="s">
        <v>79</v>
      </c>
      <c r="C77" s="20">
        <v>226.2</v>
      </c>
      <c r="D77" s="20">
        <v>516.29999999999995</v>
      </c>
      <c r="E77" s="20">
        <v>199.5</v>
      </c>
      <c r="F77" s="20">
        <v>231.9</v>
      </c>
      <c r="G77" s="20">
        <v>143.4</v>
      </c>
      <c r="H77" s="20">
        <v>158.69999999999999</v>
      </c>
      <c r="I77" s="20">
        <v>226</v>
      </c>
      <c r="J77" s="20">
        <v>166.2</v>
      </c>
      <c r="K77" s="20">
        <f t="shared" si="51"/>
        <v>1868.2000000000003</v>
      </c>
      <c r="L77" s="30">
        <v>228</v>
      </c>
      <c r="M77" s="20">
        <v>210.4</v>
      </c>
      <c r="N77" s="20">
        <v>161.4</v>
      </c>
      <c r="O77" s="20">
        <v>198.8</v>
      </c>
      <c r="P77" s="20">
        <v>152.5</v>
      </c>
      <c r="Q77" s="20">
        <v>179.3</v>
      </c>
      <c r="R77" s="20">
        <v>206.7</v>
      </c>
      <c r="S77" s="20">
        <v>204.5</v>
      </c>
      <c r="T77" s="20">
        <f t="shared" si="52"/>
        <v>1541.6</v>
      </c>
      <c r="U77" s="20">
        <f t="shared" si="46"/>
        <v>-326.60000000000036</v>
      </c>
      <c r="V77" s="20">
        <f t="shared" si="47"/>
        <v>-17.482068301038449</v>
      </c>
    </row>
    <row r="78" spans="2:22" ht="15.95" customHeight="1">
      <c r="B78" s="34" t="s">
        <v>30</v>
      </c>
      <c r="C78" s="20">
        <v>9.3000000000000007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20">
        <f t="shared" si="51"/>
        <v>9.3000000000000007</v>
      </c>
      <c r="L78" s="30">
        <v>0</v>
      </c>
      <c r="M78" s="36">
        <v>0</v>
      </c>
      <c r="N78" s="36">
        <v>0</v>
      </c>
      <c r="O78" s="36">
        <v>0</v>
      </c>
      <c r="P78" s="36">
        <v>0</v>
      </c>
      <c r="Q78" s="36">
        <v>1.3</v>
      </c>
      <c r="R78" s="36">
        <v>0</v>
      </c>
      <c r="S78" s="36">
        <v>0</v>
      </c>
      <c r="T78" s="20">
        <f t="shared" si="52"/>
        <v>1.3</v>
      </c>
      <c r="U78" s="20">
        <f t="shared" si="46"/>
        <v>-8</v>
      </c>
      <c r="V78" s="20">
        <f t="shared" si="47"/>
        <v>-86.021505376344081</v>
      </c>
    </row>
    <row r="79" spans="2:22" ht="15.95" customHeight="1">
      <c r="B79" s="47" t="s">
        <v>80</v>
      </c>
      <c r="C79" s="18">
        <v>12.3</v>
      </c>
      <c r="D79" s="15">
        <v>9.6999999999999993</v>
      </c>
      <c r="E79" s="15">
        <v>12.1</v>
      </c>
      <c r="F79" s="15">
        <v>16</v>
      </c>
      <c r="G79" s="15">
        <v>22.9</v>
      </c>
      <c r="H79" s="15">
        <v>11.2</v>
      </c>
      <c r="I79" s="15">
        <v>12.6</v>
      </c>
      <c r="J79" s="15">
        <v>13.6</v>
      </c>
      <c r="K79" s="18">
        <f t="shared" si="51"/>
        <v>110.39999999999999</v>
      </c>
      <c r="L79" s="32">
        <v>18.8</v>
      </c>
      <c r="M79" s="15">
        <v>15.8</v>
      </c>
      <c r="N79" s="15">
        <v>17.600000000000001</v>
      </c>
      <c r="O79" s="15">
        <v>31</v>
      </c>
      <c r="P79" s="15">
        <v>28</v>
      </c>
      <c r="Q79" s="15">
        <v>22.5</v>
      </c>
      <c r="R79" s="15">
        <v>300.39999999999998</v>
      </c>
      <c r="S79" s="15">
        <v>30.2</v>
      </c>
      <c r="T79" s="18">
        <f t="shared" si="52"/>
        <v>464.29999999999995</v>
      </c>
      <c r="U79" s="18">
        <f t="shared" si="46"/>
        <v>353.9</v>
      </c>
      <c r="V79" s="18">
        <f t="shared" si="47"/>
        <v>320.56159420289856</v>
      </c>
    </row>
    <row r="80" spans="2:22" ht="15.75" customHeight="1">
      <c r="B80" s="58" t="s">
        <v>81</v>
      </c>
      <c r="C80" s="18">
        <v>172</v>
      </c>
      <c r="D80" s="15">
        <v>757.8</v>
      </c>
      <c r="E80" s="15">
        <v>795</v>
      </c>
      <c r="F80" s="15">
        <v>765.4</v>
      </c>
      <c r="G80" s="15">
        <v>641.4</v>
      </c>
      <c r="H80" s="15">
        <v>728.4</v>
      </c>
      <c r="I80" s="15">
        <v>737.8</v>
      </c>
      <c r="J80" s="15">
        <v>836.6</v>
      </c>
      <c r="K80" s="18">
        <f t="shared" si="51"/>
        <v>5434.4000000000005</v>
      </c>
      <c r="L80" s="18">
        <v>521</v>
      </c>
      <c r="M80" s="18">
        <v>579.79999999999995</v>
      </c>
      <c r="N80" s="18">
        <v>741.1</v>
      </c>
      <c r="O80" s="18">
        <v>504.7</v>
      </c>
      <c r="P80" s="18">
        <v>693.7</v>
      </c>
      <c r="Q80" s="18">
        <v>1326.3</v>
      </c>
      <c r="R80" s="18">
        <v>796</v>
      </c>
      <c r="S80" s="18">
        <v>1017.5</v>
      </c>
      <c r="T80" s="18">
        <f t="shared" si="52"/>
        <v>6180.1</v>
      </c>
      <c r="U80" s="18">
        <f t="shared" si="46"/>
        <v>745.69999999999982</v>
      </c>
      <c r="V80" s="18">
        <f t="shared" si="47"/>
        <v>13.72184601795966</v>
      </c>
    </row>
    <row r="81" spans="2:22" ht="15.95" customHeight="1">
      <c r="B81" s="56" t="s">
        <v>82</v>
      </c>
      <c r="C81" s="20">
        <v>152.69999999999999</v>
      </c>
      <c r="D81" s="36">
        <v>755.1</v>
      </c>
      <c r="E81" s="36">
        <v>789.2</v>
      </c>
      <c r="F81" s="36">
        <v>760.6</v>
      </c>
      <c r="G81" s="36">
        <v>636.6</v>
      </c>
      <c r="H81" s="36">
        <v>724.4</v>
      </c>
      <c r="I81" s="36">
        <v>728.6</v>
      </c>
      <c r="J81" s="36">
        <v>827.8</v>
      </c>
      <c r="K81" s="20">
        <f t="shared" si="51"/>
        <v>5375</v>
      </c>
      <c r="L81" s="30">
        <v>518</v>
      </c>
      <c r="M81" s="36">
        <v>575.4</v>
      </c>
      <c r="N81" s="36">
        <v>735.2</v>
      </c>
      <c r="O81" s="36">
        <v>501.8</v>
      </c>
      <c r="P81" s="36">
        <v>689.7</v>
      </c>
      <c r="Q81" s="36">
        <v>1323.4</v>
      </c>
      <c r="R81" s="36">
        <v>792.3</v>
      </c>
      <c r="S81" s="36">
        <v>1008.7</v>
      </c>
      <c r="T81" s="20">
        <f t="shared" si="52"/>
        <v>6144.5</v>
      </c>
      <c r="U81" s="20">
        <f t="shared" si="46"/>
        <v>769.5</v>
      </c>
      <c r="V81" s="20">
        <f t="shared" si="47"/>
        <v>14.316279069767443</v>
      </c>
    </row>
    <row r="82" spans="2:22" ht="15.95" customHeight="1">
      <c r="B82" s="59" t="s">
        <v>83</v>
      </c>
      <c r="C82" s="18">
        <f t="shared" ref="C82:T82" si="53">+C83</f>
        <v>0</v>
      </c>
      <c r="D82" s="18">
        <f t="shared" si="53"/>
        <v>0</v>
      </c>
      <c r="E82" s="18">
        <f t="shared" si="53"/>
        <v>6.7</v>
      </c>
      <c r="F82" s="18">
        <f t="shared" si="53"/>
        <v>0</v>
      </c>
      <c r="G82" s="18">
        <f t="shared" si="53"/>
        <v>1.1000000000000001</v>
      </c>
      <c r="H82" s="18">
        <f t="shared" si="53"/>
        <v>0.2</v>
      </c>
      <c r="I82" s="18">
        <f t="shared" si="53"/>
        <v>0</v>
      </c>
      <c r="J82" s="18">
        <f t="shared" si="53"/>
        <v>0</v>
      </c>
      <c r="K82" s="18">
        <f t="shared" si="53"/>
        <v>8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8">
        <f t="shared" si="53"/>
        <v>0</v>
      </c>
      <c r="P82" s="18">
        <f t="shared" si="53"/>
        <v>0</v>
      </c>
      <c r="Q82" s="18">
        <f t="shared" si="53"/>
        <v>11.4</v>
      </c>
      <c r="R82" s="18">
        <f t="shared" si="53"/>
        <v>7.7</v>
      </c>
      <c r="S82" s="18">
        <f t="shared" si="53"/>
        <v>0.3</v>
      </c>
      <c r="T82" s="18">
        <f t="shared" si="53"/>
        <v>19.400000000000002</v>
      </c>
      <c r="U82" s="18">
        <f t="shared" si="46"/>
        <v>11.400000000000002</v>
      </c>
      <c r="V82" s="18">
        <f t="shared" si="47"/>
        <v>142.50000000000003</v>
      </c>
    </row>
    <row r="83" spans="2:22" ht="15.95" customHeight="1">
      <c r="B83" s="19" t="s">
        <v>84</v>
      </c>
      <c r="C83" s="20">
        <v>0</v>
      </c>
      <c r="D83" s="20">
        <v>0</v>
      </c>
      <c r="E83" s="20">
        <v>6.7</v>
      </c>
      <c r="F83" s="20">
        <v>0</v>
      </c>
      <c r="G83" s="20">
        <v>1.1000000000000001</v>
      </c>
      <c r="H83" s="20">
        <v>0.2</v>
      </c>
      <c r="I83" s="20">
        <v>0</v>
      </c>
      <c r="J83" s="20">
        <v>0</v>
      </c>
      <c r="K83" s="20">
        <f>SUM(C83:J83)</f>
        <v>8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11.4</v>
      </c>
      <c r="R83" s="20">
        <v>7.7</v>
      </c>
      <c r="S83" s="20">
        <v>0.3</v>
      </c>
      <c r="T83" s="20">
        <f>SUM(L83:S83)</f>
        <v>19.400000000000002</v>
      </c>
      <c r="U83" s="20">
        <f t="shared" si="46"/>
        <v>11.400000000000002</v>
      </c>
      <c r="V83" s="20">
        <f t="shared" si="47"/>
        <v>142.50000000000003</v>
      </c>
    </row>
    <row r="84" spans="2:22" ht="20.25" customHeight="1" thickBot="1">
      <c r="B84" s="60" t="s">
        <v>85</v>
      </c>
      <c r="C84" s="61">
        <f>+C82+C8</f>
        <v>61031</v>
      </c>
      <c r="D84" s="61">
        <f t="shared" ref="D84:T84" si="54">+D82+D8</f>
        <v>42072.799999999996</v>
      </c>
      <c r="E84" s="61">
        <f t="shared" si="54"/>
        <v>45593.399999999994</v>
      </c>
      <c r="F84" s="61">
        <f t="shared" si="54"/>
        <v>54035.5</v>
      </c>
      <c r="G84" s="61">
        <f t="shared" si="54"/>
        <v>52345.799999999996</v>
      </c>
      <c r="H84" s="61">
        <f t="shared" si="54"/>
        <v>47598.299999999996</v>
      </c>
      <c r="I84" s="61">
        <f t="shared" si="54"/>
        <v>51479.499999999985</v>
      </c>
      <c r="J84" s="61">
        <f t="shared" si="54"/>
        <v>48934.9</v>
      </c>
      <c r="K84" s="61">
        <f t="shared" si="54"/>
        <v>403091.19999999995</v>
      </c>
      <c r="L84" s="61">
        <f t="shared" si="54"/>
        <v>58570.400000000009</v>
      </c>
      <c r="M84" s="61">
        <f t="shared" si="54"/>
        <v>46918.999999999993</v>
      </c>
      <c r="N84" s="61">
        <f t="shared" si="54"/>
        <v>51104.700000000004</v>
      </c>
      <c r="O84" s="61">
        <f t="shared" si="54"/>
        <v>66593.100000000006</v>
      </c>
      <c r="P84" s="61">
        <f t="shared" si="54"/>
        <v>55832.5</v>
      </c>
      <c r="Q84" s="61">
        <f t="shared" si="54"/>
        <v>54144.4</v>
      </c>
      <c r="R84" s="61">
        <f t="shared" si="54"/>
        <v>56677.2</v>
      </c>
      <c r="S84" s="61">
        <f t="shared" si="54"/>
        <v>52348.2</v>
      </c>
      <c r="T84" s="61">
        <f t="shared" si="54"/>
        <v>442189.50000000006</v>
      </c>
      <c r="U84" s="61">
        <f t="shared" si="46"/>
        <v>39098.300000000105</v>
      </c>
      <c r="V84" s="61">
        <f t="shared" si="47"/>
        <v>9.6996163647333677</v>
      </c>
    </row>
    <row r="85" spans="2:22" ht="15.95" customHeight="1" thickTop="1">
      <c r="B85" s="17" t="s">
        <v>86</v>
      </c>
      <c r="C85" s="18">
        <v>41.1</v>
      </c>
      <c r="D85" s="15">
        <v>29</v>
      </c>
      <c r="E85" s="15">
        <v>68.599999999999994</v>
      </c>
      <c r="F85" s="15">
        <v>7.6</v>
      </c>
      <c r="G85" s="15">
        <v>23.2</v>
      </c>
      <c r="H85" s="15">
        <v>44.9</v>
      </c>
      <c r="I85" s="15">
        <v>14</v>
      </c>
      <c r="J85" s="15">
        <v>62.3</v>
      </c>
      <c r="K85" s="18">
        <f>SUM(C85:J85)</f>
        <v>290.7</v>
      </c>
      <c r="L85" s="18">
        <v>33.1</v>
      </c>
      <c r="M85" s="15">
        <v>31.7</v>
      </c>
      <c r="N85" s="15">
        <v>42</v>
      </c>
      <c r="O85" s="15">
        <v>160.9</v>
      </c>
      <c r="P85" s="15">
        <v>8.9</v>
      </c>
      <c r="Q85" s="15">
        <v>11.1</v>
      </c>
      <c r="R85" s="15">
        <v>89.9</v>
      </c>
      <c r="S85" s="15">
        <v>24.3</v>
      </c>
      <c r="T85" s="18">
        <f>SUM(L85:S85)</f>
        <v>401.90000000000003</v>
      </c>
      <c r="U85" s="18">
        <f t="shared" si="46"/>
        <v>111.20000000000005</v>
      </c>
      <c r="V85" s="62">
        <f t="shared" si="47"/>
        <v>38.252493980048172</v>
      </c>
    </row>
    <row r="86" spans="2:22" ht="15.95" customHeight="1">
      <c r="B86" s="63" t="s">
        <v>87</v>
      </c>
      <c r="C86" s="64">
        <f t="shared" ref="C86:T86" si="55">+C87+C90</f>
        <v>7393.4</v>
      </c>
      <c r="D86" s="64">
        <f t="shared" si="55"/>
        <v>90867.299999999988</v>
      </c>
      <c r="E86" s="64">
        <f t="shared" si="55"/>
        <v>230.5</v>
      </c>
      <c r="F86" s="64">
        <f t="shared" si="55"/>
        <v>172.1</v>
      </c>
      <c r="G86" s="64">
        <f t="shared" si="55"/>
        <v>712.19999999999993</v>
      </c>
      <c r="H86" s="64">
        <f t="shared" si="55"/>
        <v>223.70000000000002</v>
      </c>
      <c r="I86" s="64">
        <f t="shared" si="55"/>
        <v>65497.599999999999</v>
      </c>
      <c r="J86" s="64">
        <f t="shared" si="55"/>
        <v>10094.5</v>
      </c>
      <c r="K86" s="64">
        <f t="shared" si="55"/>
        <v>175191.30000000005</v>
      </c>
      <c r="L86" s="64">
        <f t="shared" si="55"/>
        <v>23722</v>
      </c>
      <c r="M86" s="64">
        <f t="shared" si="55"/>
        <v>19857.099999999999</v>
      </c>
      <c r="N86" s="64">
        <f t="shared" si="55"/>
        <v>154.19999999999999</v>
      </c>
      <c r="O86" s="64">
        <f t="shared" si="55"/>
        <v>9388.9</v>
      </c>
      <c r="P86" s="64">
        <f t="shared" si="55"/>
        <v>12404.6</v>
      </c>
      <c r="Q86" s="64">
        <f t="shared" si="55"/>
        <v>127667.5</v>
      </c>
      <c r="R86" s="64">
        <f t="shared" si="55"/>
        <v>1109.8</v>
      </c>
      <c r="S86" s="64">
        <f t="shared" si="55"/>
        <v>631.69999999999993</v>
      </c>
      <c r="T86" s="64">
        <f t="shared" si="55"/>
        <v>194935.80000000002</v>
      </c>
      <c r="U86" s="64">
        <f t="shared" si="46"/>
        <v>19744.499999999971</v>
      </c>
      <c r="V86" s="64">
        <f t="shared" si="47"/>
        <v>11.270251433718435</v>
      </c>
    </row>
    <row r="87" spans="2:22" ht="15.95" customHeight="1">
      <c r="B87" s="65" t="s">
        <v>88</v>
      </c>
      <c r="C87" s="66">
        <f t="shared" ref="C87:S87" si="56">+C88</f>
        <v>0</v>
      </c>
      <c r="D87" s="66">
        <f t="shared" si="56"/>
        <v>32.9</v>
      </c>
      <c r="E87" s="66">
        <f t="shared" si="56"/>
        <v>0</v>
      </c>
      <c r="F87" s="66">
        <f t="shared" si="56"/>
        <v>0</v>
      </c>
      <c r="G87" s="66">
        <f t="shared" si="56"/>
        <v>0</v>
      </c>
      <c r="H87" s="66">
        <f t="shared" si="56"/>
        <v>0</v>
      </c>
      <c r="I87" s="66">
        <f t="shared" si="56"/>
        <v>30.7</v>
      </c>
      <c r="J87" s="66">
        <f t="shared" si="56"/>
        <v>31.6</v>
      </c>
      <c r="K87" s="66">
        <f t="shared" si="56"/>
        <v>95.199999999999989</v>
      </c>
      <c r="L87" s="66">
        <f t="shared" si="56"/>
        <v>0</v>
      </c>
      <c r="M87" s="66">
        <f t="shared" si="56"/>
        <v>32.1</v>
      </c>
      <c r="N87" s="66">
        <f t="shared" si="56"/>
        <v>0</v>
      </c>
      <c r="O87" s="66">
        <f t="shared" si="56"/>
        <v>91.3</v>
      </c>
      <c r="P87" s="66">
        <f t="shared" si="56"/>
        <v>0</v>
      </c>
      <c r="Q87" s="66">
        <f t="shared" si="56"/>
        <v>0</v>
      </c>
      <c r="R87" s="66">
        <f t="shared" si="56"/>
        <v>0</v>
      </c>
      <c r="S87" s="66">
        <f t="shared" si="56"/>
        <v>30.3</v>
      </c>
      <c r="T87" s="66">
        <f>+T88+T89</f>
        <v>153.70000000000002</v>
      </c>
      <c r="U87" s="66">
        <f t="shared" si="46"/>
        <v>58.500000000000028</v>
      </c>
      <c r="V87" s="67">
        <f t="shared" si="47"/>
        <v>61.449579831932809</v>
      </c>
    </row>
    <row r="88" spans="2:22" ht="15.95" customHeight="1">
      <c r="B88" s="68" t="s">
        <v>89</v>
      </c>
      <c r="C88" s="69">
        <v>0</v>
      </c>
      <c r="D88" s="70">
        <v>32.9</v>
      </c>
      <c r="E88" s="70">
        <v>0</v>
      </c>
      <c r="F88" s="70">
        <v>0</v>
      </c>
      <c r="G88" s="70">
        <v>0</v>
      </c>
      <c r="H88" s="70">
        <v>0</v>
      </c>
      <c r="I88" s="70">
        <v>30.7</v>
      </c>
      <c r="J88" s="70">
        <v>31.6</v>
      </c>
      <c r="K88" s="69">
        <f>SUM(C88:J88)</f>
        <v>95.199999999999989</v>
      </c>
      <c r="L88" s="69">
        <v>0</v>
      </c>
      <c r="M88" s="70">
        <v>32.1</v>
      </c>
      <c r="N88" s="70">
        <v>0</v>
      </c>
      <c r="O88" s="70">
        <v>91.3</v>
      </c>
      <c r="P88" s="70">
        <v>0</v>
      </c>
      <c r="Q88" s="70">
        <v>0</v>
      </c>
      <c r="R88" s="70">
        <v>0</v>
      </c>
      <c r="S88" s="70">
        <v>30.3</v>
      </c>
      <c r="T88" s="69">
        <f>SUM(L88:S88)</f>
        <v>153.70000000000002</v>
      </c>
      <c r="U88" s="70">
        <f t="shared" si="46"/>
        <v>58.500000000000028</v>
      </c>
      <c r="V88" s="69">
        <f t="shared" si="47"/>
        <v>61.449579831932809</v>
      </c>
    </row>
    <row r="89" spans="2:22" ht="15.95" customHeight="1">
      <c r="B89" s="68" t="s">
        <v>90</v>
      </c>
      <c r="C89" s="69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69">
        <f>SUM(C89:J89)</f>
        <v>0</v>
      </c>
      <c r="L89" s="69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69">
        <f>SUM(L89:S89)</f>
        <v>0</v>
      </c>
      <c r="U89" s="70">
        <f t="shared" si="46"/>
        <v>0</v>
      </c>
      <c r="V89" s="44">
        <v>0</v>
      </c>
    </row>
    <row r="90" spans="2:22" ht="15.95" customHeight="1">
      <c r="B90" s="65" t="s">
        <v>91</v>
      </c>
      <c r="C90" s="66">
        <f t="shared" ref="C90:T90" si="57">+C91+C93</f>
        <v>7393.4</v>
      </c>
      <c r="D90" s="66">
        <f t="shared" si="57"/>
        <v>90834.4</v>
      </c>
      <c r="E90" s="66">
        <f t="shared" si="57"/>
        <v>230.5</v>
      </c>
      <c r="F90" s="66">
        <f t="shared" si="57"/>
        <v>172.1</v>
      </c>
      <c r="G90" s="66">
        <f t="shared" si="57"/>
        <v>712.19999999999993</v>
      </c>
      <c r="H90" s="66">
        <f t="shared" si="57"/>
        <v>223.70000000000002</v>
      </c>
      <c r="I90" s="66">
        <f t="shared" si="57"/>
        <v>65466.9</v>
      </c>
      <c r="J90" s="66">
        <f t="shared" si="57"/>
        <v>10062.9</v>
      </c>
      <c r="K90" s="66">
        <f t="shared" si="57"/>
        <v>175096.10000000003</v>
      </c>
      <c r="L90" s="66">
        <f t="shared" si="57"/>
        <v>23722</v>
      </c>
      <c r="M90" s="66">
        <f t="shared" si="57"/>
        <v>19825</v>
      </c>
      <c r="N90" s="66">
        <f t="shared" si="57"/>
        <v>154.19999999999999</v>
      </c>
      <c r="O90" s="66">
        <f t="shared" si="57"/>
        <v>9297.6</v>
      </c>
      <c r="P90" s="66">
        <f t="shared" si="57"/>
        <v>12404.6</v>
      </c>
      <c r="Q90" s="66">
        <f t="shared" si="57"/>
        <v>127667.5</v>
      </c>
      <c r="R90" s="66">
        <f t="shared" si="57"/>
        <v>1109.8</v>
      </c>
      <c r="S90" s="66">
        <f t="shared" si="57"/>
        <v>601.4</v>
      </c>
      <c r="T90" s="66">
        <f t="shared" si="57"/>
        <v>194782.1</v>
      </c>
      <c r="U90" s="66">
        <f t="shared" si="46"/>
        <v>19685.999999999971</v>
      </c>
      <c r="V90" s="67">
        <f>+U90/K90*100</f>
        <v>11.242968861099687</v>
      </c>
    </row>
    <row r="91" spans="2:22" ht="15.95" customHeight="1">
      <c r="B91" s="71" t="s">
        <v>92</v>
      </c>
      <c r="C91" s="72">
        <f t="shared" ref="C91:U91" si="58">+C92</f>
        <v>0</v>
      </c>
      <c r="D91" s="72">
        <f t="shared" si="58"/>
        <v>0</v>
      </c>
      <c r="E91" s="72">
        <f t="shared" si="58"/>
        <v>0</v>
      </c>
      <c r="F91" s="72">
        <f t="shared" si="58"/>
        <v>0</v>
      </c>
      <c r="G91" s="72">
        <f t="shared" si="58"/>
        <v>0</v>
      </c>
      <c r="H91" s="72">
        <f t="shared" si="58"/>
        <v>0</v>
      </c>
      <c r="I91" s="72">
        <f t="shared" si="58"/>
        <v>0</v>
      </c>
      <c r="J91" s="72">
        <f t="shared" si="58"/>
        <v>0</v>
      </c>
      <c r="K91" s="72">
        <f t="shared" si="58"/>
        <v>0</v>
      </c>
      <c r="L91" s="72">
        <f t="shared" si="58"/>
        <v>0</v>
      </c>
      <c r="M91" s="72">
        <f t="shared" si="58"/>
        <v>0</v>
      </c>
      <c r="N91" s="72">
        <f t="shared" si="58"/>
        <v>0</v>
      </c>
      <c r="O91" s="72">
        <f t="shared" si="58"/>
        <v>0</v>
      </c>
      <c r="P91" s="72">
        <f t="shared" si="58"/>
        <v>0</v>
      </c>
      <c r="Q91" s="72">
        <f t="shared" si="58"/>
        <v>0</v>
      </c>
      <c r="R91" s="72">
        <f t="shared" si="58"/>
        <v>0</v>
      </c>
      <c r="S91" s="72">
        <f t="shared" si="58"/>
        <v>0</v>
      </c>
      <c r="T91" s="72">
        <f t="shared" si="58"/>
        <v>0</v>
      </c>
      <c r="U91" s="72">
        <f t="shared" si="58"/>
        <v>0</v>
      </c>
      <c r="V91" s="44">
        <v>0</v>
      </c>
    </row>
    <row r="92" spans="2:22" ht="15.95" customHeight="1">
      <c r="B92" s="29" t="s">
        <v>93</v>
      </c>
      <c r="C92" s="69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69">
        <f>SUM(C92:J92)</f>
        <v>0</v>
      </c>
      <c r="L92" s="69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69">
        <f>SUM(L92:S92)</f>
        <v>0</v>
      </c>
      <c r="U92" s="70">
        <f t="shared" ref="U92:U105" si="59">+T92-K92</f>
        <v>0</v>
      </c>
      <c r="V92" s="44">
        <v>0</v>
      </c>
    </row>
    <row r="93" spans="2:22" ht="15.95" customHeight="1">
      <c r="B93" s="71" t="s">
        <v>94</v>
      </c>
      <c r="C93" s="73">
        <f>+C95+C98+C94</f>
        <v>7393.4</v>
      </c>
      <c r="D93" s="73">
        <f t="shared" ref="D93:J93" si="60">+D95+D98</f>
        <v>90834.4</v>
      </c>
      <c r="E93" s="73">
        <f t="shared" si="60"/>
        <v>230.5</v>
      </c>
      <c r="F93" s="73">
        <f t="shared" si="60"/>
        <v>172.1</v>
      </c>
      <c r="G93" s="73">
        <f t="shared" si="60"/>
        <v>712.19999999999993</v>
      </c>
      <c r="H93" s="73">
        <f t="shared" si="60"/>
        <v>223.70000000000002</v>
      </c>
      <c r="I93" s="73">
        <f t="shared" si="60"/>
        <v>65466.9</v>
      </c>
      <c r="J93" s="73">
        <f t="shared" si="60"/>
        <v>10062.9</v>
      </c>
      <c r="K93" s="73">
        <f>+K95+K98+K94</f>
        <v>175096.10000000003</v>
      </c>
      <c r="L93" s="73">
        <f>+L95+L98+L94</f>
        <v>23722</v>
      </c>
      <c r="M93" s="73">
        <f t="shared" ref="M93:S93" si="61">+M95+M98</f>
        <v>19825</v>
      </c>
      <c r="N93" s="73">
        <f t="shared" si="61"/>
        <v>154.19999999999999</v>
      </c>
      <c r="O93" s="73">
        <f t="shared" si="61"/>
        <v>9297.6</v>
      </c>
      <c r="P93" s="73">
        <f t="shared" si="61"/>
        <v>12404.6</v>
      </c>
      <c r="Q93" s="73">
        <f t="shared" si="61"/>
        <v>127667.5</v>
      </c>
      <c r="R93" s="73">
        <f t="shared" si="61"/>
        <v>1109.8</v>
      </c>
      <c r="S93" s="73">
        <f t="shared" si="61"/>
        <v>601.4</v>
      </c>
      <c r="T93" s="73">
        <f>+T95+T98+T94</f>
        <v>194782.1</v>
      </c>
      <c r="U93" s="74">
        <f t="shared" si="59"/>
        <v>19685.999999999971</v>
      </c>
      <c r="V93" s="75">
        <f>+U93/K93*100</f>
        <v>11.242968861099687</v>
      </c>
    </row>
    <row r="94" spans="2:22" ht="15.95" customHeight="1">
      <c r="B94" s="76" t="s">
        <v>95</v>
      </c>
      <c r="C94" s="64">
        <v>0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64">
        <f>SUM(C94:J94)</f>
        <v>0</v>
      </c>
      <c r="L94" s="64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64">
        <f>SUM(L94:S94)</f>
        <v>0</v>
      </c>
      <c r="U94" s="78">
        <f t="shared" si="59"/>
        <v>0</v>
      </c>
      <c r="V94" s="79" t="s">
        <v>96</v>
      </c>
    </row>
    <row r="95" spans="2:22" ht="15.95" customHeight="1">
      <c r="B95" s="76" t="s">
        <v>97</v>
      </c>
      <c r="C95" s="77">
        <f t="shared" ref="C95:T95" si="62">+C96+C97</f>
        <v>7149.7</v>
      </c>
      <c r="D95" s="77">
        <f t="shared" si="62"/>
        <v>90774.5</v>
      </c>
      <c r="E95" s="77">
        <f t="shared" si="62"/>
        <v>43.9</v>
      </c>
      <c r="F95" s="77">
        <f t="shared" si="62"/>
        <v>0</v>
      </c>
      <c r="G95" s="77">
        <f t="shared" si="62"/>
        <v>0</v>
      </c>
      <c r="H95" s="77">
        <f t="shared" si="62"/>
        <v>0</v>
      </c>
      <c r="I95" s="77">
        <f t="shared" si="62"/>
        <v>64366.8</v>
      </c>
      <c r="J95" s="77">
        <f t="shared" si="62"/>
        <v>10000</v>
      </c>
      <c r="K95" s="77">
        <f t="shared" si="62"/>
        <v>172334.90000000002</v>
      </c>
      <c r="L95" s="77">
        <f t="shared" si="62"/>
        <v>23507.7</v>
      </c>
      <c r="M95" s="77">
        <f t="shared" si="62"/>
        <v>18774.3</v>
      </c>
      <c r="N95" s="77">
        <f t="shared" si="62"/>
        <v>0</v>
      </c>
      <c r="O95" s="77">
        <f t="shared" si="62"/>
        <v>9118</v>
      </c>
      <c r="P95" s="77">
        <f t="shared" si="62"/>
        <v>12000</v>
      </c>
      <c r="Q95" s="77">
        <f t="shared" si="62"/>
        <v>126749.1</v>
      </c>
      <c r="R95" s="77">
        <f t="shared" si="62"/>
        <v>1000</v>
      </c>
      <c r="S95" s="77">
        <f t="shared" si="62"/>
        <v>0</v>
      </c>
      <c r="T95" s="77">
        <f t="shared" si="62"/>
        <v>191149.1</v>
      </c>
      <c r="U95" s="78">
        <f t="shared" si="59"/>
        <v>18814.199999999983</v>
      </c>
      <c r="V95" s="64">
        <f>+U95/K95*100</f>
        <v>10.917231506792866</v>
      </c>
    </row>
    <row r="96" spans="2:22" ht="15.95" customHeight="1">
      <c r="B96" s="80" t="s">
        <v>98</v>
      </c>
      <c r="C96" s="69">
        <v>7149.7</v>
      </c>
      <c r="D96" s="70">
        <v>2000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10000</v>
      </c>
      <c r="K96" s="69">
        <f>SUM(C96:J96)</f>
        <v>19149.7</v>
      </c>
      <c r="L96" s="69">
        <v>23507.7</v>
      </c>
      <c r="M96" s="70">
        <v>18774.3</v>
      </c>
      <c r="N96" s="70">
        <v>0</v>
      </c>
      <c r="O96" s="70">
        <v>9118</v>
      </c>
      <c r="P96" s="70">
        <v>12000</v>
      </c>
      <c r="Q96" s="70">
        <v>1500</v>
      </c>
      <c r="R96" s="70">
        <v>1000</v>
      </c>
      <c r="S96" s="70">
        <v>0</v>
      </c>
      <c r="T96" s="69">
        <f>SUM(L96:S96)</f>
        <v>65900</v>
      </c>
      <c r="U96" s="81">
        <f t="shared" si="59"/>
        <v>46750.3</v>
      </c>
      <c r="V96" s="69">
        <f>+U96/K96*100</f>
        <v>244.13071745249275</v>
      </c>
    </row>
    <row r="97" spans="2:29" ht="15.95" customHeight="1">
      <c r="B97" s="80" t="s">
        <v>99</v>
      </c>
      <c r="C97" s="69">
        <v>0</v>
      </c>
      <c r="D97" s="70">
        <v>88774.5</v>
      </c>
      <c r="E97" s="70">
        <v>43.9</v>
      </c>
      <c r="F97" s="70">
        <v>0</v>
      </c>
      <c r="G97" s="70">
        <v>0</v>
      </c>
      <c r="H97" s="70">
        <v>0</v>
      </c>
      <c r="I97" s="70">
        <v>64366.8</v>
      </c>
      <c r="J97" s="70">
        <v>0</v>
      </c>
      <c r="K97" s="69">
        <f>SUM(C97:J97)</f>
        <v>153185.20000000001</v>
      </c>
      <c r="L97" s="69">
        <v>0</v>
      </c>
      <c r="M97" s="70">
        <v>0</v>
      </c>
      <c r="N97" s="70">
        <v>0</v>
      </c>
      <c r="O97" s="70">
        <v>0</v>
      </c>
      <c r="P97" s="70">
        <v>0</v>
      </c>
      <c r="Q97" s="82">
        <v>125249.1</v>
      </c>
      <c r="R97" s="70">
        <v>0</v>
      </c>
      <c r="S97" s="70">
        <v>0</v>
      </c>
      <c r="T97" s="69">
        <f>SUM(L97:S97)</f>
        <v>125249.1</v>
      </c>
      <c r="U97" s="81">
        <f t="shared" si="59"/>
        <v>-27936.100000000006</v>
      </c>
      <c r="V97" s="69">
        <f>+U97/K97*100</f>
        <v>-18.236814000308126</v>
      </c>
    </row>
    <row r="98" spans="2:29" ht="15.95" customHeight="1">
      <c r="B98" s="76" t="s">
        <v>100</v>
      </c>
      <c r="C98" s="77">
        <f t="shared" ref="C98:T98" si="63">+C99+C100</f>
        <v>243.7</v>
      </c>
      <c r="D98" s="77">
        <f t="shared" si="63"/>
        <v>59.9</v>
      </c>
      <c r="E98" s="77">
        <f t="shared" si="63"/>
        <v>186.6</v>
      </c>
      <c r="F98" s="77">
        <f t="shared" si="63"/>
        <v>172.1</v>
      </c>
      <c r="G98" s="77">
        <f t="shared" si="63"/>
        <v>712.19999999999993</v>
      </c>
      <c r="H98" s="77">
        <f t="shared" si="63"/>
        <v>223.70000000000002</v>
      </c>
      <c r="I98" s="77">
        <f t="shared" si="63"/>
        <v>1100.0999999999999</v>
      </c>
      <c r="J98" s="77">
        <f t="shared" si="63"/>
        <v>62.9</v>
      </c>
      <c r="K98" s="77">
        <f t="shared" si="63"/>
        <v>2761.2000000000003</v>
      </c>
      <c r="L98" s="77">
        <f t="shared" si="63"/>
        <v>214.3</v>
      </c>
      <c r="M98" s="77">
        <f t="shared" si="63"/>
        <v>1050.7</v>
      </c>
      <c r="N98" s="77">
        <f t="shared" si="63"/>
        <v>154.19999999999999</v>
      </c>
      <c r="O98" s="77">
        <f t="shared" si="63"/>
        <v>179.6</v>
      </c>
      <c r="P98" s="77">
        <f t="shared" si="63"/>
        <v>404.6</v>
      </c>
      <c r="Q98" s="77">
        <f t="shared" si="63"/>
        <v>918.4</v>
      </c>
      <c r="R98" s="77">
        <f t="shared" si="63"/>
        <v>109.8</v>
      </c>
      <c r="S98" s="77">
        <f t="shared" si="63"/>
        <v>601.4</v>
      </c>
      <c r="T98" s="77">
        <f t="shared" si="63"/>
        <v>3633.0000000000005</v>
      </c>
      <c r="U98" s="78">
        <f t="shared" si="59"/>
        <v>871.80000000000018</v>
      </c>
      <c r="V98" s="21">
        <f>+U98/K98*100</f>
        <v>31.573229030856155</v>
      </c>
    </row>
    <row r="99" spans="2:29" ht="13.5" customHeight="1">
      <c r="B99" s="80" t="s">
        <v>101</v>
      </c>
      <c r="C99" s="69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69">
        <f>SUM(C99:J99)</f>
        <v>0</v>
      </c>
      <c r="L99" s="69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69">
        <f>SUM(L99:S99)</f>
        <v>0</v>
      </c>
      <c r="U99" s="25">
        <f t="shared" si="59"/>
        <v>0</v>
      </c>
      <c r="V99" s="79" t="s">
        <v>96</v>
      </c>
    </row>
    <row r="100" spans="2:29" ht="15.95" customHeight="1">
      <c r="B100" s="80" t="s">
        <v>102</v>
      </c>
      <c r="C100" s="70">
        <f t="shared" ref="C100:T100" si="64">+C101+C102</f>
        <v>243.7</v>
      </c>
      <c r="D100" s="70">
        <f t="shared" si="64"/>
        <v>59.9</v>
      </c>
      <c r="E100" s="70">
        <f t="shared" si="64"/>
        <v>186.6</v>
      </c>
      <c r="F100" s="70">
        <f t="shared" si="64"/>
        <v>172.1</v>
      </c>
      <c r="G100" s="70">
        <f t="shared" si="64"/>
        <v>712.19999999999993</v>
      </c>
      <c r="H100" s="70">
        <f t="shared" si="64"/>
        <v>223.70000000000002</v>
      </c>
      <c r="I100" s="70">
        <f t="shared" si="64"/>
        <v>1100.0999999999999</v>
      </c>
      <c r="J100" s="70">
        <f t="shared" si="64"/>
        <v>62.9</v>
      </c>
      <c r="K100" s="70">
        <f t="shared" si="64"/>
        <v>2761.2000000000003</v>
      </c>
      <c r="L100" s="70">
        <f t="shared" si="64"/>
        <v>214.3</v>
      </c>
      <c r="M100" s="70">
        <f t="shared" si="64"/>
        <v>1050.7</v>
      </c>
      <c r="N100" s="70">
        <f t="shared" si="64"/>
        <v>154.19999999999999</v>
      </c>
      <c r="O100" s="70">
        <f t="shared" si="64"/>
        <v>179.6</v>
      </c>
      <c r="P100" s="70">
        <f t="shared" si="64"/>
        <v>404.6</v>
      </c>
      <c r="Q100" s="70">
        <f t="shared" si="64"/>
        <v>918.4</v>
      </c>
      <c r="R100" s="70">
        <f t="shared" si="64"/>
        <v>109.8</v>
      </c>
      <c r="S100" s="70">
        <f t="shared" si="64"/>
        <v>601.4</v>
      </c>
      <c r="T100" s="70">
        <f t="shared" si="64"/>
        <v>3633.0000000000005</v>
      </c>
      <c r="U100" s="25">
        <f t="shared" si="59"/>
        <v>871.80000000000018</v>
      </c>
      <c r="V100" s="25">
        <f t="shared" ref="V100:V105" si="65">+U100/K100*100</f>
        <v>31.573229030856155</v>
      </c>
    </row>
    <row r="101" spans="2:29" ht="15.95" customHeight="1">
      <c r="B101" s="83" t="s">
        <v>103</v>
      </c>
      <c r="C101" s="69">
        <v>0</v>
      </c>
      <c r="D101" s="70">
        <v>0</v>
      </c>
      <c r="E101" s="70">
        <v>1.7</v>
      </c>
      <c r="F101" s="70">
        <v>2.9</v>
      </c>
      <c r="G101" s="70">
        <v>1.4</v>
      </c>
      <c r="H101" s="70">
        <v>1.8</v>
      </c>
      <c r="I101" s="70">
        <v>0</v>
      </c>
      <c r="J101" s="70">
        <v>0</v>
      </c>
      <c r="K101" s="69">
        <f>SUM(C101:J101)</f>
        <v>7.8</v>
      </c>
      <c r="L101" s="69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69">
        <f>SUM(L101:S101)</f>
        <v>0</v>
      </c>
      <c r="U101" s="25">
        <f t="shared" si="59"/>
        <v>-7.8</v>
      </c>
      <c r="V101" s="25">
        <f t="shared" si="65"/>
        <v>-100</v>
      </c>
    </row>
    <row r="102" spans="2:29" ht="15.95" customHeight="1">
      <c r="B102" s="83" t="s">
        <v>30</v>
      </c>
      <c r="C102" s="69">
        <v>243.7</v>
      </c>
      <c r="D102" s="70">
        <v>59.9</v>
      </c>
      <c r="E102" s="70">
        <v>184.9</v>
      </c>
      <c r="F102" s="70">
        <v>169.2</v>
      </c>
      <c r="G102" s="70">
        <v>710.8</v>
      </c>
      <c r="H102" s="70">
        <v>221.9</v>
      </c>
      <c r="I102" s="70">
        <v>1100.0999999999999</v>
      </c>
      <c r="J102" s="70">
        <v>62.9</v>
      </c>
      <c r="K102" s="69">
        <f>SUM(C102:J102)</f>
        <v>2753.4</v>
      </c>
      <c r="L102" s="69">
        <v>214.3</v>
      </c>
      <c r="M102" s="70">
        <v>1050.7</v>
      </c>
      <c r="N102" s="70">
        <v>154.19999999999999</v>
      </c>
      <c r="O102" s="70">
        <v>179.6</v>
      </c>
      <c r="P102" s="70">
        <v>404.6</v>
      </c>
      <c r="Q102" s="70">
        <v>918.4</v>
      </c>
      <c r="R102" s="70">
        <v>109.8</v>
      </c>
      <c r="S102" s="70">
        <v>601.4</v>
      </c>
      <c r="T102" s="69">
        <f>SUM(L102:S102)</f>
        <v>3633.0000000000005</v>
      </c>
      <c r="U102" s="25">
        <f t="shared" si="59"/>
        <v>879.60000000000036</v>
      </c>
      <c r="V102" s="25">
        <f t="shared" si="65"/>
        <v>31.945957724994567</v>
      </c>
      <c r="W102" s="37"/>
      <c r="X102" s="37"/>
      <c r="Y102" s="37"/>
      <c r="Z102" s="37"/>
      <c r="AA102" s="37"/>
      <c r="AB102" s="37"/>
      <c r="AC102" s="37"/>
    </row>
    <row r="103" spans="2:29" ht="15.95" customHeight="1">
      <c r="B103" s="63" t="s">
        <v>104</v>
      </c>
      <c r="C103" s="64">
        <f t="shared" ref="C103:T103" si="66">+C104</f>
        <v>11.4</v>
      </c>
      <c r="D103" s="64">
        <f t="shared" si="66"/>
        <v>31.8</v>
      </c>
      <c r="E103" s="64">
        <f t="shared" si="66"/>
        <v>6</v>
      </c>
      <c r="F103" s="64">
        <f t="shared" si="66"/>
        <v>62.2</v>
      </c>
      <c r="G103" s="64">
        <f t="shared" si="66"/>
        <v>23.8</v>
      </c>
      <c r="H103" s="64">
        <f t="shared" si="66"/>
        <v>17.7</v>
      </c>
      <c r="I103" s="64">
        <f t="shared" si="66"/>
        <v>11</v>
      </c>
      <c r="J103" s="64">
        <f t="shared" si="66"/>
        <v>29.8</v>
      </c>
      <c r="K103" s="64">
        <f t="shared" si="66"/>
        <v>193.70000000000002</v>
      </c>
      <c r="L103" s="64">
        <f t="shared" si="66"/>
        <v>16</v>
      </c>
      <c r="M103" s="64">
        <f t="shared" si="66"/>
        <v>3.3</v>
      </c>
      <c r="N103" s="64">
        <f t="shared" si="66"/>
        <v>6</v>
      </c>
      <c r="O103" s="64">
        <f t="shared" si="66"/>
        <v>2.1</v>
      </c>
      <c r="P103" s="64">
        <f t="shared" si="66"/>
        <v>6.7</v>
      </c>
      <c r="Q103" s="64">
        <f t="shared" si="66"/>
        <v>2.4</v>
      </c>
      <c r="R103" s="64">
        <f t="shared" si="66"/>
        <v>3.9</v>
      </c>
      <c r="S103" s="64">
        <f t="shared" si="66"/>
        <v>4.7</v>
      </c>
      <c r="T103" s="64">
        <f t="shared" si="66"/>
        <v>45.1</v>
      </c>
      <c r="U103" s="64">
        <f t="shared" si="59"/>
        <v>-148.60000000000002</v>
      </c>
      <c r="V103" s="21">
        <f t="shared" si="65"/>
        <v>-76.716572018585452</v>
      </c>
    </row>
    <row r="104" spans="2:29" ht="13.5" customHeight="1">
      <c r="B104" s="29" t="s">
        <v>105</v>
      </c>
      <c r="C104" s="69">
        <v>11.4</v>
      </c>
      <c r="D104" s="69">
        <v>31.8</v>
      </c>
      <c r="E104" s="69">
        <v>6</v>
      </c>
      <c r="F104" s="69">
        <v>62.2</v>
      </c>
      <c r="G104" s="69">
        <v>23.8</v>
      </c>
      <c r="H104" s="69">
        <v>17.7</v>
      </c>
      <c r="I104" s="69">
        <v>11</v>
      </c>
      <c r="J104" s="69">
        <v>29.8</v>
      </c>
      <c r="K104" s="69">
        <f>SUM(C104:J104)</f>
        <v>193.70000000000002</v>
      </c>
      <c r="L104" s="69">
        <v>16</v>
      </c>
      <c r="M104" s="69">
        <v>3.3</v>
      </c>
      <c r="N104" s="69">
        <v>6</v>
      </c>
      <c r="O104" s="69">
        <v>2.1</v>
      </c>
      <c r="P104" s="69">
        <v>6.7</v>
      </c>
      <c r="Q104" s="69">
        <v>2.4</v>
      </c>
      <c r="R104" s="69">
        <v>3.9</v>
      </c>
      <c r="S104" s="69">
        <v>4.7</v>
      </c>
      <c r="T104" s="69">
        <f>SUM(L104:S104)</f>
        <v>45.1</v>
      </c>
      <c r="U104" s="69">
        <f t="shared" si="59"/>
        <v>-148.60000000000002</v>
      </c>
      <c r="V104" s="25">
        <f t="shared" si="65"/>
        <v>-76.716572018585452</v>
      </c>
    </row>
    <row r="105" spans="2:29" ht="18.75" customHeight="1" thickBot="1">
      <c r="B105" s="84" t="s">
        <v>85</v>
      </c>
      <c r="C105" s="85">
        <f t="shared" ref="C105:T105" si="67">+C103+C86+C85+C84</f>
        <v>68476.899999999994</v>
      </c>
      <c r="D105" s="86">
        <f t="shared" si="67"/>
        <v>133000.9</v>
      </c>
      <c r="E105" s="86">
        <f t="shared" si="67"/>
        <v>45898.499999999993</v>
      </c>
      <c r="F105" s="86">
        <f t="shared" si="67"/>
        <v>54277.4</v>
      </c>
      <c r="G105" s="86">
        <f t="shared" si="67"/>
        <v>53104.999999999993</v>
      </c>
      <c r="H105" s="86">
        <f t="shared" si="67"/>
        <v>47884.6</v>
      </c>
      <c r="I105" s="86">
        <f t="shared" si="67"/>
        <v>117002.09999999998</v>
      </c>
      <c r="J105" s="86">
        <f t="shared" si="67"/>
        <v>59121.5</v>
      </c>
      <c r="K105" s="86">
        <f t="shared" si="67"/>
        <v>578766.9</v>
      </c>
      <c r="L105" s="86">
        <f t="shared" si="67"/>
        <v>82341.5</v>
      </c>
      <c r="M105" s="86">
        <f t="shared" si="67"/>
        <v>66811.099999999991</v>
      </c>
      <c r="N105" s="86">
        <f t="shared" si="67"/>
        <v>51306.9</v>
      </c>
      <c r="O105" s="86">
        <f t="shared" si="67"/>
        <v>76145</v>
      </c>
      <c r="P105" s="86">
        <f t="shared" si="67"/>
        <v>68252.7</v>
      </c>
      <c r="Q105" s="86">
        <f t="shared" si="67"/>
        <v>181825.4</v>
      </c>
      <c r="R105" s="86">
        <f t="shared" si="67"/>
        <v>57880.799999999996</v>
      </c>
      <c r="S105" s="86">
        <f t="shared" si="67"/>
        <v>53008.899999999994</v>
      </c>
      <c r="T105" s="86">
        <f t="shared" si="67"/>
        <v>637572.30000000005</v>
      </c>
      <c r="U105" s="86">
        <f t="shared" si="59"/>
        <v>58805.400000000023</v>
      </c>
      <c r="V105" s="86">
        <f t="shared" si="65"/>
        <v>10.160463564865237</v>
      </c>
    </row>
    <row r="106" spans="2:29" ht="15.95" customHeight="1" thickTop="1">
      <c r="B106" s="87" t="s">
        <v>106</v>
      </c>
      <c r="C106" s="88"/>
      <c r="D106" s="89"/>
      <c r="E106" s="90"/>
      <c r="F106" s="90"/>
      <c r="G106" s="90"/>
      <c r="H106" s="90"/>
      <c r="I106" s="90"/>
      <c r="J106" s="90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64"/>
    </row>
    <row r="107" spans="2:29" ht="17.25" customHeight="1">
      <c r="B107" s="91" t="s">
        <v>107</v>
      </c>
      <c r="C107" s="53">
        <v>336.7</v>
      </c>
      <c r="D107" s="92">
        <v>304.60000000000002</v>
      </c>
      <c r="E107" s="93">
        <v>300.89999999999998</v>
      </c>
      <c r="F107" s="93">
        <v>308.3</v>
      </c>
      <c r="G107" s="93">
        <v>349.7</v>
      </c>
      <c r="H107" s="93">
        <v>346.9</v>
      </c>
      <c r="I107" s="93">
        <v>329.5</v>
      </c>
      <c r="J107" s="93">
        <v>335.9</v>
      </c>
      <c r="K107" s="92">
        <f>SUM(C107:J107)</f>
        <v>2612.5</v>
      </c>
      <c r="L107" s="92">
        <v>375</v>
      </c>
      <c r="M107" s="92">
        <v>327.2</v>
      </c>
      <c r="N107" s="92">
        <v>368.6</v>
      </c>
      <c r="O107" s="92">
        <v>352.9</v>
      </c>
      <c r="P107" s="92">
        <v>394.3</v>
      </c>
      <c r="Q107" s="92">
        <v>338.8</v>
      </c>
      <c r="R107" s="92">
        <v>355.1</v>
      </c>
      <c r="S107" s="92">
        <v>344.2</v>
      </c>
      <c r="T107" s="92">
        <f>SUM(L107:S107)</f>
        <v>2856.1</v>
      </c>
      <c r="U107" s="92">
        <f t="shared" ref="U107:U112" si="68">+T107-K107</f>
        <v>243.59999999999991</v>
      </c>
      <c r="V107" s="92">
        <f>+U107/K107*100</f>
        <v>9.3244019138755956</v>
      </c>
    </row>
    <row r="108" spans="2:29" ht="17.25" customHeight="1">
      <c r="B108" s="91" t="s">
        <v>108</v>
      </c>
      <c r="C108" s="53">
        <v>0</v>
      </c>
      <c r="D108" s="92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2">
        <f>SUM(C108:J108)</f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0.1</v>
      </c>
      <c r="T108" s="92">
        <f>SUM(L108:S108)</f>
        <v>0.1</v>
      </c>
      <c r="U108" s="92">
        <f t="shared" si="68"/>
        <v>0.1</v>
      </c>
      <c r="V108" s="25">
        <v>0</v>
      </c>
    </row>
    <row r="109" spans="2:29" ht="17.25" customHeight="1">
      <c r="B109" s="91" t="s">
        <v>109</v>
      </c>
      <c r="C109" s="94">
        <v>329.1</v>
      </c>
      <c r="D109" s="95">
        <v>263.7</v>
      </c>
      <c r="E109" s="96">
        <v>269.8</v>
      </c>
      <c r="F109" s="96">
        <v>229.1</v>
      </c>
      <c r="G109" s="96">
        <v>286.60000000000002</v>
      </c>
      <c r="H109" s="96">
        <v>426.6</v>
      </c>
      <c r="I109" s="96">
        <v>234.2</v>
      </c>
      <c r="J109" s="96">
        <v>305.5</v>
      </c>
      <c r="K109" s="97">
        <f>SUM(C109:J109)</f>
        <v>2344.5999999999995</v>
      </c>
      <c r="L109" s="95">
        <v>287.39999999999998</v>
      </c>
      <c r="M109" s="95">
        <v>241.1</v>
      </c>
      <c r="N109" s="95">
        <v>235.7</v>
      </c>
      <c r="O109" s="95">
        <v>237.1</v>
      </c>
      <c r="P109" s="95">
        <v>299.89999999999998</v>
      </c>
      <c r="Q109" s="95">
        <v>229</v>
      </c>
      <c r="R109" s="95">
        <v>256.89999999999998</v>
      </c>
      <c r="S109" s="95">
        <v>187.4</v>
      </c>
      <c r="T109" s="92">
        <f>SUM(L109:S109)</f>
        <v>1974.5</v>
      </c>
      <c r="U109" s="92">
        <f t="shared" si="68"/>
        <v>-370.09999999999945</v>
      </c>
      <c r="V109" s="25">
        <f>+U109/K109*100</f>
        <v>-15.785208564360639</v>
      </c>
    </row>
    <row r="110" spans="2:29" ht="16.5" customHeight="1">
      <c r="B110" s="91" t="s">
        <v>110</v>
      </c>
      <c r="C110" s="53">
        <v>0.1</v>
      </c>
      <c r="D110" s="92">
        <v>0</v>
      </c>
      <c r="E110" s="93">
        <v>0.7</v>
      </c>
      <c r="F110" s="93">
        <v>0</v>
      </c>
      <c r="G110" s="93">
        <v>-0.7</v>
      </c>
      <c r="H110" s="93">
        <v>0.5</v>
      </c>
      <c r="I110" s="93">
        <v>0</v>
      </c>
      <c r="J110" s="93">
        <v>0</v>
      </c>
      <c r="K110" s="92">
        <f>SUM(C110:J110)</f>
        <v>0.6</v>
      </c>
      <c r="L110" s="92">
        <v>0.1</v>
      </c>
      <c r="M110" s="92">
        <v>0</v>
      </c>
      <c r="N110" s="92">
        <v>0</v>
      </c>
      <c r="O110" s="92">
        <v>0</v>
      </c>
      <c r="P110" s="92">
        <v>0.1</v>
      </c>
      <c r="Q110" s="92">
        <v>35.6</v>
      </c>
      <c r="R110" s="92">
        <v>0</v>
      </c>
      <c r="S110" s="92">
        <v>0</v>
      </c>
      <c r="T110" s="92">
        <f>SUM(L110:S110)</f>
        <v>35.800000000000004</v>
      </c>
      <c r="U110" s="92">
        <f t="shared" si="68"/>
        <v>35.200000000000003</v>
      </c>
      <c r="V110" s="25">
        <f>+U110/K110*100</f>
        <v>5866.666666666667</v>
      </c>
      <c r="W110" s="37"/>
    </row>
    <row r="111" spans="2:29" ht="16.5" customHeight="1" thickBot="1">
      <c r="B111" s="98" t="s">
        <v>111</v>
      </c>
      <c r="C111" s="99">
        <v>58.5</v>
      </c>
      <c r="D111" s="100">
        <v>43.7</v>
      </c>
      <c r="E111" s="101">
        <v>66.400000000000006</v>
      </c>
      <c r="F111" s="101">
        <v>60.7</v>
      </c>
      <c r="G111" s="101">
        <v>73.400000000000006</v>
      </c>
      <c r="H111" s="101">
        <v>69.599999999999994</v>
      </c>
      <c r="I111" s="101">
        <v>69.900000000000006</v>
      </c>
      <c r="J111" s="101">
        <v>58</v>
      </c>
      <c r="K111" s="100">
        <f>SUM(C111:J111)</f>
        <v>500.20000000000005</v>
      </c>
      <c r="L111" s="100">
        <v>75.8</v>
      </c>
      <c r="M111" s="100">
        <v>78.8</v>
      </c>
      <c r="N111" s="100">
        <v>82.5</v>
      </c>
      <c r="O111" s="100">
        <v>82.4</v>
      </c>
      <c r="P111" s="100">
        <v>88.3</v>
      </c>
      <c r="Q111" s="100">
        <v>103.3</v>
      </c>
      <c r="R111" s="100">
        <v>73.2</v>
      </c>
      <c r="S111" s="100">
        <v>89.8</v>
      </c>
      <c r="T111" s="92">
        <f>SUM(L111:S111)</f>
        <v>674.1</v>
      </c>
      <c r="U111" s="102">
        <f t="shared" si="68"/>
        <v>173.89999999999998</v>
      </c>
      <c r="V111" s="102">
        <f>+U111/K111*100</f>
        <v>34.766093562574966</v>
      </c>
      <c r="W111" s="37"/>
    </row>
    <row r="112" spans="2:29" ht="19.5" customHeight="1" thickTop="1" thickBot="1">
      <c r="B112" s="103" t="s">
        <v>112</v>
      </c>
      <c r="C112" s="104">
        <f t="shared" ref="C112:T112" si="69">+C111+C110+C109+C108+C107+C105</f>
        <v>69201.299999999988</v>
      </c>
      <c r="D112" s="105">
        <f t="shared" si="69"/>
        <v>133612.9</v>
      </c>
      <c r="E112" s="105">
        <f t="shared" si="69"/>
        <v>46536.299999999996</v>
      </c>
      <c r="F112" s="105">
        <f t="shared" si="69"/>
        <v>54875.5</v>
      </c>
      <c r="G112" s="105">
        <f t="shared" si="69"/>
        <v>53813.999999999993</v>
      </c>
      <c r="H112" s="105">
        <f t="shared" si="69"/>
        <v>48728.2</v>
      </c>
      <c r="I112" s="105">
        <f t="shared" si="69"/>
        <v>117635.69999999998</v>
      </c>
      <c r="J112" s="105">
        <f t="shared" si="69"/>
        <v>59820.9</v>
      </c>
      <c r="K112" s="106">
        <f t="shared" si="69"/>
        <v>584224.80000000005</v>
      </c>
      <c r="L112" s="105">
        <f t="shared" si="69"/>
        <v>83079.8</v>
      </c>
      <c r="M112" s="105">
        <f t="shared" si="69"/>
        <v>67458.2</v>
      </c>
      <c r="N112" s="105">
        <f t="shared" si="69"/>
        <v>51993.700000000004</v>
      </c>
      <c r="O112" s="105">
        <f t="shared" si="69"/>
        <v>76817.399999999994</v>
      </c>
      <c r="P112" s="105">
        <f t="shared" si="69"/>
        <v>69035.3</v>
      </c>
      <c r="Q112" s="105">
        <f t="shared" si="69"/>
        <v>182532.1</v>
      </c>
      <c r="R112" s="105">
        <f t="shared" si="69"/>
        <v>58565.999999999993</v>
      </c>
      <c r="S112" s="105">
        <f t="shared" si="69"/>
        <v>53630.399999999994</v>
      </c>
      <c r="T112" s="105">
        <f t="shared" si="69"/>
        <v>643112.9</v>
      </c>
      <c r="U112" s="107">
        <f t="shared" si="68"/>
        <v>58888.099999999977</v>
      </c>
      <c r="V112" s="107">
        <f>+U112/K112*100</f>
        <v>10.079698773485818</v>
      </c>
      <c r="W112" s="37"/>
    </row>
    <row r="113" spans="2:23" ht="16.5" customHeight="1" thickTop="1">
      <c r="B113" s="108" t="s">
        <v>113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10"/>
      <c r="M113" s="110"/>
      <c r="N113" s="110"/>
      <c r="O113" s="110"/>
      <c r="P113" s="110"/>
      <c r="Q113" s="110"/>
      <c r="R113" s="110"/>
      <c r="S113" s="110"/>
      <c r="T113" s="110"/>
      <c r="U113" s="109"/>
      <c r="V113" s="109"/>
      <c r="W113" s="37"/>
    </row>
    <row r="114" spans="2:23" ht="16.5" customHeight="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11"/>
      <c r="M114" s="111"/>
      <c r="N114" s="111"/>
      <c r="O114" s="111"/>
      <c r="P114" s="111"/>
      <c r="Q114" s="111"/>
      <c r="R114" s="111"/>
      <c r="S114" s="111"/>
      <c r="T114" s="111"/>
      <c r="U114" s="109"/>
      <c r="V114" s="109"/>
      <c r="W114" s="37"/>
    </row>
    <row r="115" spans="2:23" ht="23.25" customHeight="1">
      <c r="B115" s="112" t="s">
        <v>114</v>
      </c>
      <c r="C115" s="113"/>
      <c r="D115" s="113"/>
      <c r="E115" s="113"/>
      <c r="F115" s="113"/>
      <c r="G115" s="113"/>
      <c r="H115" s="113"/>
      <c r="I115" s="113"/>
      <c r="J115" s="113"/>
      <c r="K115" s="114"/>
      <c r="L115" s="134"/>
      <c r="M115" s="134"/>
      <c r="N115" s="134"/>
      <c r="O115" s="134"/>
      <c r="P115" s="134"/>
      <c r="Q115" s="134"/>
      <c r="R115" s="134"/>
      <c r="S115" s="134"/>
      <c r="T115" s="134"/>
      <c r="U115" s="109"/>
      <c r="V115" s="109"/>
      <c r="W115" s="37"/>
    </row>
    <row r="116" spans="2:23" s="116" customFormat="1" ht="19.5" customHeight="1">
      <c r="B116" s="115" t="s">
        <v>115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35"/>
      <c r="M116" s="135"/>
      <c r="N116" s="135"/>
      <c r="O116" s="135"/>
      <c r="P116" s="135"/>
      <c r="Q116" s="135"/>
      <c r="R116" s="135"/>
      <c r="S116" s="135"/>
      <c r="T116" s="135"/>
      <c r="U116" s="136"/>
      <c r="V116" s="136"/>
    </row>
    <row r="117" spans="2:23" s="116" customFormat="1" ht="18.75" customHeight="1">
      <c r="B117" s="115" t="s">
        <v>116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8"/>
      <c r="M117" s="138"/>
      <c r="N117" s="138"/>
      <c r="O117" s="138"/>
      <c r="P117" s="138"/>
      <c r="Q117" s="138"/>
      <c r="R117" s="138"/>
      <c r="S117" s="138"/>
      <c r="T117" s="138"/>
      <c r="U117" s="136"/>
      <c r="V117" s="114"/>
    </row>
    <row r="118" spans="2:23" ht="15.75" customHeight="1">
      <c r="B118" s="115" t="s">
        <v>117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</row>
    <row r="119" spans="2:23" ht="12.75" customHeight="1">
      <c r="B119" s="118" t="s">
        <v>118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</row>
    <row r="120" spans="2:23">
      <c r="B120" s="119"/>
      <c r="C120" s="139"/>
      <c r="D120" s="139"/>
      <c r="E120" s="139"/>
      <c r="F120" s="139"/>
      <c r="G120" s="139"/>
      <c r="H120" s="139"/>
      <c r="I120" s="139"/>
      <c r="J120" s="139"/>
      <c r="K120" s="139"/>
      <c r="L120" s="110"/>
      <c r="M120" s="110"/>
      <c r="N120" s="110"/>
      <c r="O120" s="110"/>
      <c r="P120" s="110"/>
      <c r="Q120" s="110"/>
      <c r="R120" s="110"/>
      <c r="S120" s="110"/>
      <c r="T120" s="110"/>
      <c r="U120" s="140"/>
      <c r="V120" s="120"/>
    </row>
    <row r="121" spans="2:23">
      <c r="B121" s="119"/>
      <c r="C121" s="139"/>
      <c r="D121" s="139"/>
      <c r="E121" s="139"/>
      <c r="F121" s="139"/>
      <c r="G121" s="139"/>
      <c r="H121" s="139"/>
      <c r="I121" s="139"/>
      <c r="J121" s="139"/>
      <c r="K121" s="139"/>
      <c r="L121" s="141"/>
      <c r="M121" s="141"/>
      <c r="N121" s="141"/>
      <c r="O121" s="141"/>
      <c r="P121" s="141"/>
      <c r="Q121" s="141"/>
      <c r="R121" s="141"/>
      <c r="S121" s="141"/>
      <c r="T121" s="141"/>
      <c r="U121" s="140"/>
      <c r="V121" s="120"/>
    </row>
    <row r="122" spans="2:23" ht="16.5">
      <c r="B122" s="117"/>
      <c r="C122" s="142"/>
      <c r="D122" s="142"/>
      <c r="E122" s="142"/>
      <c r="F122" s="142"/>
      <c r="G122" s="142"/>
      <c r="H122" s="142"/>
      <c r="I122" s="142"/>
      <c r="J122" s="142"/>
      <c r="K122" s="142"/>
      <c r="L122" s="121"/>
      <c r="M122" s="121"/>
      <c r="N122" s="121"/>
      <c r="O122" s="121"/>
      <c r="P122" s="121"/>
      <c r="Q122" s="121"/>
      <c r="R122" s="121"/>
      <c r="S122" s="121"/>
      <c r="T122" s="121"/>
      <c r="U122" s="143"/>
      <c r="V122" s="142"/>
    </row>
    <row r="123" spans="2:23" ht="14.25">
      <c r="B123" s="122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3"/>
      <c r="V123" s="114"/>
    </row>
    <row r="124" spans="2:23" ht="14.25">
      <c r="B124" s="123"/>
      <c r="C124" s="120"/>
      <c r="D124" s="120"/>
      <c r="E124" s="120"/>
      <c r="F124" s="120"/>
      <c r="G124" s="120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4"/>
    </row>
    <row r="125" spans="2:23" ht="14.25">
      <c r="B125" s="123"/>
      <c r="C125" s="120"/>
      <c r="D125" s="120"/>
      <c r="E125" s="120"/>
      <c r="F125" s="120"/>
      <c r="G125" s="120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0"/>
    </row>
    <row r="126" spans="2:23" ht="14.25">
      <c r="B126" s="12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21"/>
      <c r="U126" s="121"/>
      <c r="V126" s="114"/>
    </row>
    <row r="127" spans="2:23" ht="11.25" customHeight="1">
      <c r="B127" s="12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21"/>
      <c r="U127" s="113"/>
      <c r="V127" s="114"/>
    </row>
    <row r="128" spans="2:23" ht="14.25">
      <c r="B128" s="123"/>
      <c r="C128" s="114"/>
      <c r="D128" s="114"/>
      <c r="E128" s="114"/>
      <c r="F128" s="114"/>
      <c r="G128" s="114"/>
      <c r="H128" s="114"/>
      <c r="I128" s="114"/>
      <c r="J128" s="114"/>
      <c r="K128" s="114"/>
      <c r="L128" s="121"/>
      <c r="M128" s="121"/>
      <c r="N128" s="121"/>
      <c r="O128" s="121"/>
      <c r="P128" s="121"/>
      <c r="Q128" s="121"/>
      <c r="R128" s="121"/>
      <c r="S128" s="121"/>
      <c r="T128" s="121"/>
      <c r="U128" s="113"/>
      <c r="V128" s="114"/>
    </row>
    <row r="129" spans="2:22" ht="14.25">
      <c r="B129" s="12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21"/>
      <c r="U129" s="113"/>
      <c r="V129" s="114"/>
    </row>
    <row r="130" spans="2:22" ht="14.25">
      <c r="B130" s="125"/>
      <c r="C130" s="114"/>
      <c r="D130" s="114"/>
      <c r="E130" s="114"/>
      <c r="F130" s="114"/>
      <c r="G130" s="114"/>
      <c r="H130" s="114"/>
      <c r="I130" s="114"/>
      <c r="J130" s="114"/>
      <c r="K130" s="114"/>
      <c r="L130" s="121"/>
      <c r="M130" s="121"/>
      <c r="N130" s="121"/>
      <c r="O130" s="121"/>
      <c r="P130" s="121"/>
      <c r="Q130" s="121"/>
      <c r="R130" s="121"/>
      <c r="S130" s="121"/>
      <c r="T130" s="121"/>
      <c r="U130" s="113"/>
      <c r="V130" s="114"/>
    </row>
    <row r="131" spans="2:22" ht="14.25">
      <c r="B131" s="12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3"/>
      <c r="M131" s="113"/>
      <c r="N131" s="113"/>
      <c r="O131" s="113"/>
      <c r="P131" s="113"/>
      <c r="Q131" s="113"/>
      <c r="R131" s="113"/>
      <c r="S131" s="113"/>
      <c r="T131" s="121"/>
      <c r="U131" s="113"/>
      <c r="V131" s="120"/>
    </row>
    <row r="132" spans="2:22" ht="14.25">
      <c r="B132" s="12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21"/>
      <c r="U132" s="120"/>
      <c r="V132" s="120"/>
    </row>
    <row r="133" spans="2:22" ht="14.25">
      <c r="B133" s="126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21"/>
      <c r="U133" s="120"/>
      <c r="V133" s="144"/>
    </row>
    <row r="134" spans="2:22" ht="14.25">
      <c r="B134" s="126"/>
      <c r="C134" s="134"/>
      <c r="D134" s="134"/>
      <c r="E134" s="134"/>
      <c r="F134" s="134"/>
      <c r="G134" s="134"/>
      <c r="H134" s="134"/>
      <c r="I134" s="134"/>
      <c r="J134" s="134"/>
      <c r="K134" s="134"/>
      <c r="L134" s="114"/>
      <c r="M134" s="114"/>
      <c r="N134" s="114"/>
      <c r="O134" s="114"/>
      <c r="P134" s="114"/>
      <c r="Q134" s="114"/>
      <c r="R134" s="114"/>
      <c r="S134" s="114"/>
      <c r="T134" s="121"/>
      <c r="U134" s="120"/>
      <c r="V134" s="144"/>
    </row>
    <row r="135" spans="2:22" ht="14.25">
      <c r="B135" s="126"/>
      <c r="C135" s="144"/>
      <c r="D135" s="144"/>
      <c r="E135" s="144"/>
      <c r="F135" s="144"/>
      <c r="G135" s="144"/>
      <c r="H135" s="144"/>
      <c r="I135" s="144"/>
      <c r="J135" s="144"/>
      <c r="K135" s="144"/>
      <c r="L135" s="120"/>
      <c r="M135" s="120"/>
      <c r="N135" s="120"/>
      <c r="O135" s="120"/>
      <c r="P135" s="120"/>
      <c r="Q135" s="120"/>
      <c r="R135" s="120"/>
      <c r="S135" s="120"/>
      <c r="T135" s="121"/>
      <c r="U135" s="120"/>
      <c r="V135" s="144"/>
    </row>
    <row r="136" spans="2:22" ht="14.25">
      <c r="B136" s="127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21"/>
      <c r="U136" s="130"/>
      <c r="V136" s="132"/>
    </row>
    <row r="137" spans="2:22" ht="14.25">
      <c r="B137" s="127"/>
      <c r="C137" s="131"/>
      <c r="D137" s="131"/>
      <c r="E137" s="131"/>
      <c r="F137" s="131"/>
      <c r="G137" s="131"/>
      <c r="H137" s="131"/>
      <c r="I137" s="131"/>
      <c r="J137" s="131"/>
      <c r="K137" s="131"/>
      <c r="L137" s="129"/>
      <c r="M137" s="129"/>
      <c r="N137" s="129"/>
      <c r="O137" s="129"/>
      <c r="P137" s="129"/>
      <c r="Q137" s="129"/>
      <c r="R137" s="129"/>
      <c r="S137" s="129"/>
      <c r="T137" s="121"/>
      <c r="U137" s="130"/>
      <c r="V137" s="132"/>
    </row>
    <row r="138" spans="2:22" ht="14.25">
      <c r="B138" s="127"/>
      <c r="C138" s="132"/>
      <c r="D138" s="132"/>
      <c r="E138" s="132"/>
      <c r="F138" s="132"/>
      <c r="G138" s="132"/>
      <c r="H138" s="132"/>
      <c r="I138" s="132"/>
      <c r="J138" s="132"/>
      <c r="K138" s="132"/>
      <c r="L138" s="130"/>
      <c r="M138" s="130"/>
      <c r="N138" s="130"/>
      <c r="O138" s="130"/>
      <c r="P138" s="130"/>
      <c r="Q138" s="130"/>
      <c r="R138" s="130"/>
      <c r="S138" s="130"/>
      <c r="T138" s="121"/>
      <c r="U138" s="130"/>
      <c r="V138" s="132"/>
    </row>
    <row r="139" spans="2:22" ht="14.25">
      <c r="B139" s="127"/>
      <c r="C139" s="131"/>
      <c r="D139" s="131"/>
      <c r="E139" s="131"/>
      <c r="F139" s="131"/>
      <c r="G139" s="131"/>
      <c r="H139" s="131"/>
      <c r="I139" s="131"/>
      <c r="J139" s="131"/>
      <c r="K139" s="131"/>
      <c r="L139" s="129"/>
      <c r="M139" s="129"/>
      <c r="N139" s="129"/>
      <c r="O139" s="129"/>
      <c r="P139" s="129"/>
      <c r="Q139" s="129"/>
      <c r="R139" s="129"/>
      <c r="S139" s="129"/>
      <c r="T139" s="121"/>
      <c r="U139" s="130"/>
      <c r="V139" s="132"/>
    </row>
    <row r="140" spans="2:22" ht="14.25">
      <c r="B140" s="127"/>
      <c r="C140" s="132"/>
      <c r="D140" s="132"/>
      <c r="E140" s="132"/>
      <c r="F140" s="132"/>
      <c r="G140" s="132"/>
      <c r="H140" s="132"/>
      <c r="I140" s="132"/>
      <c r="J140" s="132"/>
      <c r="K140" s="132"/>
      <c r="L140" s="130"/>
      <c r="M140" s="130"/>
      <c r="N140" s="130"/>
      <c r="O140" s="130"/>
      <c r="P140" s="130"/>
      <c r="Q140" s="130"/>
      <c r="R140" s="130"/>
      <c r="S140" s="130"/>
      <c r="T140" s="121"/>
      <c r="U140" s="130"/>
      <c r="V140" s="132"/>
    </row>
    <row r="141" spans="2:22" ht="14.25">
      <c r="B141" s="127"/>
      <c r="C141" s="132"/>
      <c r="D141" s="132"/>
      <c r="E141" s="132"/>
      <c r="F141" s="132"/>
      <c r="G141" s="132"/>
      <c r="H141" s="132"/>
      <c r="I141" s="132"/>
      <c r="J141" s="132"/>
      <c r="K141" s="132"/>
      <c r="L141" s="130"/>
      <c r="M141" s="130"/>
      <c r="N141" s="130"/>
      <c r="O141" s="130"/>
      <c r="P141" s="130"/>
      <c r="Q141" s="130"/>
      <c r="R141" s="130"/>
      <c r="S141" s="130"/>
      <c r="T141" s="121"/>
      <c r="U141" s="130"/>
      <c r="V141" s="132"/>
    </row>
    <row r="142" spans="2:22" ht="14.25">
      <c r="B142" s="127"/>
      <c r="C142" s="145"/>
      <c r="D142" s="145"/>
      <c r="E142" s="145"/>
      <c r="F142" s="145"/>
      <c r="G142" s="145"/>
      <c r="H142" s="145"/>
      <c r="I142" s="145"/>
      <c r="J142" s="145"/>
      <c r="K142" s="145"/>
      <c r="L142" s="146"/>
      <c r="M142" s="146"/>
      <c r="N142" s="146"/>
      <c r="O142" s="146"/>
      <c r="P142" s="146"/>
      <c r="Q142" s="146"/>
      <c r="R142" s="146"/>
      <c r="S142" s="146"/>
      <c r="T142" s="121"/>
      <c r="U142" s="130"/>
      <c r="V142" s="132"/>
    </row>
    <row r="143" spans="2:22" ht="14.25">
      <c r="B143" s="127"/>
      <c r="C143" s="132"/>
      <c r="D143" s="132"/>
      <c r="E143" s="132"/>
      <c r="F143" s="132"/>
      <c r="G143" s="132"/>
      <c r="H143" s="132"/>
      <c r="I143" s="132"/>
      <c r="J143" s="132"/>
      <c r="K143" s="132"/>
      <c r="L143" s="130"/>
      <c r="M143" s="130"/>
      <c r="N143" s="130"/>
      <c r="O143" s="130"/>
      <c r="P143" s="130"/>
      <c r="Q143" s="130"/>
      <c r="R143" s="130"/>
      <c r="S143" s="130"/>
      <c r="T143" s="121"/>
      <c r="U143" s="130"/>
      <c r="V143" s="132"/>
    </row>
    <row r="144" spans="2:22" ht="14.25">
      <c r="B144" s="127"/>
      <c r="C144" s="131"/>
      <c r="D144" s="131"/>
      <c r="E144" s="131"/>
      <c r="F144" s="131"/>
      <c r="G144" s="131"/>
      <c r="H144" s="131"/>
      <c r="I144" s="131"/>
      <c r="J144" s="131"/>
      <c r="K144" s="131"/>
      <c r="L144" s="129"/>
      <c r="M144" s="129"/>
      <c r="N144" s="129"/>
      <c r="O144" s="129"/>
      <c r="P144" s="129"/>
      <c r="Q144" s="129"/>
      <c r="R144" s="129"/>
      <c r="S144" s="129"/>
      <c r="T144" s="121"/>
      <c r="U144" s="130"/>
      <c r="V144" s="132"/>
    </row>
    <row r="145" spans="2:22" ht="14.25">
      <c r="B145" s="127"/>
      <c r="C145" s="132"/>
      <c r="D145" s="132"/>
      <c r="E145" s="132"/>
      <c r="F145" s="132"/>
      <c r="G145" s="132"/>
      <c r="H145" s="132"/>
      <c r="I145" s="132"/>
      <c r="J145" s="132"/>
      <c r="K145" s="132"/>
      <c r="L145" s="130"/>
      <c r="M145" s="130"/>
      <c r="N145" s="130"/>
      <c r="O145" s="130"/>
      <c r="P145" s="130"/>
      <c r="Q145" s="130"/>
      <c r="R145" s="130"/>
      <c r="S145" s="130"/>
      <c r="T145" s="121"/>
      <c r="U145" s="130"/>
      <c r="V145" s="132"/>
    </row>
    <row r="146" spans="2:22" ht="14.25">
      <c r="B146" s="127"/>
      <c r="C146" s="132"/>
      <c r="D146" s="132"/>
      <c r="E146" s="132"/>
      <c r="F146" s="132"/>
      <c r="G146" s="132"/>
      <c r="H146" s="132"/>
      <c r="I146" s="132"/>
      <c r="J146" s="132"/>
      <c r="K146" s="132"/>
      <c r="L146" s="129"/>
      <c r="M146" s="129"/>
      <c r="N146" s="129"/>
      <c r="O146" s="129"/>
      <c r="P146" s="129"/>
      <c r="Q146" s="129"/>
      <c r="R146" s="129"/>
      <c r="S146" s="129"/>
      <c r="T146" s="121"/>
      <c r="U146" s="130"/>
      <c r="V146" s="132"/>
    </row>
    <row r="147" spans="2:22" ht="14.25">
      <c r="B147" s="127"/>
      <c r="C147" s="132"/>
      <c r="D147" s="132"/>
      <c r="E147" s="132"/>
      <c r="F147" s="132"/>
      <c r="G147" s="132"/>
      <c r="H147" s="132"/>
      <c r="I147" s="132"/>
      <c r="J147" s="132"/>
      <c r="K147" s="132"/>
      <c r="L147" s="130"/>
      <c r="M147" s="130"/>
      <c r="N147" s="130"/>
      <c r="O147" s="130"/>
      <c r="P147" s="130"/>
      <c r="Q147" s="130"/>
      <c r="R147" s="130"/>
      <c r="S147" s="130"/>
      <c r="T147" s="121"/>
      <c r="U147" s="130"/>
      <c r="V147" s="132"/>
    </row>
    <row r="148" spans="2:22" ht="14.25">
      <c r="B148" s="127"/>
      <c r="C148" s="132"/>
      <c r="D148" s="132"/>
      <c r="E148" s="132"/>
      <c r="F148" s="132"/>
      <c r="G148" s="132"/>
      <c r="H148" s="132"/>
      <c r="I148" s="132"/>
      <c r="J148" s="132"/>
      <c r="K148" s="132"/>
      <c r="L148" s="131"/>
      <c r="M148" s="131"/>
      <c r="N148" s="131"/>
      <c r="O148" s="131"/>
      <c r="P148" s="131"/>
      <c r="Q148" s="131"/>
      <c r="R148" s="131"/>
      <c r="S148" s="131"/>
      <c r="T148" s="121"/>
      <c r="U148" s="132"/>
      <c r="V148" s="132"/>
    </row>
    <row r="149" spans="2:22">
      <c r="B149" s="127"/>
      <c r="C149" s="132"/>
      <c r="D149" s="132"/>
      <c r="E149" s="132"/>
      <c r="F149" s="132"/>
      <c r="G149" s="132"/>
      <c r="H149" s="132"/>
      <c r="I149" s="132"/>
      <c r="J149" s="132"/>
      <c r="K149" s="132"/>
      <c r="L149" s="131"/>
      <c r="M149" s="131"/>
      <c r="N149" s="131"/>
      <c r="O149" s="131"/>
      <c r="P149" s="131"/>
      <c r="Q149" s="131"/>
      <c r="R149" s="131"/>
      <c r="S149" s="131"/>
      <c r="T149" s="131"/>
      <c r="U149" s="132"/>
      <c r="V149" s="132"/>
    </row>
    <row r="150" spans="2:22">
      <c r="B150" s="127"/>
      <c r="C150" s="132"/>
      <c r="D150" s="132"/>
      <c r="E150" s="132"/>
      <c r="F150" s="132"/>
      <c r="G150" s="132"/>
      <c r="H150" s="132"/>
      <c r="I150" s="132"/>
      <c r="J150" s="132"/>
      <c r="K150" s="132"/>
      <c r="L150" s="131"/>
      <c r="M150" s="131"/>
      <c r="N150" s="131"/>
      <c r="O150" s="131"/>
      <c r="P150" s="131"/>
      <c r="Q150" s="131"/>
      <c r="R150" s="131"/>
      <c r="S150" s="131"/>
      <c r="T150" s="131"/>
      <c r="U150" s="132"/>
      <c r="V150" s="132"/>
    </row>
    <row r="151" spans="2:22">
      <c r="B151" s="127"/>
      <c r="C151" s="132"/>
      <c r="D151" s="132"/>
      <c r="E151" s="132"/>
      <c r="F151" s="132"/>
      <c r="G151" s="132"/>
      <c r="H151" s="132"/>
      <c r="I151" s="132"/>
      <c r="J151" s="132"/>
      <c r="K151" s="132"/>
      <c r="L151" s="131"/>
      <c r="M151" s="131"/>
      <c r="N151" s="131"/>
      <c r="O151" s="131"/>
      <c r="P151" s="131"/>
      <c r="Q151" s="131"/>
      <c r="R151" s="131"/>
      <c r="S151" s="131"/>
      <c r="T151" s="131"/>
      <c r="U151" s="132"/>
      <c r="V151" s="132"/>
    </row>
    <row r="152" spans="2:22">
      <c r="B152" s="127"/>
      <c r="C152" s="132"/>
      <c r="D152" s="132"/>
      <c r="E152" s="132"/>
      <c r="F152" s="132"/>
      <c r="G152" s="132"/>
      <c r="H152" s="132"/>
      <c r="I152" s="132"/>
      <c r="J152" s="132"/>
      <c r="K152" s="132"/>
      <c r="L152" s="131"/>
      <c r="M152" s="131"/>
      <c r="N152" s="131"/>
      <c r="O152" s="131"/>
      <c r="P152" s="131"/>
      <c r="Q152" s="131"/>
      <c r="R152" s="131"/>
      <c r="S152" s="131"/>
      <c r="T152" s="131"/>
      <c r="U152" s="132"/>
      <c r="V152" s="132"/>
    </row>
    <row r="153" spans="2:22">
      <c r="B153" s="127"/>
      <c r="C153" s="132"/>
      <c r="D153" s="132"/>
      <c r="E153" s="132"/>
      <c r="F153" s="132"/>
      <c r="G153" s="132"/>
      <c r="H153" s="132"/>
      <c r="I153" s="132"/>
      <c r="J153" s="132"/>
      <c r="K153" s="132"/>
      <c r="L153" s="131"/>
      <c r="M153" s="131"/>
      <c r="N153" s="131"/>
      <c r="O153" s="131"/>
      <c r="P153" s="131"/>
      <c r="Q153" s="131"/>
      <c r="R153" s="131"/>
      <c r="S153" s="131"/>
      <c r="T153" s="131"/>
      <c r="U153" s="132"/>
      <c r="V153" s="132"/>
    </row>
    <row r="154" spans="2:22">
      <c r="B154" s="127"/>
      <c r="C154" s="132"/>
      <c r="D154" s="132"/>
      <c r="E154" s="132"/>
      <c r="F154" s="132"/>
      <c r="G154" s="132"/>
      <c r="H154" s="132"/>
      <c r="I154" s="132"/>
      <c r="J154" s="132"/>
      <c r="K154" s="132"/>
      <c r="L154" s="131"/>
      <c r="M154" s="131"/>
      <c r="N154" s="131"/>
      <c r="O154" s="131"/>
      <c r="P154" s="131"/>
      <c r="Q154" s="131"/>
      <c r="R154" s="131"/>
      <c r="S154" s="131"/>
      <c r="T154" s="131"/>
      <c r="U154" s="132"/>
      <c r="V154" s="132"/>
    </row>
    <row r="155" spans="2:22">
      <c r="B155" s="127"/>
      <c r="C155" s="132"/>
      <c r="D155" s="132"/>
      <c r="E155" s="132"/>
      <c r="F155" s="132"/>
      <c r="G155" s="132"/>
      <c r="H155" s="132"/>
      <c r="I155" s="132"/>
      <c r="J155" s="132"/>
      <c r="K155" s="132"/>
      <c r="L155" s="131"/>
      <c r="M155" s="131"/>
      <c r="N155" s="131"/>
      <c r="O155" s="131"/>
      <c r="P155" s="131"/>
      <c r="Q155" s="131"/>
      <c r="R155" s="131"/>
      <c r="S155" s="131"/>
      <c r="T155" s="131"/>
      <c r="U155" s="132"/>
      <c r="V155" s="132"/>
    </row>
    <row r="156" spans="2:22">
      <c r="B156" s="127"/>
      <c r="C156" s="132"/>
      <c r="D156" s="132"/>
      <c r="E156" s="132"/>
      <c r="F156" s="132"/>
      <c r="G156" s="132"/>
      <c r="H156" s="132"/>
      <c r="I156" s="132"/>
      <c r="J156" s="132"/>
      <c r="K156" s="132"/>
      <c r="L156" s="131"/>
      <c r="M156" s="131"/>
      <c r="N156" s="131"/>
      <c r="O156" s="131"/>
      <c r="P156" s="131"/>
      <c r="Q156" s="131"/>
      <c r="R156" s="131"/>
      <c r="S156" s="131"/>
      <c r="T156" s="131"/>
      <c r="U156" s="132"/>
      <c r="V156" s="132"/>
    </row>
    <row r="157" spans="2:22">
      <c r="B157" s="127"/>
      <c r="C157" s="132"/>
      <c r="D157" s="132"/>
      <c r="E157" s="132"/>
      <c r="F157" s="132"/>
      <c r="G157" s="132"/>
      <c r="H157" s="132"/>
      <c r="I157" s="132"/>
      <c r="J157" s="132"/>
      <c r="K157" s="132"/>
      <c r="L157" s="131"/>
      <c r="M157" s="131"/>
      <c r="N157" s="131"/>
      <c r="O157" s="131"/>
      <c r="P157" s="131"/>
      <c r="Q157" s="131"/>
      <c r="R157" s="131"/>
      <c r="S157" s="131"/>
      <c r="T157" s="131"/>
      <c r="U157" s="132"/>
      <c r="V157" s="132"/>
    </row>
    <row r="158" spans="2:22">
      <c r="B158" s="127"/>
      <c r="C158" s="132"/>
      <c r="D158" s="132"/>
      <c r="E158" s="132"/>
      <c r="F158" s="132"/>
      <c r="G158" s="132"/>
      <c r="H158" s="132"/>
      <c r="I158" s="132"/>
      <c r="J158" s="132"/>
      <c r="K158" s="132"/>
      <c r="L158" s="131"/>
      <c r="M158" s="131"/>
      <c r="N158" s="131"/>
      <c r="O158" s="131"/>
      <c r="P158" s="131"/>
      <c r="Q158" s="131"/>
      <c r="R158" s="131"/>
      <c r="S158" s="131"/>
      <c r="T158" s="131"/>
      <c r="U158" s="132"/>
      <c r="V158" s="132"/>
    </row>
    <row r="159" spans="2:22">
      <c r="B159" s="127"/>
      <c r="C159" s="132"/>
      <c r="D159" s="132"/>
      <c r="E159" s="132"/>
      <c r="F159" s="132"/>
      <c r="G159" s="132"/>
      <c r="H159" s="132"/>
      <c r="I159" s="132"/>
      <c r="J159" s="132"/>
      <c r="K159" s="132"/>
      <c r="L159" s="131"/>
      <c r="M159" s="131"/>
      <c r="N159" s="131"/>
      <c r="O159" s="131"/>
      <c r="P159" s="131"/>
      <c r="Q159" s="131"/>
      <c r="R159" s="131"/>
      <c r="S159" s="131"/>
      <c r="T159" s="131"/>
      <c r="U159" s="132"/>
      <c r="V159" s="132"/>
    </row>
    <row r="160" spans="2:22"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31"/>
      <c r="M160" s="131"/>
      <c r="N160" s="131"/>
      <c r="O160" s="131"/>
      <c r="P160" s="131"/>
      <c r="Q160" s="131"/>
      <c r="R160" s="131"/>
      <c r="S160" s="131"/>
      <c r="T160" s="131"/>
      <c r="U160" s="132"/>
      <c r="V160" s="127"/>
    </row>
    <row r="161" spans="2:22"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8"/>
      <c r="M161" s="128"/>
      <c r="N161" s="128"/>
      <c r="O161" s="128"/>
      <c r="P161" s="128"/>
      <c r="Q161" s="128"/>
      <c r="R161" s="128"/>
      <c r="S161" s="128"/>
      <c r="T161" s="128"/>
      <c r="U161" s="127"/>
      <c r="V161" s="127"/>
    </row>
    <row r="162" spans="2:22"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  <c r="M162" s="128"/>
      <c r="N162" s="128"/>
      <c r="O162" s="128"/>
      <c r="P162" s="128"/>
      <c r="Q162" s="128"/>
      <c r="R162" s="128"/>
      <c r="S162" s="128"/>
      <c r="T162" s="128"/>
      <c r="U162" s="127"/>
      <c r="V162" s="127"/>
    </row>
    <row r="163" spans="2:22"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128"/>
      <c r="N163" s="128"/>
      <c r="O163" s="128"/>
      <c r="P163" s="128"/>
      <c r="Q163" s="128"/>
      <c r="R163" s="128"/>
      <c r="S163" s="128"/>
      <c r="T163" s="128"/>
      <c r="U163" s="127"/>
      <c r="V163" s="127"/>
    </row>
    <row r="164" spans="2:22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8"/>
      <c r="M164" s="128"/>
      <c r="N164" s="128"/>
      <c r="O164" s="128"/>
      <c r="P164" s="128"/>
      <c r="Q164" s="128"/>
      <c r="R164" s="128"/>
      <c r="S164" s="128"/>
      <c r="T164" s="128"/>
      <c r="U164" s="127"/>
      <c r="V164" s="127"/>
    </row>
    <row r="165" spans="2:22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8"/>
      <c r="M165" s="128"/>
      <c r="N165" s="128"/>
      <c r="O165" s="128"/>
      <c r="P165" s="128"/>
      <c r="Q165" s="128"/>
      <c r="R165" s="128"/>
      <c r="S165" s="128"/>
      <c r="T165" s="128"/>
      <c r="U165" s="127"/>
      <c r="V165" s="127"/>
    </row>
    <row r="166" spans="2:22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8"/>
      <c r="M166" s="128"/>
      <c r="N166" s="128"/>
      <c r="O166" s="128"/>
      <c r="P166" s="128"/>
      <c r="Q166" s="128"/>
      <c r="R166" s="128"/>
      <c r="S166" s="128"/>
      <c r="T166" s="128"/>
      <c r="U166" s="127"/>
      <c r="V166" s="127"/>
    </row>
    <row r="167" spans="2:22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8"/>
      <c r="M167" s="128"/>
      <c r="N167" s="128"/>
      <c r="O167" s="128"/>
      <c r="P167" s="128"/>
      <c r="Q167" s="128"/>
      <c r="R167" s="128"/>
      <c r="S167" s="128"/>
      <c r="T167" s="128"/>
      <c r="U167" s="127"/>
      <c r="V167" s="127"/>
    </row>
    <row r="168" spans="2:22" ht="14.25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1"/>
      <c r="U168" s="127"/>
      <c r="V168" s="127"/>
    </row>
    <row r="169" spans="2:22" ht="14.25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1"/>
      <c r="U169" s="127"/>
      <c r="V169" s="127"/>
    </row>
    <row r="170" spans="2:22" ht="14.25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1"/>
      <c r="U170" s="127"/>
      <c r="V170" s="127"/>
    </row>
    <row r="171" spans="2:22" ht="14.25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1"/>
      <c r="U171" s="127"/>
      <c r="V171" s="127"/>
    </row>
    <row r="172" spans="2:22" ht="14.25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1"/>
      <c r="U172" s="127"/>
      <c r="V172" s="127"/>
    </row>
    <row r="173" spans="2:22" ht="14.25"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1"/>
      <c r="U173" s="127"/>
      <c r="V173" s="127"/>
    </row>
    <row r="174" spans="2:22" ht="14.25"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1"/>
      <c r="U174" s="127"/>
      <c r="V174" s="127"/>
    </row>
    <row r="175" spans="2:22" ht="14.25"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1"/>
      <c r="U175" s="127"/>
      <c r="V175" s="127"/>
    </row>
    <row r="176" spans="2:22" ht="14.25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1"/>
      <c r="U176" s="127"/>
      <c r="V176" s="127"/>
    </row>
    <row r="177" spans="2:22" ht="14.25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1"/>
      <c r="U177" s="127"/>
      <c r="V177" s="127"/>
    </row>
    <row r="178" spans="2:22" ht="14.25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1"/>
      <c r="U178" s="127"/>
      <c r="V178" s="127"/>
    </row>
    <row r="179" spans="2:22" ht="14.25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1"/>
      <c r="U179" s="127"/>
      <c r="V179" s="127"/>
    </row>
    <row r="180" spans="2:22" ht="14.25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1"/>
      <c r="U180" s="127"/>
      <c r="V180" s="127"/>
    </row>
    <row r="181" spans="2:22" ht="14.25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1"/>
      <c r="U181" s="127"/>
      <c r="V181" s="127"/>
    </row>
    <row r="182" spans="2:22" ht="14.25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1"/>
      <c r="U182" s="127"/>
      <c r="V182" s="127"/>
    </row>
    <row r="183" spans="2:22" ht="14.25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1"/>
      <c r="U183" s="127"/>
      <c r="V183" s="127"/>
    </row>
    <row r="184" spans="2:22" ht="14.25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1"/>
      <c r="U184" s="127"/>
      <c r="V184" s="127"/>
    </row>
    <row r="185" spans="2:22" ht="14.25"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1"/>
      <c r="U185" s="127"/>
      <c r="V185" s="127"/>
    </row>
    <row r="186" spans="2:22" ht="14.25"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1"/>
      <c r="U186" s="127"/>
      <c r="V186" s="127"/>
    </row>
    <row r="187" spans="2:22" ht="14.25"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1"/>
      <c r="U187" s="127"/>
      <c r="V187" s="127"/>
    </row>
    <row r="188" spans="2:22" ht="14.25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1"/>
      <c r="U188" s="127"/>
      <c r="V188" s="127"/>
    </row>
    <row r="189" spans="2:22" ht="14.25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1"/>
      <c r="U189" s="127"/>
      <c r="V189" s="127"/>
    </row>
    <row r="190" spans="2:22" ht="14.25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1"/>
      <c r="U190" s="127"/>
      <c r="V190" s="127"/>
    </row>
    <row r="191" spans="2:22" ht="14.25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1"/>
      <c r="U191" s="127"/>
      <c r="V191" s="127"/>
    </row>
    <row r="192" spans="2:22" ht="14.25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1"/>
      <c r="U192" s="127"/>
      <c r="V192" s="127"/>
    </row>
    <row r="193" spans="2:22" ht="14.25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1"/>
      <c r="U193" s="127"/>
      <c r="V193" s="127"/>
    </row>
    <row r="194" spans="2:22" ht="14.25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1"/>
      <c r="U194" s="127"/>
      <c r="V194" s="127"/>
    </row>
    <row r="195" spans="2:22" ht="14.25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1"/>
      <c r="U195" s="127"/>
      <c r="V195" s="127"/>
    </row>
    <row r="196" spans="2:22" ht="14.25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1"/>
      <c r="U196" s="127"/>
      <c r="V196" s="127"/>
    </row>
    <row r="197" spans="2:22" ht="14.25"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1"/>
      <c r="U197" s="127"/>
      <c r="V197" s="127"/>
    </row>
    <row r="198" spans="2:22" ht="14.25"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1"/>
      <c r="U198" s="127"/>
      <c r="V198" s="127"/>
    </row>
    <row r="199" spans="2:22" ht="14.25"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1"/>
      <c r="U199" s="127"/>
      <c r="V199" s="127"/>
    </row>
    <row r="200" spans="2:22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</row>
    <row r="201" spans="2:22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</row>
    <row r="202" spans="2:22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</row>
    <row r="203" spans="2:22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</row>
    <row r="204" spans="2:22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</row>
    <row r="205" spans="2:22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</row>
    <row r="206" spans="2:22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</row>
    <row r="207" spans="2:22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</row>
    <row r="208" spans="2:22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</row>
    <row r="209" spans="2:22"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</row>
    <row r="210" spans="2:22"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</row>
    <row r="211" spans="2:22"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</row>
    <row r="212" spans="2:22"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</row>
    <row r="213" spans="2:22"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</row>
    <row r="214" spans="2:22"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</row>
    <row r="215" spans="2:22"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</row>
    <row r="216" spans="2:2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</row>
    <row r="217" spans="2:22"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</row>
    <row r="218" spans="2:22"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</row>
    <row r="219" spans="2:22"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</row>
    <row r="220" spans="2:22"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</row>
    <row r="221" spans="2:22"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</row>
    <row r="222" spans="2:22"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</row>
    <row r="223" spans="2:22"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</row>
    <row r="224" spans="2:22"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</row>
    <row r="225" spans="2:22"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</row>
    <row r="226" spans="2:22"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</row>
    <row r="227" spans="2:22"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</row>
    <row r="228" spans="2:22"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</row>
    <row r="229" spans="2:22"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</row>
    <row r="230" spans="2:2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</row>
    <row r="231" spans="2:2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</row>
    <row r="232" spans="2:2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</row>
    <row r="233" spans="2:2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</row>
    <row r="234" spans="2:2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</row>
    <row r="235" spans="2:2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</row>
    <row r="236" spans="2:2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</row>
    <row r="237" spans="2:2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</row>
    <row r="238" spans="2:2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</row>
    <row r="239" spans="2:2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</row>
    <row r="240" spans="2:2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</row>
    <row r="241" spans="2:2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</row>
    <row r="242" spans="2:2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</row>
    <row r="243" spans="2:2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</row>
    <row r="244" spans="2:2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</row>
    <row r="245" spans="2:2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</row>
    <row r="246" spans="2:2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</row>
    <row r="247" spans="2:2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</row>
    <row r="248" spans="2:22"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</row>
    <row r="249" spans="2:22"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</row>
    <row r="250" spans="2:22"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</row>
    <row r="251" spans="2:22"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</row>
    <row r="252" spans="2:22"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</row>
    <row r="253" spans="2:22"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</row>
    <row r="254" spans="2:22"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</row>
    <row r="255" spans="2:22"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</row>
    <row r="256" spans="2:22"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</row>
    <row r="257" spans="2:22"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</row>
    <row r="258" spans="2:22"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</row>
    <row r="259" spans="2:22"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</row>
    <row r="260" spans="2:22"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</row>
    <row r="261" spans="2:22"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</row>
    <row r="262" spans="2:22"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</row>
  </sheetData>
  <mergeCells count="10">
    <mergeCell ref="B1:V1"/>
    <mergeCell ref="B3:V3"/>
    <mergeCell ref="B4:V4"/>
    <mergeCell ref="B5:V5"/>
    <mergeCell ref="B6:B7"/>
    <mergeCell ref="C6:J6"/>
    <mergeCell ref="K6:K7"/>
    <mergeCell ref="L6:S6"/>
    <mergeCell ref="T6:T7"/>
    <mergeCell ref="U6:V6"/>
  </mergeCells>
  <printOptions horizontalCentered="1"/>
  <pageMargins left="0" right="0" top="0" bottom="0" header="0" footer="0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2019-10-09T18:23:21Z</dcterms:created>
  <dcterms:modified xsi:type="dcterms:W3CDTF">2019-10-09T18:33:01Z</dcterms:modified>
</cp:coreProperties>
</file>