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erez\Desktop\2022\INGRESOS FISCALES PARA INTERNET 2022\"/>
    </mc:Choice>
  </mc:AlternateContent>
  <xr:revisionPtr revIDLastSave="0" documentId="13_ncr:1_{3369F010-2F56-4A58-8746-0C25AC0A9287}" xr6:coauthVersionLast="47" xr6:coauthVersionMax="47" xr10:uidLastSave="{00000000-0000-0000-0000-000000000000}"/>
  <bookViews>
    <workbookView xWindow="-120" yWindow="-120" windowWidth="19440" windowHeight="15000" xr2:uid="{5DCD3413-8536-43B9-8EB8-47F19371DAA1}"/>
  </bookViews>
  <sheets>
    <sheet name="PP" sheetId="1" r:id="rId1"/>
  </sheets>
  <externalReferences>
    <externalReference r:id="rId2"/>
    <externalReference r:id="rId3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PP!$B$6:$P$135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PP!$1:$7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5" i="1" l="1"/>
  <c r="O135" i="1"/>
  <c r="N135" i="1"/>
  <c r="M135" i="1"/>
  <c r="L135" i="1"/>
  <c r="K135" i="1"/>
  <c r="J135" i="1"/>
  <c r="H135" i="1"/>
  <c r="G135" i="1"/>
  <c r="F135" i="1"/>
  <c r="E135" i="1"/>
  <c r="D135" i="1"/>
  <c r="C135" i="1"/>
  <c r="I135" i="1" s="1"/>
  <c r="P133" i="1"/>
  <c r="I133" i="1"/>
  <c r="P132" i="1"/>
  <c r="I132" i="1"/>
  <c r="P131" i="1"/>
  <c r="Q131" i="1" s="1"/>
  <c r="R131" i="1" s="1"/>
  <c r="I131" i="1"/>
  <c r="P130" i="1"/>
  <c r="Q130" i="1" s="1"/>
  <c r="I130" i="1"/>
  <c r="P129" i="1"/>
  <c r="Q129" i="1" s="1"/>
  <c r="I129" i="1"/>
  <c r="Q128" i="1"/>
  <c r="R128" i="1" s="1"/>
  <c r="P128" i="1"/>
  <c r="I128" i="1"/>
  <c r="O127" i="1"/>
  <c r="N127" i="1"/>
  <c r="M127" i="1"/>
  <c r="L127" i="1"/>
  <c r="K127" i="1"/>
  <c r="J127" i="1"/>
  <c r="P127" i="1" s="1"/>
  <c r="H127" i="1"/>
  <c r="G127" i="1"/>
  <c r="F127" i="1"/>
  <c r="E127" i="1"/>
  <c r="D127" i="1"/>
  <c r="C127" i="1"/>
  <c r="I127" i="1" s="1"/>
  <c r="Q125" i="1"/>
  <c r="R125" i="1" s="1"/>
  <c r="O125" i="1"/>
  <c r="P125" i="1" s="1"/>
  <c r="P124" i="1" s="1"/>
  <c r="I125" i="1"/>
  <c r="I124" i="1" s="1"/>
  <c r="N124" i="1"/>
  <c r="M124" i="1"/>
  <c r="L124" i="1"/>
  <c r="K124" i="1"/>
  <c r="J124" i="1"/>
  <c r="H124" i="1"/>
  <c r="G124" i="1"/>
  <c r="F124" i="1"/>
  <c r="E124" i="1"/>
  <c r="D124" i="1"/>
  <c r="C124" i="1"/>
  <c r="P123" i="1"/>
  <c r="I123" i="1"/>
  <c r="Q123" i="1" s="1"/>
  <c r="R123" i="1" s="1"/>
  <c r="P122" i="1"/>
  <c r="Q122" i="1" s="1"/>
  <c r="R122" i="1" s="1"/>
  <c r="I122" i="1"/>
  <c r="I121" i="1" s="1"/>
  <c r="P121" i="1"/>
  <c r="Q121" i="1" s="1"/>
  <c r="R121" i="1" s="1"/>
  <c r="O121" i="1"/>
  <c r="N121" i="1"/>
  <c r="M121" i="1"/>
  <c r="L121" i="1"/>
  <c r="K121" i="1"/>
  <c r="J121" i="1"/>
  <c r="H121" i="1"/>
  <c r="G121" i="1"/>
  <c r="F121" i="1"/>
  <c r="E121" i="1"/>
  <c r="D121" i="1"/>
  <c r="C121" i="1"/>
  <c r="P120" i="1"/>
  <c r="I120" i="1"/>
  <c r="Q120" i="1" s="1"/>
  <c r="R120" i="1" s="1"/>
  <c r="P119" i="1"/>
  <c r="Q119" i="1" s="1"/>
  <c r="R119" i="1" s="1"/>
  <c r="I119" i="1"/>
  <c r="I118" i="1" s="1"/>
  <c r="I117" i="1" s="1"/>
  <c r="P118" i="1"/>
  <c r="O118" i="1"/>
  <c r="N118" i="1"/>
  <c r="M118" i="1"/>
  <c r="M117" i="1" s="1"/>
  <c r="L118" i="1"/>
  <c r="K118" i="1"/>
  <c r="K117" i="1" s="1"/>
  <c r="J118" i="1"/>
  <c r="J117" i="1" s="1"/>
  <c r="H118" i="1"/>
  <c r="G118" i="1"/>
  <c r="G117" i="1" s="1"/>
  <c r="F118" i="1"/>
  <c r="E118" i="1"/>
  <c r="E117" i="1" s="1"/>
  <c r="D118" i="1"/>
  <c r="D117" i="1" s="1"/>
  <c r="C118" i="1"/>
  <c r="O117" i="1"/>
  <c r="N117" i="1"/>
  <c r="L117" i="1"/>
  <c r="H117" i="1"/>
  <c r="F117" i="1"/>
  <c r="C117" i="1"/>
  <c r="P116" i="1"/>
  <c r="Q116" i="1" s="1"/>
  <c r="R116" i="1" s="1"/>
  <c r="I116" i="1"/>
  <c r="P115" i="1"/>
  <c r="Q115" i="1" s="1"/>
  <c r="I115" i="1"/>
  <c r="I114" i="1" s="1"/>
  <c r="I112" i="1" s="1"/>
  <c r="I107" i="1" s="1"/>
  <c r="O114" i="1"/>
  <c r="N114" i="1"/>
  <c r="M114" i="1"/>
  <c r="M112" i="1" s="1"/>
  <c r="M107" i="1" s="1"/>
  <c r="L114" i="1"/>
  <c r="K114" i="1"/>
  <c r="J114" i="1"/>
  <c r="J112" i="1" s="1"/>
  <c r="J107" i="1" s="1"/>
  <c r="H114" i="1"/>
  <c r="G114" i="1"/>
  <c r="G112" i="1" s="1"/>
  <c r="G107" i="1" s="1"/>
  <c r="F114" i="1"/>
  <c r="E114" i="1"/>
  <c r="D114" i="1"/>
  <c r="D112" i="1" s="1"/>
  <c r="D107" i="1" s="1"/>
  <c r="C114" i="1"/>
  <c r="P113" i="1"/>
  <c r="I113" i="1"/>
  <c r="O112" i="1"/>
  <c r="N112" i="1"/>
  <c r="L112" i="1"/>
  <c r="K112" i="1"/>
  <c r="H112" i="1"/>
  <c r="F112" i="1"/>
  <c r="E112" i="1"/>
  <c r="C112" i="1"/>
  <c r="R111" i="1"/>
  <c r="P111" i="1"/>
  <c r="Q111" i="1" s="1"/>
  <c r="I111" i="1"/>
  <c r="P110" i="1"/>
  <c r="I110" i="1"/>
  <c r="O109" i="1"/>
  <c r="N109" i="1"/>
  <c r="N107" i="1" s="1"/>
  <c r="N104" i="1" s="1"/>
  <c r="N100" i="1" s="1"/>
  <c r="M109" i="1"/>
  <c r="L109" i="1"/>
  <c r="K109" i="1"/>
  <c r="K107" i="1" s="1"/>
  <c r="K104" i="1" s="1"/>
  <c r="J109" i="1"/>
  <c r="I109" i="1"/>
  <c r="H109" i="1"/>
  <c r="G109" i="1"/>
  <c r="F109" i="1"/>
  <c r="E109" i="1"/>
  <c r="E107" i="1" s="1"/>
  <c r="E104" i="1" s="1"/>
  <c r="D109" i="1"/>
  <c r="C109" i="1"/>
  <c r="Q108" i="1"/>
  <c r="P108" i="1"/>
  <c r="I108" i="1"/>
  <c r="O107" i="1"/>
  <c r="L107" i="1"/>
  <c r="F107" i="1"/>
  <c r="C107" i="1"/>
  <c r="P106" i="1"/>
  <c r="Q106" i="1" s="1"/>
  <c r="Q105" i="1" s="1"/>
  <c r="I106" i="1"/>
  <c r="P105" i="1"/>
  <c r="O105" i="1"/>
  <c r="O104" i="1" s="1"/>
  <c r="O100" i="1" s="1"/>
  <c r="N105" i="1"/>
  <c r="M105" i="1"/>
  <c r="L105" i="1"/>
  <c r="K105" i="1"/>
  <c r="J105" i="1"/>
  <c r="I105" i="1"/>
  <c r="H105" i="1"/>
  <c r="G105" i="1"/>
  <c r="F105" i="1"/>
  <c r="E105" i="1"/>
  <c r="D105" i="1"/>
  <c r="C105" i="1"/>
  <c r="M104" i="1"/>
  <c r="L104" i="1"/>
  <c r="G104" i="1"/>
  <c r="F104" i="1"/>
  <c r="P103" i="1"/>
  <c r="I103" i="1"/>
  <c r="P102" i="1"/>
  <c r="I102" i="1"/>
  <c r="Q102" i="1" s="1"/>
  <c r="R102" i="1" s="1"/>
  <c r="O101" i="1"/>
  <c r="N101" i="1"/>
  <c r="M101" i="1"/>
  <c r="L101" i="1"/>
  <c r="L100" i="1" s="1"/>
  <c r="K101" i="1"/>
  <c r="J101" i="1"/>
  <c r="H101" i="1"/>
  <c r="G101" i="1"/>
  <c r="F101" i="1"/>
  <c r="F100" i="1" s="1"/>
  <c r="E101" i="1"/>
  <c r="D101" i="1"/>
  <c r="C101" i="1"/>
  <c r="P99" i="1"/>
  <c r="I99" i="1"/>
  <c r="Q99" i="1" s="1"/>
  <c r="R99" i="1" s="1"/>
  <c r="P97" i="1"/>
  <c r="I97" i="1"/>
  <c r="I93" i="1" s="1"/>
  <c r="Q96" i="1"/>
  <c r="P96" i="1"/>
  <c r="P95" i="1"/>
  <c r="I95" i="1"/>
  <c r="O94" i="1"/>
  <c r="O93" i="1" s="1"/>
  <c r="N94" i="1"/>
  <c r="N93" i="1" s="1"/>
  <c r="M94" i="1"/>
  <c r="L94" i="1"/>
  <c r="K94" i="1"/>
  <c r="J94" i="1"/>
  <c r="I94" i="1"/>
  <c r="H94" i="1"/>
  <c r="H93" i="1" s="1"/>
  <c r="G94" i="1"/>
  <c r="F94" i="1"/>
  <c r="E94" i="1"/>
  <c r="D94" i="1"/>
  <c r="C94" i="1"/>
  <c r="C93" i="1" s="1"/>
  <c r="M93" i="1"/>
  <c r="L93" i="1"/>
  <c r="K93" i="1"/>
  <c r="J93" i="1"/>
  <c r="G93" i="1"/>
  <c r="F93" i="1"/>
  <c r="E93" i="1"/>
  <c r="D93" i="1"/>
  <c r="P92" i="1"/>
  <c r="I92" i="1"/>
  <c r="Q91" i="1"/>
  <c r="R91" i="1" s="1"/>
  <c r="P91" i="1"/>
  <c r="I91" i="1"/>
  <c r="Q90" i="1"/>
  <c r="R90" i="1" s="1"/>
  <c r="P90" i="1"/>
  <c r="I90" i="1"/>
  <c r="P89" i="1"/>
  <c r="Q89" i="1" s="1"/>
  <c r="I89" i="1"/>
  <c r="P88" i="1"/>
  <c r="Q88" i="1" s="1"/>
  <c r="R88" i="1" s="1"/>
  <c r="I88" i="1"/>
  <c r="P87" i="1"/>
  <c r="I87" i="1"/>
  <c r="I82" i="1" s="1"/>
  <c r="I81" i="1" s="1"/>
  <c r="P86" i="1"/>
  <c r="Q86" i="1" s="1"/>
  <c r="I86" i="1"/>
  <c r="P85" i="1"/>
  <c r="I85" i="1"/>
  <c r="P84" i="1"/>
  <c r="Q84" i="1" s="1"/>
  <c r="R84" i="1" s="1"/>
  <c r="I84" i="1"/>
  <c r="Q83" i="1"/>
  <c r="P83" i="1"/>
  <c r="I83" i="1"/>
  <c r="O82" i="1"/>
  <c r="O81" i="1" s="1"/>
  <c r="N82" i="1"/>
  <c r="M82" i="1"/>
  <c r="L82" i="1"/>
  <c r="K82" i="1"/>
  <c r="J82" i="1"/>
  <c r="J81" i="1" s="1"/>
  <c r="H82" i="1"/>
  <c r="G82" i="1"/>
  <c r="F82" i="1"/>
  <c r="E82" i="1"/>
  <c r="D82" i="1"/>
  <c r="D81" i="1" s="1"/>
  <c r="C82" i="1"/>
  <c r="C81" i="1" s="1"/>
  <c r="N81" i="1"/>
  <c r="M81" i="1"/>
  <c r="L81" i="1"/>
  <c r="K81" i="1"/>
  <c r="H81" i="1"/>
  <c r="G81" i="1"/>
  <c r="F81" i="1"/>
  <c r="E81" i="1"/>
  <c r="Q80" i="1"/>
  <c r="R80" i="1" s="1"/>
  <c r="P80" i="1"/>
  <c r="I80" i="1"/>
  <c r="P79" i="1"/>
  <c r="I79" i="1"/>
  <c r="I78" i="1" s="1"/>
  <c r="O78" i="1"/>
  <c r="N78" i="1"/>
  <c r="M78" i="1"/>
  <c r="L78" i="1"/>
  <c r="K78" i="1"/>
  <c r="J78" i="1"/>
  <c r="H78" i="1"/>
  <c r="G78" i="1"/>
  <c r="F78" i="1"/>
  <c r="E78" i="1"/>
  <c r="D78" i="1"/>
  <c r="C78" i="1"/>
  <c r="Q77" i="1"/>
  <c r="R77" i="1" s="1"/>
  <c r="P77" i="1"/>
  <c r="I77" i="1"/>
  <c r="P76" i="1"/>
  <c r="Q76" i="1" s="1"/>
  <c r="R76" i="1" s="1"/>
  <c r="I76" i="1"/>
  <c r="I74" i="1" s="1"/>
  <c r="P75" i="1"/>
  <c r="P74" i="1" s="1"/>
  <c r="I75" i="1"/>
  <c r="Q74" i="1"/>
  <c r="R74" i="1" s="1"/>
  <c r="O74" i="1"/>
  <c r="N74" i="1"/>
  <c r="M74" i="1"/>
  <c r="L74" i="1"/>
  <c r="K74" i="1"/>
  <c r="J74" i="1"/>
  <c r="H74" i="1"/>
  <c r="G74" i="1"/>
  <c r="F74" i="1"/>
  <c r="E74" i="1"/>
  <c r="D74" i="1"/>
  <c r="C74" i="1"/>
  <c r="P73" i="1"/>
  <c r="I73" i="1"/>
  <c r="I70" i="1" s="1"/>
  <c r="P72" i="1"/>
  <c r="Q72" i="1" s="1"/>
  <c r="R72" i="1" s="1"/>
  <c r="I72" i="1"/>
  <c r="Q71" i="1"/>
  <c r="R71" i="1" s="1"/>
  <c r="P71" i="1"/>
  <c r="I71" i="1"/>
  <c r="P70" i="1"/>
  <c r="O70" i="1"/>
  <c r="O64" i="1" s="1"/>
  <c r="O63" i="1" s="1"/>
  <c r="N70" i="1"/>
  <c r="M70" i="1"/>
  <c r="L70" i="1"/>
  <c r="L64" i="1" s="1"/>
  <c r="K70" i="1"/>
  <c r="J70" i="1"/>
  <c r="H70" i="1"/>
  <c r="G70" i="1"/>
  <c r="F70" i="1"/>
  <c r="F64" i="1" s="1"/>
  <c r="F63" i="1" s="1"/>
  <c r="E70" i="1"/>
  <c r="D70" i="1"/>
  <c r="C70" i="1"/>
  <c r="C64" i="1" s="1"/>
  <c r="C63" i="1" s="1"/>
  <c r="P69" i="1"/>
  <c r="Q69" i="1" s="1"/>
  <c r="R69" i="1" s="1"/>
  <c r="I69" i="1"/>
  <c r="Q68" i="1"/>
  <c r="R68" i="1" s="1"/>
  <c r="P68" i="1"/>
  <c r="I68" i="1"/>
  <c r="P67" i="1"/>
  <c r="I67" i="1"/>
  <c r="Q67" i="1" s="1"/>
  <c r="P66" i="1"/>
  <c r="Q66" i="1" s="1"/>
  <c r="R66" i="1" s="1"/>
  <c r="I66" i="1"/>
  <c r="I65" i="1" s="1"/>
  <c r="P65" i="1"/>
  <c r="O65" i="1"/>
  <c r="N65" i="1"/>
  <c r="M65" i="1"/>
  <c r="M64" i="1" s="1"/>
  <c r="M63" i="1" s="1"/>
  <c r="L65" i="1"/>
  <c r="K65" i="1"/>
  <c r="K64" i="1" s="1"/>
  <c r="K63" i="1" s="1"/>
  <c r="J65" i="1"/>
  <c r="J64" i="1" s="1"/>
  <c r="J63" i="1" s="1"/>
  <c r="H65" i="1"/>
  <c r="G65" i="1"/>
  <c r="G64" i="1" s="1"/>
  <c r="F65" i="1"/>
  <c r="E65" i="1"/>
  <c r="E64" i="1" s="1"/>
  <c r="E63" i="1" s="1"/>
  <c r="D65" i="1"/>
  <c r="D64" i="1" s="1"/>
  <c r="D63" i="1" s="1"/>
  <c r="C65" i="1"/>
  <c r="N64" i="1"/>
  <c r="N63" i="1" s="1"/>
  <c r="H64" i="1"/>
  <c r="H63" i="1" s="1"/>
  <c r="L63" i="1"/>
  <c r="P62" i="1"/>
  <c r="Q62" i="1" s="1"/>
  <c r="R62" i="1" s="1"/>
  <c r="I62" i="1"/>
  <c r="P61" i="1"/>
  <c r="I61" i="1"/>
  <c r="Q61" i="1" s="1"/>
  <c r="R61" i="1" s="1"/>
  <c r="P60" i="1"/>
  <c r="I60" i="1"/>
  <c r="Q60" i="1" s="1"/>
  <c r="R60" i="1" s="1"/>
  <c r="P59" i="1"/>
  <c r="Q59" i="1" s="1"/>
  <c r="R59" i="1" s="1"/>
  <c r="I59" i="1"/>
  <c r="O58" i="1"/>
  <c r="O57" i="1" s="1"/>
  <c r="N58" i="1"/>
  <c r="N57" i="1" s="1"/>
  <c r="M58" i="1"/>
  <c r="L58" i="1"/>
  <c r="K58" i="1"/>
  <c r="K57" i="1" s="1"/>
  <c r="J58" i="1"/>
  <c r="I58" i="1"/>
  <c r="I57" i="1" s="1"/>
  <c r="H58" i="1"/>
  <c r="H57" i="1" s="1"/>
  <c r="G58" i="1"/>
  <c r="F58" i="1"/>
  <c r="E58" i="1"/>
  <c r="E57" i="1" s="1"/>
  <c r="D58" i="1"/>
  <c r="C58" i="1"/>
  <c r="C57" i="1" s="1"/>
  <c r="M57" i="1"/>
  <c r="L57" i="1"/>
  <c r="J57" i="1"/>
  <c r="G57" i="1"/>
  <c r="F57" i="1"/>
  <c r="D57" i="1"/>
  <c r="P56" i="1"/>
  <c r="Q56" i="1" s="1"/>
  <c r="R56" i="1" s="1"/>
  <c r="I56" i="1"/>
  <c r="P55" i="1"/>
  <c r="I55" i="1"/>
  <c r="Q55" i="1" s="1"/>
  <c r="R55" i="1" s="1"/>
  <c r="P54" i="1"/>
  <c r="I54" i="1"/>
  <c r="Q54" i="1" s="1"/>
  <c r="R54" i="1" s="1"/>
  <c r="P53" i="1"/>
  <c r="Q53" i="1" s="1"/>
  <c r="R53" i="1" s="1"/>
  <c r="I53" i="1"/>
  <c r="P52" i="1"/>
  <c r="I52" i="1"/>
  <c r="Q52" i="1" s="1"/>
  <c r="R52" i="1" s="1"/>
  <c r="P51" i="1"/>
  <c r="I51" i="1"/>
  <c r="Q51" i="1" s="1"/>
  <c r="R51" i="1" s="1"/>
  <c r="O50" i="1"/>
  <c r="N50" i="1"/>
  <c r="M50" i="1"/>
  <c r="L50" i="1"/>
  <c r="K50" i="1"/>
  <c r="J50" i="1"/>
  <c r="H50" i="1"/>
  <c r="G50" i="1"/>
  <c r="F50" i="1"/>
  <c r="E50" i="1"/>
  <c r="D50" i="1"/>
  <c r="D45" i="1" s="1"/>
  <c r="C50" i="1"/>
  <c r="P49" i="1"/>
  <c r="Q49" i="1" s="1"/>
  <c r="I49" i="1"/>
  <c r="P48" i="1"/>
  <c r="I48" i="1"/>
  <c r="P47" i="1"/>
  <c r="I47" i="1"/>
  <c r="Q47" i="1" s="1"/>
  <c r="R47" i="1" s="1"/>
  <c r="O46" i="1"/>
  <c r="O45" i="1" s="1"/>
  <c r="N46" i="1"/>
  <c r="M46" i="1"/>
  <c r="M45" i="1" s="1"/>
  <c r="L46" i="1"/>
  <c r="L45" i="1" s="1"/>
  <c r="L9" i="1" s="1"/>
  <c r="L8" i="1" s="1"/>
  <c r="K46" i="1"/>
  <c r="J46" i="1"/>
  <c r="H46" i="1"/>
  <c r="G46" i="1"/>
  <c r="G45" i="1" s="1"/>
  <c r="G9" i="1" s="1"/>
  <c r="F46" i="1"/>
  <c r="F45" i="1" s="1"/>
  <c r="E46" i="1"/>
  <c r="D46" i="1"/>
  <c r="C46" i="1"/>
  <c r="C45" i="1" s="1"/>
  <c r="N45" i="1"/>
  <c r="K45" i="1"/>
  <c r="J45" i="1"/>
  <c r="H45" i="1"/>
  <c r="E45" i="1"/>
  <c r="P44" i="1"/>
  <c r="I44" i="1"/>
  <c r="Q44" i="1" s="1"/>
  <c r="R44" i="1" s="1"/>
  <c r="R43" i="1"/>
  <c r="P43" i="1"/>
  <c r="Q43" i="1" s="1"/>
  <c r="I43" i="1"/>
  <c r="P42" i="1"/>
  <c r="Q42" i="1" s="1"/>
  <c r="R42" i="1" s="1"/>
  <c r="I42" i="1"/>
  <c r="P41" i="1"/>
  <c r="I41" i="1"/>
  <c r="Q41" i="1" s="1"/>
  <c r="R41" i="1" s="1"/>
  <c r="Q40" i="1"/>
  <c r="P40" i="1"/>
  <c r="I40" i="1"/>
  <c r="P39" i="1"/>
  <c r="O39" i="1"/>
  <c r="O36" i="1" s="1"/>
  <c r="O24" i="1" s="1"/>
  <c r="N39" i="1"/>
  <c r="M39" i="1"/>
  <c r="L39" i="1"/>
  <c r="K39" i="1"/>
  <c r="J39" i="1"/>
  <c r="H39" i="1"/>
  <c r="G39" i="1"/>
  <c r="F39" i="1"/>
  <c r="E39" i="1"/>
  <c r="D39" i="1"/>
  <c r="C39" i="1"/>
  <c r="I39" i="1" s="1"/>
  <c r="I36" i="1" s="1"/>
  <c r="P38" i="1"/>
  <c r="Q38" i="1" s="1"/>
  <c r="R38" i="1" s="1"/>
  <c r="I38" i="1"/>
  <c r="Q37" i="1"/>
  <c r="R37" i="1" s="1"/>
  <c r="P37" i="1"/>
  <c r="I37" i="1"/>
  <c r="P36" i="1"/>
  <c r="N36" i="1"/>
  <c r="M36" i="1"/>
  <c r="L36" i="1"/>
  <c r="K36" i="1"/>
  <c r="J36" i="1"/>
  <c r="J24" i="1" s="1"/>
  <c r="J9" i="1" s="1"/>
  <c r="J8" i="1" s="1"/>
  <c r="H36" i="1"/>
  <c r="G36" i="1"/>
  <c r="F36" i="1"/>
  <c r="E36" i="1"/>
  <c r="D36" i="1"/>
  <c r="D24" i="1" s="1"/>
  <c r="P35" i="1"/>
  <c r="Q35" i="1" s="1"/>
  <c r="R35" i="1" s="1"/>
  <c r="I35" i="1"/>
  <c r="R34" i="1"/>
  <c r="Q34" i="1"/>
  <c r="P34" i="1"/>
  <c r="I34" i="1"/>
  <c r="P33" i="1"/>
  <c r="I33" i="1"/>
  <c r="P32" i="1"/>
  <c r="Q32" i="1" s="1"/>
  <c r="R32" i="1" s="1"/>
  <c r="I32" i="1"/>
  <c r="R31" i="1"/>
  <c r="Q31" i="1"/>
  <c r="P31" i="1"/>
  <c r="I31" i="1"/>
  <c r="P30" i="1"/>
  <c r="Q30" i="1" s="1"/>
  <c r="R30" i="1" s="1"/>
  <c r="I30" i="1"/>
  <c r="P29" i="1"/>
  <c r="P28" i="1" s="1"/>
  <c r="I29" i="1"/>
  <c r="O28" i="1"/>
  <c r="N28" i="1"/>
  <c r="M28" i="1"/>
  <c r="L28" i="1"/>
  <c r="K28" i="1"/>
  <c r="J28" i="1"/>
  <c r="H28" i="1"/>
  <c r="G28" i="1"/>
  <c r="F28" i="1"/>
  <c r="E28" i="1"/>
  <c r="D28" i="1"/>
  <c r="C28" i="1"/>
  <c r="P27" i="1"/>
  <c r="Q27" i="1" s="1"/>
  <c r="R27" i="1" s="1"/>
  <c r="I27" i="1"/>
  <c r="I25" i="1" s="1"/>
  <c r="P26" i="1"/>
  <c r="P25" i="1" s="1"/>
  <c r="Q25" i="1" s="1"/>
  <c r="R25" i="1" s="1"/>
  <c r="I26" i="1"/>
  <c r="O25" i="1"/>
  <c r="N25" i="1"/>
  <c r="N24" i="1" s="1"/>
  <c r="M25" i="1"/>
  <c r="L25" i="1"/>
  <c r="L24" i="1" s="1"/>
  <c r="K25" i="1"/>
  <c r="J25" i="1"/>
  <c r="H25" i="1"/>
  <c r="H24" i="1" s="1"/>
  <c r="G25" i="1"/>
  <c r="F25" i="1"/>
  <c r="F24" i="1" s="1"/>
  <c r="E25" i="1"/>
  <c r="E24" i="1" s="1"/>
  <c r="D25" i="1"/>
  <c r="C25" i="1"/>
  <c r="M24" i="1"/>
  <c r="G24" i="1"/>
  <c r="P23" i="1"/>
  <c r="Q23" i="1" s="1"/>
  <c r="R23" i="1" s="1"/>
  <c r="I23" i="1"/>
  <c r="Q22" i="1"/>
  <c r="R22" i="1" s="1"/>
  <c r="P22" i="1"/>
  <c r="I22" i="1"/>
  <c r="P21" i="1"/>
  <c r="Q21" i="1" s="1"/>
  <c r="R21" i="1" s="1"/>
  <c r="I21" i="1"/>
  <c r="P20" i="1"/>
  <c r="Q20" i="1" s="1"/>
  <c r="R20" i="1" s="1"/>
  <c r="I20" i="1"/>
  <c r="R19" i="1"/>
  <c r="Q19" i="1"/>
  <c r="P19" i="1"/>
  <c r="I19" i="1"/>
  <c r="P18" i="1"/>
  <c r="I18" i="1"/>
  <c r="I16" i="1" s="1"/>
  <c r="P17" i="1"/>
  <c r="I17" i="1"/>
  <c r="O16" i="1"/>
  <c r="N16" i="1"/>
  <c r="N15" i="1" s="1"/>
  <c r="M16" i="1"/>
  <c r="L16" i="1"/>
  <c r="L15" i="1" s="1"/>
  <c r="K16" i="1"/>
  <c r="K15" i="1" s="1"/>
  <c r="J16" i="1"/>
  <c r="H16" i="1"/>
  <c r="H15" i="1" s="1"/>
  <c r="G16" i="1"/>
  <c r="F16" i="1"/>
  <c r="F15" i="1" s="1"/>
  <c r="F9" i="1" s="1"/>
  <c r="E16" i="1"/>
  <c r="E15" i="1" s="1"/>
  <c r="D16" i="1"/>
  <c r="C16" i="1"/>
  <c r="O15" i="1"/>
  <c r="M15" i="1"/>
  <c r="J15" i="1"/>
  <c r="I15" i="1"/>
  <c r="G15" i="1"/>
  <c r="D15" i="1"/>
  <c r="C15" i="1"/>
  <c r="P14" i="1"/>
  <c r="Q14" i="1" s="1"/>
  <c r="R14" i="1" s="1"/>
  <c r="I14" i="1"/>
  <c r="R13" i="1"/>
  <c r="Q13" i="1"/>
  <c r="P13" i="1"/>
  <c r="I13" i="1"/>
  <c r="P12" i="1"/>
  <c r="I12" i="1"/>
  <c r="P11" i="1"/>
  <c r="I11" i="1"/>
  <c r="O10" i="1"/>
  <c r="O9" i="1" s="1"/>
  <c r="O8" i="1" s="1"/>
  <c r="N10" i="1"/>
  <c r="M10" i="1"/>
  <c r="L10" i="1"/>
  <c r="K10" i="1"/>
  <c r="J10" i="1"/>
  <c r="I10" i="1"/>
  <c r="H10" i="1"/>
  <c r="G10" i="1"/>
  <c r="F10" i="1"/>
  <c r="E10" i="1"/>
  <c r="D10" i="1"/>
  <c r="C10" i="1"/>
  <c r="M9" i="1"/>
  <c r="E9" i="1"/>
  <c r="E8" i="1" s="1"/>
  <c r="M8" i="1"/>
  <c r="D9" i="1" l="1"/>
  <c r="D8" i="1" s="1"/>
  <c r="L98" i="1"/>
  <c r="Q124" i="1"/>
  <c r="R124" i="1" s="1"/>
  <c r="C9" i="1"/>
  <c r="C8" i="1" s="1"/>
  <c r="F8" i="1"/>
  <c r="F98" i="1" s="1"/>
  <c r="F126" i="1" s="1"/>
  <c r="F134" i="1" s="1"/>
  <c r="I24" i="1"/>
  <c r="I9" i="1" s="1"/>
  <c r="I8" i="1" s="1"/>
  <c r="I98" i="1" s="1"/>
  <c r="Q36" i="1"/>
  <c r="R36" i="1" s="1"/>
  <c r="P64" i="1"/>
  <c r="Q65" i="1"/>
  <c r="R65" i="1" s="1"/>
  <c r="Q48" i="1"/>
  <c r="P46" i="1"/>
  <c r="O98" i="1"/>
  <c r="P10" i="1"/>
  <c r="Q18" i="1"/>
  <c r="R18" i="1" s="1"/>
  <c r="K24" i="1"/>
  <c r="K9" i="1" s="1"/>
  <c r="K8" i="1" s="1"/>
  <c r="K98" i="1" s="1"/>
  <c r="K126" i="1" s="1"/>
  <c r="K134" i="1" s="1"/>
  <c r="Q33" i="1"/>
  <c r="R33" i="1" s="1"/>
  <c r="P58" i="1"/>
  <c r="G63" i="1"/>
  <c r="G8" i="1" s="1"/>
  <c r="G98" i="1" s="1"/>
  <c r="Q87" i="1"/>
  <c r="J98" i="1"/>
  <c r="J126" i="1" s="1"/>
  <c r="J134" i="1" s="1"/>
  <c r="G100" i="1"/>
  <c r="D104" i="1"/>
  <c r="D100" i="1" s="1"/>
  <c r="J104" i="1"/>
  <c r="J100" i="1" s="1"/>
  <c r="Q132" i="1"/>
  <c r="Q135" i="1"/>
  <c r="R135" i="1" s="1"/>
  <c r="H9" i="1"/>
  <c r="H8" i="1" s="1"/>
  <c r="H98" i="1" s="1"/>
  <c r="N9" i="1"/>
  <c r="N8" i="1" s="1"/>
  <c r="N98" i="1" s="1"/>
  <c r="N126" i="1" s="1"/>
  <c r="N134" i="1" s="1"/>
  <c r="Q11" i="1"/>
  <c r="R11" i="1" s="1"/>
  <c r="I28" i="1"/>
  <c r="Q28" i="1" s="1"/>
  <c r="R28" i="1" s="1"/>
  <c r="C36" i="1"/>
  <c r="C24" i="1" s="1"/>
  <c r="P50" i="1"/>
  <c r="Q50" i="1" s="1"/>
  <c r="R50" i="1" s="1"/>
  <c r="Q79" i="1"/>
  <c r="R79" i="1" s="1"/>
  <c r="Q92" i="1"/>
  <c r="P94" i="1"/>
  <c r="Q94" i="1" s="1"/>
  <c r="R94" i="1" s="1"/>
  <c r="Q95" i="1"/>
  <c r="R95" i="1" s="1"/>
  <c r="E100" i="1"/>
  <c r="E126" i="1" s="1"/>
  <c r="E134" i="1" s="1"/>
  <c r="K100" i="1"/>
  <c r="P109" i="1"/>
  <c r="Q110" i="1"/>
  <c r="R110" i="1" s="1"/>
  <c r="D98" i="1"/>
  <c r="P112" i="1"/>
  <c r="Q112" i="1" s="1"/>
  <c r="R112" i="1" s="1"/>
  <c r="Q113" i="1"/>
  <c r="P117" i="1"/>
  <c r="Q117" i="1" s="1"/>
  <c r="R117" i="1" s="1"/>
  <c r="Q118" i="1"/>
  <c r="R118" i="1" s="1"/>
  <c r="Q127" i="1"/>
  <c r="R127" i="1" s="1"/>
  <c r="Q12" i="1"/>
  <c r="R12" i="1" s="1"/>
  <c r="I64" i="1"/>
  <c r="I63" i="1" s="1"/>
  <c r="Q73" i="1"/>
  <c r="R73" i="1" s="1"/>
  <c r="E98" i="1"/>
  <c r="M98" i="1"/>
  <c r="D126" i="1"/>
  <c r="D134" i="1" s="1"/>
  <c r="L126" i="1"/>
  <c r="L134" i="1" s="1"/>
  <c r="H107" i="1"/>
  <c r="H104" i="1" s="1"/>
  <c r="H100" i="1" s="1"/>
  <c r="Q85" i="1"/>
  <c r="R85" i="1" s="1"/>
  <c r="P82" i="1"/>
  <c r="P16" i="1"/>
  <c r="Q39" i="1"/>
  <c r="R39" i="1" s="1"/>
  <c r="C98" i="1"/>
  <c r="Q97" i="1"/>
  <c r="R97" i="1" s="1"/>
  <c r="P93" i="1"/>
  <c r="M100" i="1"/>
  <c r="M126" i="1" s="1"/>
  <c r="M134" i="1" s="1"/>
  <c r="C104" i="1"/>
  <c r="C100" i="1" s="1"/>
  <c r="C126" i="1" s="1"/>
  <c r="C134" i="1" s="1"/>
  <c r="I104" i="1"/>
  <c r="Q70" i="1"/>
  <c r="R70" i="1" s="1"/>
  <c r="P24" i="1"/>
  <c r="Q103" i="1"/>
  <c r="P101" i="1"/>
  <c r="I46" i="1"/>
  <c r="I45" i="1" s="1"/>
  <c r="P78" i="1"/>
  <c r="Q78" i="1" s="1"/>
  <c r="R78" i="1" s="1"/>
  <c r="I101" i="1"/>
  <c r="P114" i="1"/>
  <c r="Q114" i="1" s="1"/>
  <c r="R114" i="1" s="1"/>
  <c r="Q17" i="1"/>
  <c r="R17" i="1" s="1"/>
  <c r="Q26" i="1"/>
  <c r="R26" i="1" s="1"/>
  <c r="Q29" i="1"/>
  <c r="R29" i="1" s="1"/>
  <c r="Q75" i="1"/>
  <c r="R75" i="1" s="1"/>
  <c r="I50" i="1"/>
  <c r="O124" i="1"/>
  <c r="O126" i="1" s="1"/>
  <c r="O134" i="1" s="1"/>
  <c r="Q133" i="1"/>
  <c r="R133" i="1" s="1"/>
  <c r="P107" i="1" l="1"/>
  <c r="Q109" i="1"/>
  <c r="R109" i="1" s="1"/>
  <c r="Q101" i="1"/>
  <c r="R101" i="1" s="1"/>
  <c r="Q16" i="1"/>
  <c r="R16" i="1" s="1"/>
  <c r="P15" i="1"/>
  <c r="Q15" i="1" s="1"/>
  <c r="R15" i="1" s="1"/>
  <c r="Q10" i="1"/>
  <c r="R10" i="1" s="1"/>
  <c r="Q82" i="1"/>
  <c r="R82" i="1" s="1"/>
  <c r="P81" i="1"/>
  <c r="Q81" i="1" s="1"/>
  <c r="R81" i="1" s="1"/>
  <c r="I100" i="1"/>
  <c r="I126" i="1" s="1"/>
  <c r="I134" i="1" s="1"/>
  <c r="Q24" i="1"/>
  <c r="R24" i="1" s="1"/>
  <c r="Q93" i="1"/>
  <c r="R93" i="1" s="1"/>
  <c r="P57" i="1"/>
  <c r="Q57" i="1" s="1"/>
  <c r="R57" i="1" s="1"/>
  <c r="Q58" i="1"/>
  <c r="R58" i="1" s="1"/>
  <c r="P63" i="1"/>
  <c r="Q63" i="1" s="1"/>
  <c r="R63" i="1" s="1"/>
  <c r="Q64" i="1"/>
  <c r="R64" i="1" s="1"/>
  <c r="Q46" i="1"/>
  <c r="R46" i="1" s="1"/>
  <c r="P45" i="1"/>
  <c r="Q45" i="1" s="1"/>
  <c r="R45" i="1" s="1"/>
  <c r="G126" i="1"/>
  <c r="G134" i="1" s="1"/>
  <c r="H126" i="1"/>
  <c r="H134" i="1" s="1"/>
  <c r="P9" i="1" l="1"/>
  <c r="Q107" i="1"/>
  <c r="R107" i="1" s="1"/>
  <c r="P104" i="1"/>
  <c r="Q104" i="1" l="1"/>
  <c r="R104" i="1" s="1"/>
  <c r="P100" i="1"/>
  <c r="Q9" i="1"/>
  <c r="R9" i="1" s="1"/>
  <c r="P8" i="1"/>
  <c r="Q8" i="1" l="1"/>
  <c r="R8" i="1" s="1"/>
  <c r="P98" i="1"/>
  <c r="Q98" i="1" s="1"/>
  <c r="R98" i="1" s="1"/>
  <c r="Q100" i="1"/>
  <c r="R100" i="1" s="1"/>
  <c r="P126" i="1"/>
  <c r="Q126" i="1" l="1"/>
  <c r="R126" i="1" s="1"/>
  <c r="P134" i="1"/>
  <c r="Q134" i="1" s="1"/>
  <c r="R134" i="1" s="1"/>
</calcChain>
</file>

<file path=xl/sharedStrings.xml><?xml version="1.0" encoding="utf-8"?>
<sst xmlns="http://schemas.openxmlformats.org/spreadsheetml/2006/main" count="156" uniqueCount="140">
  <si>
    <t>CUADRO No.1</t>
  </si>
  <si>
    <t>INGRESOS FISCALES COMPARADOS, SEGÚN PRINCIPALES PARTIDAS</t>
  </si>
  <si>
    <t>ENERO-JUNIO 2022/2021</t>
  </si>
  <si>
    <r>
      <t>(En millones RD$)</t>
    </r>
    <r>
      <rPr>
        <i/>
        <vertAlign val="superscript"/>
        <sz val="11"/>
        <color indexed="8"/>
        <rFont val="Segoe UI"/>
        <family val="2"/>
      </rPr>
      <t xml:space="preserve"> </t>
    </r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</si>
  <si>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</si>
  <si>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</si>
  <si>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</si>
  <si>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</si>
  <si>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</si>
  <si>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</si>
  <si>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</si>
  <si>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</si>
  <si>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Abs.</t>
  </si>
  <si>
    <t>%</t>
  </si>
  <si>
    <t>A) INGRESOS CORRIENTES</t>
  </si>
  <si>
    <t>I) IMPUESTOS</t>
  </si>
  <si>
    <t>1) IMPUESTOS SOBRE LOS INGRESOS</t>
  </si>
  <si>
    <t>- Impuestos sobre la Renta de Personas Físicas</t>
  </si>
  <si>
    <t>- Impuestos sobre Los Ingresos de las Empresas y Otras Corporaciones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</si>
  <si>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</si>
  <si>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</si>
  <si>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</si>
  <si>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</si>
  <si>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</t>
  </si>
  <si>
    <t>- Impuestos sobre Activos</t>
  </si>
  <si>
    <t>- Impuesto sobre Operaciones Inmobiliarias</t>
  </si>
  <si>
    <t>- Impuestos sobre Transferencias de Bienes Muebles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</si>
  <si>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</si>
  <si>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</si>
  <si>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</si>
  <si>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</si>
  <si>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</si>
  <si>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ITBIS Interno</t>
  </si>
  <si>
    <t>- ITBIS Externo</t>
  </si>
  <si>
    <t>- Impuestos Adicionales y Selectivos sobre Bienes y Servicios</t>
  </si>
  <si>
    <t>- Impuesto específico sobre los hidrocarburos</t>
  </si>
  <si>
    <t>- Impuesto selectivo Ad Valorem sobre hidrocarburos</t>
  </si>
  <si>
    <t>- Impuestos Selectivos a Bebidas Alcohólicas</t>
  </si>
  <si>
    <t>- Impuesto Selectivo al Tabaco y los Cigarrillos</t>
  </si>
  <si>
    <t>- Impuestos Selectivo a las Telecomunicaciones</t>
  </si>
  <si>
    <t>- Impuestos Selectivo a los Seguros</t>
  </si>
  <si>
    <t>- Impuestos Sobre el Uso de Bienes y Licencias</t>
  </si>
  <si>
    <t>- 17% Registro de Propiedad de vehículo</t>
  </si>
  <si>
    <t>- Derecho de Circulación Vehículos de Motor</t>
  </si>
  <si>
    <t>- Licencias para Portar Armas de Fuego</t>
  </si>
  <si>
    <t>Fondo General</t>
  </si>
  <si>
    <t xml:space="preserve">Recursos de Captación Directa del Ministerio de Interior y Policia </t>
  </si>
  <si>
    <t xml:space="preserve">- Imp. específico Bancas de Apuestas de Lotería  </t>
  </si>
  <si>
    <t>- Imp. específico Bancas de Apuestas  deportivas</t>
  </si>
  <si>
    <t>- Accesorios sobre Impuestos Internos a  Mercancías y  Servicios</t>
  </si>
  <si>
    <t>4) IMPUESTOS SOBRE EL COMERCIO Y LAS TRANSACCIONES/COMERCIO EXTERIOR</t>
  </si>
  <si>
    <t>Sobre las Importaciones</t>
  </si>
  <si>
    <t>- Arancel</t>
  </si>
  <si>
    <t>Sobre las Exportaciones</t>
  </si>
  <si>
    <t>Otros Impuestos sobre el Comercio Exterior</t>
  </si>
  <si>
    <t>- Impuesto a la Salida de Pasajeros al Exterior por Aeropuertos y Puertos</t>
  </si>
  <si>
    <t>- Derechos Consulares</t>
  </si>
  <si>
    <t>5) IMPUESTOS ECOLOGICOS</t>
  </si>
  <si>
    <t>6)  IMPUESTOS DIVERSOS</t>
  </si>
  <si>
    <t>II) CONTRIBUCIONES SOCIALES</t>
  </si>
  <si>
    <t xml:space="preserve">III) TRANSFERENCIAS </t>
  </si>
  <si>
    <t>- Transferencias Corrientes</t>
  </si>
  <si>
    <t>- Donaciones Pecunarias Privadas de Personas Fìsicas  y Juridicas por  COVID-19 (CONEP)</t>
  </si>
  <si>
    <t>- Transferencias Corrientes Rec. de Inst. Públicas Fin. No Monetarias (Superintendencia de Bancos)</t>
  </si>
  <si>
    <t>- De Instituciones  Públicas Descentralizadas o Autónomas</t>
  </si>
  <si>
    <t>IV) INGRESOS POR CONTRAPRESTACION</t>
  </si>
  <si>
    <t>- Ventas de Bienes y Servicios</t>
  </si>
  <si>
    <t>- Ventas de Mercancías del Estado</t>
  </si>
  <si>
    <t>- PROMESE</t>
  </si>
  <si>
    <t>- Otras Ventas de Mercancías del Gobierno Central</t>
  </si>
  <si>
    <t>- Ingresos de las Inst. Centralizadas en mercancías en la CUT</t>
  </si>
  <si>
    <t>- Otras Ventas</t>
  </si>
  <si>
    <t>- Ventas de Servicios del Estado</t>
  </si>
  <si>
    <t>- Otras Ventas de Servicios del Gobierno Central</t>
  </si>
  <si>
    <t>- Ingresos de las Inst. Centralizadas en Servicios en la CUT</t>
  </si>
  <si>
    <t>- Tasas</t>
  </si>
  <si>
    <t>- Tarjetas de Turismo</t>
  </si>
  <si>
    <t>- Expedición y Renovación de Pasaportes</t>
  </si>
  <si>
    <t>- Derechos Administrativos</t>
  </si>
  <si>
    <t>V) OTROS INGRESOS</t>
  </si>
  <si>
    <t>- Rentas de la Propiedad</t>
  </si>
  <si>
    <t>- Dividendos por Inversiones Empresariales</t>
  </si>
  <si>
    <t>- Intereses por Colocación de Inversiones Financieras</t>
  </si>
  <si>
    <t>- Arriendo de Activos Tangibles No Producidos</t>
  </si>
  <si>
    <t>- Accesorios de Arriendo de Activos Tangibles No Producidos</t>
  </si>
  <si>
    <t>- Ingresos por Tenencia de Activos Financieros  (Instrumentos Derivados)</t>
  </si>
  <si>
    <t>- Multas y Sanciones</t>
  </si>
  <si>
    <t xml:space="preserve">     - Recursos de Captación Directa de la Procuradoria General de la República ( multas de tránsito)</t>
  </si>
  <si>
    <t>- Ingresos Diversos</t>
  </si>
  <si>
    <t>- Ingresos por diferencial del gas licuado de petróleo</t>
  </si>
  <si>
    <t>- Ingresos TSS</t>
  </si>
  <si>
    <t>B)  INGRESOS DE CAPITAL</t>
  </si>
  <si>
    <t>- Ventas de Activos No Financieros</t>
  </si>
  <si>
    <t>- Venta de  Activos Fijos</t>
  </si>
  <si>
    <t>- Ventas de Activos Intangibles</t>
  </si>
  <si>
    <t>- Transferencias Capital</t>
  </si>
  <si>
    <t>TOTAL</t>
  </si>
  <si>
    <t>DONACIONES</t>
  </si>
  <si>
    <t>FUENTES FINANCIERAS</t>
  </si>
  <si>
    <t>Disminución de Activos Financieros</t>
  </si>
  <si>
    <t>- Recuperación de Prestamos Internos</t>
  </si>
  <si>
    <t>- Disminución de Instrumentos Derivados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</si>
  <si>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</si>
  <si>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</si>
  <si>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</si>
  <si>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</si>
  <si>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</si>
  <si>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-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</si>
  <si>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</si>
  <si>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</si>
  <si>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</si>
  <si>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</si>
  <si>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</si>
  <si>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</si>
  <si>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- PETROCARIBE</t>
  </si>
  <si>
    <t>Importes a devengar por primas en colocaciones de títulos valores</t>
  </si>
  <si>
    <t>- Primas por colocación de títulos valores internos y externos de largo plazo</t>
  </si>
  <si>
    <t>- valores internos</t>
  </si>
  <si>
    <t>-  valores externos</t>
  </si>
  <si>
    <t>- Intereses corridos internos y externos de largo plazo</t>
  </si>
  <si>
    <t xml:space="preserve">- títulos internos </t>
  </si>
  <si>
    <t>- títulos externos</t>
  </si>
  <si>
    <t>APLICACIONES FINANCIERAS</t>
  </si>
  <si>
    <t>- Incremento de disponibilidades (Reintegros de cheques de periodos anteriores y devolución de recursos a la CUT años anteriores)</t>
  </si>
  <si>
    <t>Otros Ingresos:</t>
  </si>
  <si>
    <t>Depósitos a Cargo del Estado y Fondos Especiales y de Terceros</t>
  </si>
  <si>
    <t>Devolución de Recursos a empleados por Retenciones Excesivas por TSS.</t>
  </si>
  <si>
    <t>Fondo de contribución especial para la gestión integral de residuos</t>
  </si>
  <si>
    <t>Devolución impuesto selectivo al consumo de combustibles</t>
  </si>
  <si>
    <t xml:space="preserve">Fondo para Registro y Devolución de los Depósitos en excesos en la Cuenta Única del Tesoro </t>
  </si>
  <si>
    <t>Ingresos de las Inst. Centralizadas en la CUT No Presupuestaria</t>
  </si>
  <si>
    <t>TOTAL DE INGRESOS REPORTADOS EN EL SIGEF</t>
  </si>
  <si>
    <t>Ingresos de las Inst. Centralizadas en la CUT Presupuestaria</t>
  </si>
  <si>
    <t>FUENTE: Ministerio de Hacienda, Sistema Integrado de Gestión Financiera (SIGEF), Informe de Ejecución de Ingresos.</t>
  </si>
  <si>
    <t xml:space="preserve">NOTAS: </t>
  </si>
  <si>
    <r>
      <t xml:space="preserve">(1) Cifras sujetas a rectificación.  Incluye los dólares convertidos a la tasa oficial.  </t>
    </r>
    <r>
      <rPr>
        <b/>
        <sz val="8"/>
        <color indexed="8"/>
        <rFont val="Segoe UI"/>
        <family val="2"/>
      </rPr>
      <t xml:space="preserve">Se realizaron cambios en la metodología de registro de los intereses y ganancias por </t>
    </r>
  </si>
  <si>
    <t>colocación de bonos internos y externos, según el Manual de Estadísticas de Finanzas Públicas del FMI.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</si>
  <si>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</si>
  <si>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</si>
  <si>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 xml:space="preserve">Las informaciones presentadas difieren de las presentadas en  Portal de Transparencia Fiscal,  ya que solo incluyen los ingresos presupuestarios.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</si>
</sst>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_);\(#,##0.0\)"/>
    <numFmt numFmtId="165" formatCode="_(* #,##0.0_);_(* \(#,##0.0\);_(* &quot;-&quot;??_);_(@_)"/>
  </numFmts>
  <fonts count="26" x14ac:knownFonts="1">
    <font>
      <sz val="10"/>
      <name val="Arial"/>
      <family val="2"/>
    </font>
    <font>
      <sz val="10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i/>
      <sz val="11"/>
      <color indexed="8"/>
      <name val="Segoe UI"/>
      <family val="2"/>
    </font>
    <font>
      <i/>
      <vertAlign val="superscript"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rgb="FFFF0000"/>
      <name val="Arial"/>
      <family val="2"/>
    </font>
    <font>
      <b/>
      <u/>
      <sz val="10"/>
      <color indexed="8"/>
      <name val="Segoe UI"/>
      <family val="2"/>
    </font>
    <font>
      <u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rgb="FFFF0000"/>
      <name val="Arial"/>
      <family val="2"/>
    </font>
    <font>
      <b/>
      <sz val="9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sz val="8"/>
      <name val="Calibri"/>
      <family val="2"/>
      <scheme val="minor"/>
    </font>
    <font>
      <b/>
      <sz val="9"/>
      <color indexed="8"/>
      <name val="Segoe UI"/>
      <family val="2"/>
    </font>
    <font>
      <b/>
      <sz val="8"/>
      <color indexed="8"/>
      <name val="Segoe UI"/>
      <family val="2"/>
    </font>
    <font>
      <sz val="11"/>
      <name val="Arial"/>
      <family val="2"/>
    </font>
    <font>
      <sz val="9"/>
      <color indexed="8"/>
      <name val="Segoe UI"/>
      <family val="2"/>
    </font>
    <font>
      <b/>
      <sz val="10"/>
      <name val="Arial"/>
      <family val="2"/>
    </font>
    <font>
      <sz val="11"/>
      <name val="Segoe U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164" fontId="7" fillId="0" borderId="11" xfId="2" applyNumberFormat="1" applyFont="1" applyBorder="1"/>
    <xf numFmtId="164" fontId="7" fillId="0" borderId="11" xfId="3" applyNumberFormat="1" applyFont="1" applyBorder="1"/>
    <xf numFmtId="164" fontId="7" fillId="0" borderId="12" xfId="2" applyNumberFormat="1" applyFont="1" applyBorder="1"/>
    <xf numFmtId="0" fontId="7" fillId="0" borderId="12" xfId="4" applyFont="1" applyBorder="1"/>
    <xf numFmtId="49" fontId="7" fillId="0" borderId="12" xfId="2" applyNumberFormat="1" applyFont="1" applyBorder="1" applyAlignment="1">
      <alignment horizontal="left"/>
    </xf>
    <xf numFmtId="49" fontId="8" fillId="0" borderId="12" xfId="2" applyNumberFormat="1" applyFont="1" applyBorder="1" applyAlignment="1">
      <alignment horizontal="left" indent="1"/>
    </xf>
    <xf numFmtId="164" fontId="8" fillId="3" borderId="11" xfId="3" applyNumberFormat="1" applyFont="1" applyFill="1" applyBorder="1"/>
    <xf numFmtId="164" fontId="8" fillId="0" borderId="11" xfId="2" applyNumberFormat="1" applyFont="1" applyBorder="1"/>
    <xf numFmtId="164" fontId="8" fillId="3" borderId="11" xfId="2" applyNumberFormat="1" applyFont="1" applyFill="1" applyBorder="1"/>
    <xf numFmtId="164" fontId="8" fillId="3" borderId="12" xfId="2" applyNumberFormat="1" applyFont="1" applyFill="1" applyBorder="1"/>
    <xf numFmtId="164" fontId="7" fillId="0" borderId="11" xfId="4" applyNumberFormat="1" applyFont="1" applyBorder="1"/>
    <xf numFmtId="164" fontId="7" fillId="0" borderId="11" xfId="5" applyNumberFormat="1" applyFont="1" applyBorder="1"/>
    <xf numFmtId="164" fontId="7" fillId="0" borderId="12" xfId="4" applyNumberFormat="1" applyFont="1" applyBorder="1"/>
    <xf numFmtId="49" fontId="7" fillId="0" borderId="12" xfId="4" applyNumberFormat="1" applyFont="1" applyBorder="1" applyAlignment="1">
      <alignment horizontal="left" indent="1"/>
    </xf>
    <xf numFmtId="49" fontId="8" fillId="0" borderId="12" xfId="4" applyNumberFormat="1" applyFont="1" applyBorder="1" applyAlignment="1">
      <alignment horizontal="left" indent="2"/>
    </xf>
    <xf numFmtId="165" fontId="8" fillId="3" borderId="11" xfId="3" applyNumberFormat="1" applyFont="1" applyFill="1" applyBorder="1"/>
    <xf numFmtId="164" fontId="8" fillId="3" borderId="11" xfId="5" applyNumberFormat="1" applyFont="1" applyFill="1" applyBorder="1"/>
    <xf numFmtId="164" fontId="8" fillId="3" borderId="11" xfId="4" applyNumberFormat="1" applyFont="1" applyFill="1" applyBorder="1"/>
    <xf numFmtId="49" fontId="8" fillId="0" borderId="12" xfId="0" applyNumberFormat="1" applyFont="1" applyBorder="1" applyAlignment="1">
      <alignment horizontal="left" indent="2"/>
    </xf>
    <xf numFmtId="49" fontId="7" fillId="0" borderId="12" xfId="2" applyNumberFormat="1" applyFont="1" applyBorder="1" applyAlignment="1">
      <alignment horizontal="left" indent="2"/>
    </xf>
    <xf numFmtId="49" fontId="8" fillId="0" borderId="12" xfId="2" applyNumberFormat="1" applyFont="1" applyBorder="1" applyAlignment="1">
      <alignment horizontal="left" indent="3"/>
    </xf>
    <xf numFmtId="0" fontId="7" fillId="0" borderId="12" xfId="4" applyFont="1" applyBorder="1" applyAlignment="1">
      <alignment horizontal="left" indent="2"/>
    </xf>
    <xf numFmtId="49" fontId="9" fillId="0" borderId="12" xfId="2" applyNumberFormat="1" applyFont="1" applyBorder="1" applyAlignment="1">
      <alignment horizontal="left" indent="3"/>
    </xf>
    <xf numFmtId="165" fontId="9" fillId="0" borderId="11" xfId="3" applyNumberFormat="1" applyFont="1" applyBorder="1"/>
    <xf numFmtId="164" fontId="9" fillId="0" borderId="11" xfId="2" applyNumberFormat="1" applyFont="1" applyBorder="1"/>
    <xf numFmtId="165" fontId="9" fillId="3" borderId="11" xfId="2" applyNumberFormat="1" applyFont="1" applyFill="1" applyBorder="1"/>
    <xf numFmtId="165" fontId="9" fillId="3" borderId="11" xfId="3" applyNumberFormat="1" applyFont="1" applyFill="1" applyBorder="1"/>
    <xf numFmtId="164" fontId="9" fillId="0" borderId="12" xfId="2" applyNumberFormat="1" applyFont="1" applyBorder="1"/>
    <xf numFmtId="0" fontId="10" fillId="0" borderId="0" xfId="0" applyFont="1"/>
    <xf numFmtId="165" fontId="9" fillId="0" borderId="11" xfId="2" applyNumberFormat="1" applyFont="1" applyBorder="1"/>
    <xf numFmtId="164" fontId="8" fillId="0" borderId="11" xfId="3" applyNumberFormat="1" applyFont="1" applyBorder="1"/>
    <xf numFmtId="164" fontId="8" fillId="0" borderId="12" xfId="2" applyNumberFormat="1" applyFont="1" applyBorder="1"/>
    <xf numFmtId="49" fontId="8" fillId="3" borderId="12" xfId="2" applyNumberFormat="1" applyFont="1" applyFill="1" applyBorder="1" applyAlignment="1">
      <alignment horizontal="left" indent="3"/>
    </xf>
    <xf numFmtId="165" fontId="8" fillId="0" borderId="11" xfId="3" applyNumberFormat="1" applyFont="1" applyBorder="1"/>
    <xf numFmtId="165" fontId="8" fillId="0" borderId="11" xfId="2" applyNumberFormat="1" applyFont="1" applyBorder="1"/>
    <xf numFmtId="0" fontId="0" fillId="3" borderId="0" xfId="0" applyFill="1"/>
    <xf numFmtId="165" fontId="8" fillId="3" borderId="11" xfId="2" applyNumberFormat="1" applyFont="1" applyFill="1" applyBorder="1"/>
    <xf numFmtId="49" fontId="7" fillId="0" borderId="12" xfId="2" applyNumberFormat="1" applyFont="1" applyBorder="1" applyAlignment="1">
      <alignment horizontal="left" indent="3"/>
    </xf>
    <xf numFmtId="164" fontId="8" fillId="0" borderId="12" xfId="2" applyNumberFormat="1" applyFont="1" applyBorder="1" applyAlignment="1">
      <alignment horizontal="left" indent="5"/>
    </xf>
    <xf numFmtId="164" fontId="8" fillId="4" borderId="12" xfId="2" applyNumberFormat="1" applyFont="1" applyFill="1" applyBorder="1" applyAlignment="1">
      <alignment horizontal="left" indent="5"/>
    </xf>
    <xf numFmtId="164" fontId="8" fillId="4" borderId="11" xfId="3" applyNumberFormat="1" applyFont="1" applyFill="1" applyBorder="1"/>
    <xf numFmtId="164" fontId="8" fillId="4" borderId="11" xfId="2" applyNumberFormat="1" applyFont="1" applyFill="1" applyBorder="1"/>
    <xf numFmtId="164" fontId="8" fillId="4" borderId="12" xfId="2" applyNumberFormat="1" applyFont="1" applyFill="1" applyBorder="1"/>
    <xf numFmtId="164" fontId="11" fillId="0" borderId="11" xfId="3" applyNumberFormat="1" applyFont="1" applyBorder="1"/>
    <xf numFmtId="164" fontId="11" fillId="0" borderId="11" xfId="2" applyNumberFormat="1" applyFont="1" applyBorder="1"/>
    <xf numFmtId="164" fontId="11" fillId="0" borderId="12" xfId="2" applyNumberFormat="1" applyFont="1" applyBorder="1"/>
    <xf numFmtId="49" fontId="12" fillId="0" borderId="12" xfId="2" applyNumberFormat="1" applyFont="1" applyBorder="1" applyAlignment="1">
      <alignment horizontal="left" indent="2"/>
    </xf>
    <xf numFmtId="164" fontId="12" fillId="0" borderId="11" xfId="3" applyNumberFormat="1" applyFont="1" applyBorder="1"/>
    <xf numFmtId="164" fontId="12" fillId="0" borderId="11" xfId="2" applyNumberFormat="1" applyFont="1" applyBorder="1"/>
    <xf numFmtId="164" fontId="12" fillId="0" borderId="12" xfId="2" applyNumberFormat="1" applyFont="1" applyBorder="1"/>
    <xf numFmtId="43" fontId="8" fillId="0" borderId="12" xfId="1" applyFont="1" applyFill="1" applyBorder="1" applyProtection="1"/>
    <xf numFmtId="164" fontId="7" fillId="3" borderId="11" xfId="3" applyNumberFormat="1" applyFont="1" applyFill="1" applyBorder="1"/>
    <xf numFmtId="49" fontId="7" fillId="0" borderId="12" xfId="3" applyNumberFormat="1" applyFont="1" applyBorder="1" applyAlignment="1">
      <alignment horizontal="left" indent="1"/>
    </xf>
    <xf numFmtId="0" fontId="1" fillId="0" borderId="0" xfId="0" applyFont="1"/>
    <xf numFmtId="49" fontId="8" fillId="3" borderId="12" xfId="4" applyNumberFormat="1" applyFont="1" applyFill="1" applyBorder="1" applyAlignment="1">
      <alignment horizontal="left" indent="2"/>
    </xf>
    <xf numFmtId="0" fontId="1" fillId="3" borderId="0" xfId="0" applyFont="1" applyFill="1"/>
    <xf numFmtId="49" fontId="7" fillId="0" borderId="12" xfId="2" applyNumberFormat="1" applyFont="1" applyBorder="1"/>
    <xf numFmtId="49" fontId="7" fillId="0" borderId="12" xfId="2" applyNumberFormat="1" applyFont="1" applyBorder="1" applyAlignment="1">
      <alignment horizontal="left" indent="1"/>
    </xf>
    <xf numFmtId="164" fontId="8" fillId="0" borderId="11" xfId="5" applyNumberFormat="1" applyFont="1" applyBorder="1"/>
    <xf numFmtId="164" fontId="8" fillId="0" borderId="11" xfId="4" applyNumberFormat="1" applyFont="1" applyBorder="1"/>
    <xf numFmtId="49" fontId="8" fillId="4" borderId="12" xfId="4" applyNumberFormat="1" applyFont="1" applyFill="1" applyBorder="1" applyAlignment="1">
      <alignment horizontal="left" indent="3"/>
    </xf>
    <xf numFmtId="164" fontId="8" fillId="4" borderId="11" xfId="5" applyNumberFormat="1" applyFont="1" applyFill="1" applyBorder="1"/>
    <xf numFmtId="164" fontId="8" fillId="4" borderId="11" xfId="4" applyNumberFormat="1" applyFont="1" applyFill="1" applyBorder="1"/>
    <xf numFmtId="49" fontId="8" fillId="0" borderId="12" xfId="4" applyNumberFormat="1" applyFont="1" applyBorder="1" applyAlignment="1">
      <alignment horizontal="left" indent="3"/>
    </xf>
    <xf numFmtId="164" fontId="8" fillId="4" borderId="12" xfId="6" applyNumberFormat="1" applyFont="1" applyFill="1" applyBorder="1" applyAlignment="1">
      <alignment vertical="center"/>
    </xf>
    <xf numFmtId="164" fontId="8" fillId="4" borderId="12" xfId="0" applyNumberFormat="1" applyFont="1" applyFill="1" applyBorder="1" applyAlignment="1">
      <alignment vertical="center"/>
    </xf>
    <xf numFmtId="49" fontId="8" fillId="0" borderId="12" xfId="2" applyNumberFormat="1" applyFont="1" applyBorder="1" applyAlignment="1">
      <alignment horizontal="left" indent="2"/>
    </xf>
    <xf numFmtId="49" fontId="8" fillId="4" borderId="12" xfId="2" applyNumberFormat="1" applyFont="1" applyFill="1" applyBorder="1" applyAlignment="1">
      <alignment horizontal="left" indent="2"/>
    </xf>
    <xf numFmtId="165" fontId="8" fillId="0" borderId="12" xfId="1" applyNumberFormat="1" applyFont="1" applyFill="1" applyBorder="1"/>
    <xf numFmtId="43" fontId="8" fillId="0" borderId="11" xfId="1" applyFont="1" applyBorder="1"/>
    <xf numFmtId="49" fontId="9" fillId="0" borderId="12" xfId="2" applyNumberFormat="1" applyFont="1" applyBorder="1" applyAlignment="1">
      <alignment horizontal="left" indent="2"/>
    </xf>
    <xf numFmtId="164" fontId="9" fillId="3" borderId="11" xfId="3" applyNumberFormat="1" applyFont="1" applyFill="1" applyBorder="1"/>
    <xf numFmtId="164" fontId="9" fillId="3" borderId="11" xfId="2" applyNumberFormat="1" applyFont="1" applyFill="1" applyBorder="1"/>
    <xf numFmtId="164" fontId="9" fillId="3" borderId="12" xfId="2" applyNumberFormat="1" applyFont="1" applyFill="1" applyBorder="1"/>
    <xf numFmtId="43" fontId="13" fillId="3" borderId="12" xfId="1" applyFont="1" applyFill="1" applyBorder="1" applyProtection="1"/>
    <xf numFmtId="0" fontId="14" fillId="0" borderId="0" xfId="0" applyFont="1"/>
    <xf numFmtId="49" fontId="8" fillId="4" borderId="12" xfId="2" applyNumberFormat="1" applyFont="1" applyFill="1" applyBorder="1" applyAlignment="1">
      <alignment horizontal="left"/>
    </xf>
    <xf numFmtId="164" fontId="7" fillId="4" borderId="12" xfId="2" applyNumberFormat="1" applyFont="1" applyFill="1" applyBorder="1"/>
    <xf numFmtId="164" fontId="7" fillId="4" borderId="11" xfId="2" applyNumberFormat="1" applyFont="1" applyFill="1" applyBorder="1"/>
    <xf numFmtId="49" fontId="9" fillId="0" borderId="12" xfId="3" applyNumberFormat="1" applyFont="1" applyBorder="1" applyAlignment="1">
      <alignment horizontal="left" indent="2"/>
    </xf>
    <xf numFmtId="164" fontId="9" fillId="0" borderId="11" xfId="3" applyNumberFormat="1" applyFont="1" applyBorder="1"/>
    <xf numFmtId="43" fontId="9" fillId="0" borderId="11" xfId="1" applyFont="1" applyFill="1" applyBorder="1" applyProtection="1"/>
    <xf numFmtId="49" fontId="12" fillId="0" borderId="12" xfId="2" applyNumberFormat="1" applyFont="1" applyBorder="1" applyAlignment="1">
      <alignment horizontal="left" indent="1"/>
    </xf>
    <xf numFmtId="43" fontId="7" fillId="0" borderId="11" xfId="1" applyFont="1" applyFill="1" applyBorder="1" applyProtection="1"/>
    <xf numFmtId="49" fontId="8" fillId="0" borderId="12" xfId="3" applyNumberFormat="1" applyFont="1" applyBorder="1" applyAlignment="1">
      <alignment horizontal="left" indent="1"/>
    </xf>
    <xf numFmtId="49" fontId="6" fillId="2" borderId="7" xfId="2" applyNumberFormat="1" applyFont="1" applyFill="1" applyBorder="1" applyAlignment="1">
      <alignment horizontal="left" vertical="center"/>
    </xf>
    <xf numFmtId="164" fontId="6" fillId="2" borderId="9" xfId="2" applyNumberFormat="1" applyFont="1" applyFill="1" applyBorder="1" applyAlignment="1">
      <alignment vertical="center"/>
    </xf>
    <xf numFmtId="164" fontId="6" fillId="2" borderId="7" xfId="2" applyNumberFormat="1" applyFont="1" applyFill="1" applyBorder="1" applyAlignment="1">
      <alignment vertical="center"/>
    </xf>
    <xf numFmtId="165" fontId="7" fillId="0" borderId="11" xfId="1" applyNumberFormat="1" applyFont="1" applyFill="1" applyBorder="1" applyProtection="1"/>
    <xf numFmtId="49" fontId="7" fillId="0" borderId="12" xfId="0" applyNumberFormat="1" applyFont="1" applyBorder="1"/>
    <xf numFmtId="164" fontId="7" fillId="0" borderId="11" xfId="0" applyNumberFormat="1" applyFont="1" applyBorder="1"/>
    <xf numFmtId="164" fontId="7" fillId="0" borderId="12" xfId="0" applyNumberFormat="1" applyFont="1" applyBorder="1"/>
    <xf numFmtId="49" fontId="11" fillId="0" borderId="12" xfId="0" applyNumberFormat="1" applyFont="1" applyBorder="1" applyAlignment="1">
      <alignment horizontal="left"/>
    </xf>
    <xf numFmtId="164" fontId="11" fillId="0" borderId="12" xfId="0" applyNumberFormat="1" applyFont="1" applyBorder="1"/>
    <xf numFmtId="164" fontId="11" fillId="0" borderId="11" xfId="0" applyNumberFormat="1" applyFont="1" applyBorder="1"/>
    <xf numFmtId="49" fontId="8" fillId="0" borderId="12" xfId="0" applyNumberFormat="1" applyFont="1" applyBorder="1" applyAlignment="1">
      <alignment horizontal="left" indent="1"/>
    </xf>
    <xf numFmtId="164" fontId="8" fillId="0" borderId="11" xfId="0" applyNumberFormat="1" applyFont="1" applyBorder="1"/>
    <xf numFmtId="164" fontId="8" fillId="0" borderId="12" xfId="0" applyNumberFormat="1" applyFont="1" applyBorder="1"/>
    <xf numFmtId="49" fontId="9" fillId="0" borderId="12" xfId="0" applyNumberFormat="1" applyFont="1" applyBorder="1" applyAlignment="1">
      <alignment horizontal="left" vertical="center" indent="1"/>
    </xf>
    <xf numFmtId="164" fontId="9" fillId="0" borderId="11" xfId="0" applyNumberFormat="1" applyFont="1" applyBorder="1" applyAlignment="1">
      <alignment vertical="center"/>
    </xf>
    <xf numFmtId="164" fontId="9" fillId="0" borderId="12" xfId="0" applyNumberFormat="1" applyFont="1" applyBorder="1" applyAlignment="1">
      <alignment vertical="center"/>
    </xf>
    <xf numFmtId="165" fontId="9" fillId="0" borderId="12" xfId="1" applyNumberFormat="1" applyFont="1" applyFill="1" applyBorder="1" applyAlignment="1" applyProtection="1">
      <alignment vertical="center"/>
    </xf>
    <xf numFmtId="43" fontId="9" fillId="0" borderId="11" xfId="1" applyFont="1" applyFill="1" applyBorder="1" applyAlignment="1" applyProtection="1">
      <alignment vertical="center"/>
    </xf>
    <xf numFmtId="49" fontId="12" fillId="0" borderId="12" xfId="0" applyNumberFormat="1" applyFont="1" applyBorder="1" applyAlignment="1">
      <alignment horizontal="left" indent="1"/>
    </xf>
    <xf numFmtId="164" fontId="12" fillId="0" borderId="11" xfId="0" applyNumberFormat="1" applyFont="1" applyBorder="1"/>
    <xf numFmtId="43" fontId="8" fillId="0" borderId="11" xfId="1" applyFont="1" applyFill="1" applyBorder="1" applyProtection="1"/>
    <xf numFmtId="164" fontId="12" fillId="0" borderId="12" xfId="0" applyNumberFormat="1" applyFont="1" applyBorder="1"/>
    <xf numFmtId="164" fontId="12" fillId="0" borderId="12" xfId="4" applyNumberFormat="1" applyFont="1" applyBorder="1"/>
    <xf numFmtId="164" fontId="12" fillId="0" borderId="11" xfId="4" applyNumberFormat="1" applyFont="1" applyBorder="1"/>
    <xf numFmtId="49" fontId="7" fillId="0" borderId="12" xfId="0" applyNumberFormat="1" applyFont="1" applyBorder="1" applyAlignment="1" applyProtection="1">
      <alignment horizontal="left" indent="2"/>
      <protection locked="0"/>
    </xf>
    <xf numFmtId="43" fontId="7" fillId="0" borderId="12" xfId="1" applyFont="1" applyFill="1" applyBorder="1" applyProtection="1"/>
    <xf numFmtId="43" fontId="8" fillId="0" borderId="11" xfId="1" applyFont="1" applyFill="1" applyBorder="1" applyAlignment="1" applyProtection="1">
      <alignment horizontal="center"/>
    </xf>
    <xf numFmtId="49" fontId="8" fillId="0" borderId="12" xfId="0" applyNumberFormat="1" applyFont="1" applyBorder="1" applyAlignment="1" applyProtection="1">
      <alignment horizontal="left" indent="2"/>
      <protection locked="0"/>
    </xf>
    <xf numFmtId="164" fontId="8" fillId="3" borderId="12" xfId="0" applyNumberFormat="1" applyFont="1" applyFill="1" applyBorder="1"/>
    <xf numFmtId="164" fontId="8" fillId="0" borderId="12" xfId="4" applyNumberFormat="1" applyFont="1" applyBorder="1"/>
    <xf numFmtId="49" fontId="8" fillId="0" borderId="12" xfId="0" applyNumberFormat="1" applyFont="1" applyBorder="1" applyAlignment="1" applyProtection="1">
      <alignment horizontal="left" indent="3"/>
      <protection locked="0"/>
    </xf>
    <xf numFmtId="49" fontId="7" fillId="0" borderId="12" xfId="0" applyNumberFormat="1" applyFont="1" applyBorder="1" applyAlignment="1" applyProtection="1">
      <alignment horizontal="left" indent="3"/>
      <protection locked="0"/>
    </xf>
    <xf numFmtId="49" fontId="8" fillId="0" borderId="12" xfId="0" applyNumberFormat="1" applyFont="1" applyBorder="1" applyAlignment="1" applyProtection="1">
      <alignment horizontal="left" indent="4"/>
      <protection locked="0"/>
    </xf>
    <xf numFmtId="164" fontId="9" fillId="0" borderId="12" xfId="0" applyNumberFormat="1" applyFont="1" applyBorder="1"/>
    <xf numFmtId="165" fontId="8" fillId="0" borderId="12" xfId="1" applyNumberFormat="1" applyFont="1" applyFill="1" applyBorder="1" applyProtection="1"/>
    <xf numFmtId="165" fontId="6" fillId="2" borderId="13" xfId="0" applyNumberFormat="1" applyFont="1" applyFill="1" applyBorder="1" applyAlignment="1">
      <alignment horizontal="left" vertical="center"/>
    </xf>
    <xf numFmtId="165" fontId="6" fillId="2" borderId="9" xfId="0" applyNumberFormat="1" applyFont="1" applyFill="1" applyBorder="1" applyAlignment="1">
      <alignment vertical="center"/>
    </xf>
    <xf numFmtId="165" fontId="6" fillId="2" borderId="7" xfId="0" applyNumberFormat="1" applyFont="1" applyFill="1" applyBorder="1" applyAlignment="1">
      <alignment vertical="center"/>
    </xf>
    <xf numFmtId="49" fontId="7" fillId="0" borderId="10" xfId="0" applyNumberFormat="1" applyFont="1" applyBorder="1" applyAlignment="1">
      <alignment horizontal="left"/>
    </xf>
    <xf numFmtId="164" fontId="7" fillId="0" borderId="14" xfId="0" applyNumberFormat="1" applyFont="1" applyBorder="1"/>
    <xf numFmtId="164" fontId="7" fillId="0" borderId="12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43" fontId="0" fillId="0" borderId="0" xfId="0" applyNumberFormat="1"/>
    <xf numFmtId="49" fontId="8" fillId="0" borderId="12" xfId="0" applyNumberFormat="1" applyFont="1" applyBorder="1" applyAlignment="1">
      <alignment horizontal="left"/>
    </xf>
    <xf numFmtId="164" fontId="8" fillId="0" borderId="11" xfId="0" applyNumberFormat="1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165" fontId="8" fillId="0" borderId="11" xfId="1" applyNumberFormat="1" applyFont="1" applyFill="1" applyBorder="1" applyAlignment="1" applyProtection="1">
      <alignment vertical="center"/>
    </xf>
    <xf numFmtId="43" fontId="8" fillId="0" borderId="11" xfId="1" applyFont="1" applyFill="1" applyBorder="1" applyAlignment="1" applyProtection="1">
      <alignment vertical="center"/>
    </xf>
    <xf numFmtId="164" fontId="8" fillId="3" borderId="11" xfId="0" applyNumberFormat="1" applyFont="1" applyFill="1" applyBorder="1" applyAlignment="1">
      <alignment vertical="center"/>
    </xf>
    <xf numFmtId="49" fontId="8" fillId="0" borderId="8" xfId="0" applyNumberFormat="1" applyFont="1" applyBorder="1" applyAlignment="1">
      <alignment horizontal="left"/>
    </xf>
    <xf numFmtId="165" fontId="8" fillId="0" borderId="15" xfId="0" applyNumberFormat="1" applyFont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164" fontId="8" fillId="0" borderId="15" xfId="0" applyNumberFormat="1" applyFont="1" applyBorder="1" applyAlignment="1">
      <alignment vertical="center"/>
    </xf>
    <xf numFmtId="49" fontId="6" fillId="2" borderId="16" xfId="0" applyNumberFormat="1" applyFont="1" applyFill="1" applyBorder="1" applyAlignment="1">
      <alignment horizontal="left" vertical="center"/>
    </xf>
    <xf numFmtId="165" fontId="6" fillId="2" borderId="14" xfId="0" applyNumberFormat="1" applyFont="1" applyFill="1" applyBorder="1" applyAlignment="1">
      <alignment vertical="center"/>
    </xf>
    <xf numFmtId="165" fontId="6" fillId="2" borderId="10" xfId="0" applyNumberFormat="1" applyFont="1" applyFill="1" applyBorder="1" applyAlignment="1">
      <alignment vertical="center"/>
    </xf>
    <xf numFmtId="49" fontId="13" fillId="4" borderId="6" xfId="0" applyNumberFormat="1" applyFont="1" applyFill="1" applyBorder="1" applyAlignment="1">
      <alignment horizontal="left" vertical="center"/>
    </xf>
    <xf numFmtId="165" fontId="13" fillId="4" borderId="7" xfId="0" applyNumberFormat="1" applyFont="1" applyFill="1" applyBorder="1" applyAlignment="1">
      <alignment vertical="center"/>
    </xf>
    <xf numFmtId="164" fontId="13" fillId="4" borderId="7" xfId="0" applyNumberFormat="1" applyFont="1" applyFill="1" applyBorder="1" applyAlignment="1">
      <alignment vertical="center"/>
    </xf>
    <xf numFmtId="164" fontId="15" fillId="0" borderId="0" xfId="0" applyNumberFormat="1" applyFont="1"/>
    <xf numFmtId="164" fontId="16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17" fillId="0" borderId="0" xfId="0" applyNumberFormat="1" applyFont="1" applyAlignment="1">
      <alignment vertical="center"/>
    </xf>
    <xf numFmtId="37" fontId="17" fillId="0" borderId="0" xfId="0" applyNumberFormat="1" applyFont="1" applyAlignment="1">
      <alignment vertical="center"/>
    </xf>
    <xf numFmtId="0" fontId="18" fillId="0" borderId="0" xfId="0" applyFont="1"/>
    <xf numFmtId="49" fontId="19" fillId="0" borderId="0" xfId="0" applyNumberFormat="1" applyFont="1"/>
    <xf numFmtId="0" fontId="16" fillId="0" borderId="0" xfId="0" applyFont="1"/>
    <xf numFmtId="164" fontId="17" fillId="3" borderId="0" xfId="0" applyNumberFormat="1" applyFont="1" applyFill="1"/>
    <xf numFmtId="0" fontId="21" fillId="0" borderId="0" xfId="0" applyFont="1"/>
    <xf numFmtId="0" fontId="19" fillId="0" borderId="0" xfId="0" applyFont="1" applyAlignment="1">
      <alignment horizontal="left" indent="1"/>
    </xf>
    <xf numFmtId="164" fontId="18" fillId="0" borderId="0" xfId="0" applyNumberFormat="1" applyFont="1"/>
    <xf numFmtId="164" fontId="17" fillId="0" borderId="0" xfId="0" applyNumberFormat="1" applyFont="1"/>
    <xf numFmtId="0" fontId="16" fillId="0" borderId="0" xfId="0" applyFont="1" applyAlignment="1">
      <alignment horizontal="left" indent="1"/>
    </xf>
    <xf numFmtId="165" fontId="17" fillId="0" borderId="0" xfId="1" applyNumberFormat="1" applyFont="1" applyFill="1" applyBorder="1" applyAlignment="1" applyProtection="1">
      <alignment vertical="center"/>
    </xf>
    <xf numFmtId="0" fontId="22" fillId="0" borderId="0" xfId="0" applyFont="1"/>
    <xf numFmtId="43" fontId="23" fillId="0" borderId="0" xfId="1" applyFont="1"/>
    <xf numFmtId="0" fontId="24" fillId="0" borderId="0" xfId="0" applyFont="1"/>
    <xf numFmtId="43" fontId="18" fillId="0" borderId="0" xfId="1" applyFont="1"/>
    <xf numFmtId="43" fontId="18" fillId="0" borderId="0" xfId="1" applyFont="1" applyFill="1"/>
    <xf numFmtId="165" fontId="9" fillId="0" borderId="0" xfId="1" applyNumberFormat="1" applyFont="1" applyFill="1" applyBorder="1" applyAlignment="1" applyProtection="1">
      <alignment vertical="center"/>
    </xf>
    <xf numFmtId="165" fontId="18" fillId="0" borderId="0" xfId="1" applyNumberFormat="1" applyFont="1"/>
    <xf numFmtId="43" fontId="18" fillId="0" borderId="0" xfId="0" applyNumberFormat="1" applyFont="1"/>
    <xf numFmtId="165" fontId="18" fillId="0" borderId="0" xfId="0" applyNumberFormat="1" applyFont="1"/>
    <xf numFmtId="165" fontId="8" fillId="0" borderId="0" xfId="1" applyNumberFormat="1" applyFont="1" applyFill="1" applyBorder="1" applyAlignment="1" applyProtection="1">
      <alignment vertical="center"/>
    </xf>
    <xf numFmtId="0" fontId="25" fillId="0" borderId="0" xfId="0" applyFont="1"/>
  </cellXfs>
  <cellStyles count="7">
    <cellStyle name="Millares" xfId="1" builtinId="3"/>
    <cellStyle name="Normal" xfId="0" builtinId="0"/>
    <cellStyle name="Normal 10 2" xfId="6" xr:uid="{C273525C-1B25-4386-A430-54E0AB870AEA}"/>
    <cellStyle name="Normal 2 2 2" xfId="2" xr:uid="{A99F98ED-7B21-4743-BEB7-AB0C951A9B06}"/>
    <cellStyle name="Normal 2 2 2 2" xfId="3" xr:uid="{E335A185-9567-44AD-ABCA-144FDCABF1DB}"/>
    <cellStyle name="Normal_COMPARACION 2002-2001" xfId="4" xr:uid="{A790F012-A94C-48B6-B3FC-13B5ACCEFEF7}"/>
    <cellStyle name="Normal_COMPARACION 2002-2001 2" xfId="5" xr:uid="{ACFC3592-FF4E-43CC-87E6-56C1A6EE1D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esktop/INGRESOS%20ENERO-JUN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1-2022"/>
      <sheetName val="FINANCIERO (2022 Est. 2022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2 (REC)"/>
      <sheetName val="2022 (RESUMEN)"/>
      <sheetName val="2022 REC- EST "/>
      <sheetName val="2022 REC-EST 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708CB-07B4-4B25-8CBD-97A788F47D65}">
  <dimension ref="B1:S251"/>
  <sheetViews>
    <sheetView showGridLines="0" tabSelected="1" zoomScale="98" zoomScaleNormal="98" workbookViewId="0">
      <selection activeCell="B125" sqref="B125"/>
    </sheetView>
  </sheetViews>
  <sheetFormatPr baseColWidth="10" defaultColWidth="11.42578125" defaultRowHeight="12.75" x14ac:dyDescent="0.2"/>
  <cols>
    <col min="1" max="1" width="1.5703125" customWidth="1"/>
    <col min="2" max="2" width="125.42578125" bestFit="1" customWidth="1"/>
    <col min="3" max="8" width="10.7109375" customWidth="1"/>
    <col min="9" max="9" width="12.140625" customWidth="1"/>
    <col min="10" max="10" width="11.85546875" bestFit="1" customWidth="1"/>
    <col min="11" max="11" width="14" customWidth="1"/>
    <col min="12" max="14" width="10.5703125" customWidth="1"/>
    <col min="15" max="15" width="11.7109375" customWidth="1"/>
    <col min="16" max="16" width="13.5703125" customWidth="1"/>
    <col min="17" max="17" width="12" customWidth="1"/>
    <col min="18" max="18" width="9.85546875" customWidth="1"/>
  </cols>
  <sheetData>
    <row r="1" spans="2:18" ht="18.75" customHeight="1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8" ht="15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ht="18" customHeight="1" x14ac:dyDescent="0.3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ht="17.25" customHeight="1" x14ac:dyDescent="0.3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18" ht="17.25" customHeight="1" x14ac:dyDescent="0.3"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18" ht="23.25" customHeight="1" x14ac:dyDescent="0.2">
      <c r="B6" s="5" t="s">
        <v>4</v>
      </c>
      <c r="C6" s="6">
        <v>2021</v>
      </c>
      <c r="D6" s="7"/>
      <c r="E6" s="7"/>
      <c r="F6" s="7"/>
      <c r="G6" s="7"/>
      <c r="H6" s="7"/>
      <c r="I6" s="8">
        <v>2021</v>
      </c>
      <c r="J6" s="6">
        <v>2022</v>
      </c>
      <c r="K6" s="7"/>
      <c r="L6" s="7"/>
      <c r="M6" s="7"/>
      <c r="N6" s="7"/>
      <c r="O6" s="7"/>
      <c r="P6" s="8">
        <v>2022</v>
      </c>
      <c r="Q6" s="6" t="s">
        <v>5</v>
      </c>
      <c r="R6" s="9"/>
    </row>
    <row r="7" spans="2:18" ht="24.75" customHeight="1" thickBot="1" x14ac:dyDescent="0.25">
      <c r="B7" s="10"/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/>
      <c r="J7" s="13" t="s">
        <v>6</v>
      </c>
      <c r="K7" s="13" t="s">
        <v>7</v>
      </c>
      <c r="L7" s="13" t="s">
        <v>8</v>
      </c>
      <c r="M7" s="13" t="s">
        <v>9</v>
      </c>
      <c r="N7" s="13" t="s">
        <v>10</v>
      </c>
      <c r="O7" s="13" t="s">
        <v>11</v>
      </c>
      <c r="P7" s="12"/>
      <c r="Q7" s="11" t="s">
        <v>12</v>
      </c>
      <c r="R7" s="13" t="s">
        <v>13</v>
      </c>
    </row>
    <row r="8" spans="2:18" ht="15.95" customHeight="1" thickTop="1" x14ac:dyDescent="0.25">
      <c r="B8" s="14" t="s">
        <v>14</v>
      </c>
      <c r="C8" s="15">
        <f t="shared" ref="C8:P8" si="0">+C9+C56+C57+C63+C81</f>
        <v>63760.800000000003</v>
      </c>
      <c r="D8" s="15">
        <f t="shared" si="0"/>
        <v>56773.4</v>
      </c>
      <c r="E8" s="15">
        <f t="shared" si="0"/>
        <v>57568.19999999999</v>
      </c>
      <c r="F8" s="15">
        <f t="shared" si="0"/>
        <v>84063.6</v>
      </c>
      <c r="G8" s="15">
        <f t="shared" si="0"/>
        <v>66218.5</v>
      </c>
      <c r="H8" s="15">
        <f t="shared" si="0"/>
        <v>68382.099999999991</v>
      </c>
      <c r="I8" s="15">
        <f t="shared" si="0"/>
        <v>396766.60000000003</v>
      </c>
      <c r="J8" s="16">
        <f t="shared" si="0"/>
        <v>80867.7</v>
      </c>
      <c r="K8" s="15">
        <f t="shared" si="0"/>
        <v>66273.5</v>
      </c>
      <c r="L8" s="15">
        <f t="shared" si="0"/>
        <v>71822.8</v>
      </c>
      <c r="M8" s="15">
        <f t="shared" si="0"/>
        <v>87403.700000000026</v>
      </c>
      <c r="N8" s="15">
        <f t="shared" si="0"/>
        <v>85020.700000000012</v>
      </c>
      <c r="O8" s="15">
        <f t="shared" si="0"/>
        <v>78757.2</v>
      </c>
      <c r="P8" s="15">
        <f t="shared" si="0"/>
        <v>470145.6</v>
      </c>
      <c r="Q8" s="17">
        <f t="shared" ref="Q8:Q71" si="1">+P8-I8</f>
        <v>73378.999999999942</v>
      </c>
      <c r="R8" s="15">
        <f t="shared" ref="R8:R47" si="2">+Q8/I8*100</f>
        <v>18.494248255775545</v>
      </c>
    </row>
    <row r="9" spans="2:18" ht="15.95" customHeight="1" x14ac:dyDescent="0.25">
      <c r="B9" s="18" t="s">
        <v>15</v>
      </c>
      <c r="C9" s="15">
        <f t="shared" ref="C9:P9" si="3">+C10+C15+C24+C45+C54+C55</f>
        <v>58969.4</v>
      </c>
      <c r="D9" s="15">
        <f t="shared" si="3"/>
        <v>54145.3</v>
      </c>
      <c r="E9" s="15">
        <f t="shared" si="3"/>
        <v>54462.799999999996</v>
      </c>
      <c r="F9" s="15">
        <f t="shared" si="3"/>
        <v>81107.600000000006</v>
      </c>
      <c r="G9" s="15">
        <f t="shared" si="3"/>
        <v>63187.299999999996</v>
      </c>
      <c r="H9" s="15">
        <f t="shared" si="3"/>
        <v>59294.299999999988</v>
      </c>
      <c r="I9" s="15">
        <f t="shared" si="3"/>
        <v>371166.70000000007</v>
      </c>
      <c r="J9" s="16">
        <f t="shared" si="3"/>
        <v>73510.399999999994</v>
      </c>
      <c r="K9" s="15">
        <f t="shared" si="3"/>
        <v>61880.299999999996</v>
      </c>
      <c r="L9" s="15">
        <f t="shared" si="3"/>
        <v>67118.600000000006</v>
      </c>
      <c r="M9" s="15">
        <f t="shared" si="3"/>
        <v>83697.700000000026</v>
      </c>
      <c r="N9" s="15">
        <f t="shared" si="3"/>
        <v>80535.600000000006</v>
      </c>
      <c r="O9" s="15">
        <f t="shared" si="3"/>
        <v>72118.999999999985</v>
      </c>
      <c r="P9" s="15">
        <f t="shared" si="3"/>
        <v>438861.6</v>
      </c>
      <c r="Q9" s="17">
        <f t="shared" si="1"/>
        <v>67694.899999999907</v>
      </c>
      <c r="R9" s="15">
        <f t="shared" si="2"/>
        <v>18.238408779666898</v>
      </c>
    </row>
    <row r="10" spans="2:18" ht="15.95" customHeight="1" x14ac:dyDescent="0.25">
      <c r="B10" s="19" t="s">
        <v>16</v>
      </c>
      <c r="C10" s="15">
        <f t="shared" ref="C10:H10" si="4">SUM(C11:C14)</f>
        <v>21803.3</v>
      </c>
      <c r="D10" s="15">
        <f t="shared" ref="D10:G10" si="5">SUM(D11:D14)</f>
        <v>19465.5</v>
      </c>
      <c r="E10" s="15">
        <f t="shared" si="5"/>
        <v>15179.8</v>
      </c>
      <c r="F10" s="15">
        <f t="shared" si="5"/>
        <v>39847.899999999994</v>
      </c>
      <c r="G10" s="15">
        <f t="shared" si="5"/>
        <v>22506.3</v>
      </c>
      <c r="H10" s="15">
        <f t="shared" si="4"/>
        <v>18611.899999999998</v>
      </c>
      <c r="I10" s="15">
        <f t="shared" ref="I10:P10" si="6">SUM(I11:I14)</f>
        <v>137414.70000000001</v>
      </c>
      <c r="J10" s="16">
        <f t="shared" si="6"/>
        <v>24882.199999999997</v>
      </c>
      <c r="K10" s="15">
        <f t="shared" si="6"/>
        <v>16246.9</v>
      </c>
      <c r="L10" s="15">
        <f t="shared" si="6"/>
        <v>18065.7</v>
      </c>
      <c r="M10" s="15">
        <f t="shared" si="6"/>
        <v>36171.399999999994</v>
      </c>
      <c r="N10" s="15">
        <f t="shared" si="6"/>
        <v>30998.699999999997</v>
      </c>
      <c r="O10" s="15">
        <f t="shared" si="6"/>
        <v>21322.1</v>
      </c>
      <c r="P10" s="15">
        <f t="shared" si="6"/>
        <v>147687</v>
      </c>
      <c r="Q10" s="17">
        <f t="shared" si="1"/>
        <v>10272.299999999988</v>
      </c>
      <c r="R10" s="15">
        <f t="shared" si="2"/>
        <v>7.4754011033753942</v>
      </c>
    </row>
    <row r="11" spans="2:18" ht="15.95" customHeight="1" x14ac:dyDescent="0.25">
      <c r="B11" s="20" t="s">
        <v>17</v>
      </c>
      <c r="C11" s="21">
        <v>6347.1</v>
      </c>
      <c r="D11" s="21">
        <v>5866.4</v>
      </c>
      <c r="E11" s="21">
        <v>6287.3</v>
      </c>
      <c r="F11" s="21">
        <v>5482.9</v>
      </c>
      <c r="G11" s="21">
        <v>6263.3</v>
      </c>
      <c r="H11" s="21">
        <v>5392</v>
      </c>
      <c r="I11" s="22">
        <f>SUM(C11:H11)</f>
        <v>35639</v>
      </c>
      <c r="J11" s="21">
        <v>8213.5</v>
      </c>
      <c r="K11" s="23">
        <v>6823.7</v>
      </c>
      <c r="L11" s="23">
        <v>7665.7</v>
      </c>
      <c r="M11" s="23">
        <v>7677.4</v>
      </c>
      <c r="N11" s="21">
        <v>8262.4</v>
      </c>
      <c r="O11" s="21">
        <v>6881.2</v>
      </c>
      <c r="P11" s="23">
        <f>SUM(J11:O11)</f>
        <v>45523.9</v>
      </c>
      <c r="Q11" s="24">
        <f t="shared" si="1"/>
        <v>9884.9000000000015</v>
      </c>
      <c r="R11" s="23">
        <f t="shared" si="2"/>
        <v>27.736187884059603</v>
      </c>
    </row>
    <row r="12" spans="2:18" ht="15.95" customHeight="1" x14ac:dyDescent="0.25">
      <c r="B12" s="20" t="s">
        <v>18</v>
      </c>
      <c r="C12" s="21">
        <v>11336.3</v>
      </c>
      <c r="D12" s="21">
        <v>11432.6</v>
      </c>
      <c r="E12" s="21">
        <v>6592.9</v>
      </c>
      <c r="F12" s="21">
        <v>30794.799999999999</v>
      </c>
      <c r="G12" s="21">
        <v>12656.5</v>
      </c>
      <c r="H12" s="21">
        <v>9294.6</v>
      </c>
      <c r="I12" s="22">
        <f>SUM(C12:H12)</f>
        <v>82107.700000000012</v>
      </c>
      <c r="J12" s="21">
        <v>10863.5</v>
      </c>
      <c r="K12" s="23">
        <v>6754.3</v>
      </c>
      <c r="L12" s="23">
        <v>7280.6</v>
      </c>
      <c r="M12" s="23">
        <v>24162.1</v>
      </c>
      <c r="N12" s="21">
        <v>18167.7</v>
      </c>
      <c r="O12" s="21">
        <v>9883</v>
      </c>
      <c r="P12" s="23">
        <f>SUM(J12:O12)</f>
        <v>77111.199999999997</v>
      </c>
      <c r="Q12" s="24">
        <f>+P12-I12</f>
        <v>-4996.5000000000146</v>
      </c>
      <c r="R12" s="23">
        <f t="shared" si="2"/>
        <v>-6.0853001606426851</v>
      </c>
    </row>
    <row r="13" spans="2:18" ht="15.95" customHeight="1" x14ac:dyDescent="0.25">
      <c r="B13" s="20" t="s">
        <v>19</v>
      </c>
      <c r="C13" s="21">
        <v>4044.1</v>
      </c>
      <c r="D13" s="21">
        <v>2100.1999999999998</v>
      </c>
      <c r="E13" s="21">
        <v>2215.3000000000002</v>
      </c>
      <c r="F13" s="21">
        <v>3480.7</v>
      </c>
      <c r="G13" s="21">
        <v>3462.7</v>
      </c>
      <c r="H13" s="21">
        <v>3799.2</v>
      </c>
      <c r="I13" s="22">
        <f>SUM(C13:H13)</f>
        <v>19102.2</v>
      </c>
      <c r="J13" s="21">
        <v>5706.1</v>
      </c>
      <c r="K13" s="23">
        <v>2498.9</v>
      </c>
      <c r="L13" s="23">
        <v>2986.4</v>
      </c>
      <c r="M13" s="23">
        <v>4221.2</v>
      </c>
      <c r="N13" s="21">
        <v>4423.3</v>
      </c>
      <c r="O13" s="21">
        <v>4380.8</v>
      </c>
      <c r="P13" s="23">
        <f>SUM(J13:O13)</f>
        <v>24216.699999999997</v>
      </c>
      <c r="Q13" s="24">
        <f t="shared" si="1"/>
        <v>5114.4999999999964</v>
      </c>
      <c r="R13" s="23">
        <f t="shared" si="2"/>
        <v>26.774402948351479</v>
      </c>
    </row>
    <row r="14" spans="2:18" ht="15.95" customHeight="1" x14ac:dyDescent="0.25">
      <c r="B14" s="20" t="s">
        <v>20</v>
      </c>
      <c r="C14" s="21">
        <v>75.8</v>
      </c>
      <c r="D14" s="21">
        <v>66.3</v>
      </c>
      <c r="E14" s="21">
        <v>84.3</v>
      </c>
      <c r="F14" s="21">
        <v>89.5</v>
      </c>
      <c r="G14" s="21">
        <v>123.8</v>
      </c>
      <c r="H14" s="21">
        <v>126.1</v>
      </c>
      <c r="I14" s="22">
        <f>SUM(C14:H14)</f>
        <v>565.79999999999995</v>
      </c>
      <c r="J14" s="21">
        <v>99.1</v>
      </c>
      <c r="K14" s="23">
        <v>170</v>
      </c>
      <c r="L14" s="23">
        <v>133</v>
      </c>
      <c r="M14" s="23">
        <v>110.7</v>
      </c>
      <c r="N14" s="21">
        <v>145.30000000000001</v>
      </c>
      <c r="O14" s="21">
        <v>177.1</v>
      </c>
      <c r="P14" s="23">
        <f>SUM(J14:O14)</f>
        <v>835.20000000000016</v>
      </c>
      <c r="Q14" s="24">
        <f t="shared" si="1"/>
        <v>269.4000000000002</v>
      </c>
      <c r="R14" s="23">
        <f t="shared" si="2"/>
        <v>47.613997879109263</v>
      </c>
    </row>
    <row r="15" spans="2:18" ht="15.95" customHeight="1" x14ac:dyDescent="0.25">
      <c r="B15" s="18" t="s">
        <v>21</v>
      </c>
      <c r="C15" s="25">
        <f t="shared" ref="C15:P15" si="7">+C16+C23</f>
        <v>1866.6999999999998</v>
      </c>
      <c r="D15" s="25">
        <f t="shared" si="7"/>
        <v>2499.4</v>
      </c>
      <c r="E15" s="25">
        <f t="shared" si="7"/>
        <v>3880</v>
      </c>
      <c r="F15" s="25">
        <f t="shared" si="7"/>
        <v>5507.5</v>
      </c>
      <c r="G15" s="25">
        <f t="shared" si="7"/>
        <v>3245.7</v>
      </c>
      <c r="H15" s="25">
        <f t="shared" si="7"/>
        <v>3207.6</v>
      </c>
      <c r="I15" s="25">
        <f t="shared" si="7"/>
        <v>20206.900000000001</v>
      </c>
      <c r="J15" s="26">
        <f t="shared" si="7"/>
        <v>2422.8000000000002</v>
      </c>
      <c r="K15" s="25">
        <f t="shared" si="7"/>
        <v>3160.0999999999995</v>
      </c>
      <c r="L15" s="25">
        <f t="shared" si="7"/>
        <v>4727.2</v>
      </c>
      <c r="M15" s="25">
        <f t="shared" si="7"/>
        <v>4715.4000000000005</v>
      </c>
      <c r="N15" s="25">
        <f t="shared" si="7"/>
        <v>4823.7000000000016</v>
      </c>
      <c r="O15" s="25">
        <f t="shared" si="7"/>
        <v>3340.1000000000004</v>
      </c>
      <c r="P15" s="25">
        <f t="shared" si="7"/>
        <v>23189.300000000003</v>
      </c>
      <c r="Q15" s="27">
        <f t="shared" si="1"/>
        <v>2982.4000000000015</v>
      </c>
      <c r="R15" s="25">
        <f t="shared" si="2"/>
        <v>14.759314887488934</v>
      </c>
    </row>
    <row r="16" spans="2:18" ht="15.95" customHeight="1" x14ac:dyDescent="0.25">
      <c r="B16" s="28" t="s">
        <v>22</v>
      </c>
      <c r="C16" s="25">
        <f t="shared" ref="C16:P16" si="8">SUM(C17:C22)</f>
        <v>1810.6</v>
      </c>
      <c r="D16" s="25">
        <f t="shared" si="8"/>
        <v>2419.2000000000003</v>
      </c>
      <c r="E16" s="25">
        <f t="shared" si="8"/>
        <v>3785.6</v>
      </c>
      <c r="F16" s="25">
        <f t="shared" si="8"/>
        <v>5414.2</v>
      </c>
      <c r="G16" s="25">
        <f t="shared" si="8"/>
        <v>3113.5</v>
      </c>
      <c r="H16" s="25">
        <f t="shared" si="8"/>
        <v>3065.7</v>
      </c>
      <c r="I16" s="25">
        <f t="shared" si="8"/>
        <v>19608.800000000003</v>
      </c>
      <c r="J16" s="26">
        <f t="shared" si="8"/>
        <v>2294.1000000000004</v>
      </c>
      <c r="K16" s="25">
        <f t="shared" si="8"/>
        <v>2965.8999999999996</v>
      </c>
      <c r="L16" s="25">
        <f t="shared" si="8"/>
        <v>4481.0999999999995</v>
      </c>
      <c r="M16" s="25">
        <f t="shared" si="8"/>
        <v>4530.6000000000004</v>
      </c>
      <c r="N16" s="25">
        <f t="shared" si="8"/>
        <v>4603.1000000000013</v>
      </c>
      <c r="O16" s="25">
        <f t="shared" si="8"/>
        <v>3138.1000000000004</v>
      </c>
      <c r="P16" s="25">
        <f t="shared" si="8"/>
        <v>22012.9</v>
      </c>
      <c r="Q16" s="27">
        <f t="shared" si="1"/>
        <v>2404.0999999999985</v>
      </c>
      <c r="R16" s="25">
        <f t="shared" si="2"/>
        <v>12.260311696789188</v>
      </c>
    </row>
    <row r="17" spans="2:18" ht="15.95" customHeight="1" x14ac:dyDescent="0.25">
      <c r="B17" s="29" t="s">
        <v>23</v>
      </c>
      <c r="C17" s="30">
        <v>116.3</v>
      </c>
      <c r="D17" s="31">
        <v>270.7</v>
      </c>
      <c r="E17" s="31">
        <v>1198.3</v>
      </c>
      <c r="F17" s="31">
        <v>237.5</v>
      </c>
      <c r="G17" s="31">
        <v>227.3</v>
      </c>
      <c r="H17" s="31">
        <v>187.8</v>
      </c>
      <c r="I17" s="22">
        <f t="shared" ref="I17:I23" si="9">SUM(C17:H17)</f>
        <v>2237.9</v>
      </c>
      <c r="J17" s="30">
        <v>95.3</v>
      </c>
      <c r="K17" s="32">
        <v>354</v>
      </c>
      <c r="L17" s="32">
        <v>1483.5</v>
      </c>
      <c r="M17" s="32">
        <v>189.1</v>
      </c>
      <c r="N17" s="31">
        <v>168.8</v>
      </c>
      <c r="O17" s="31">
        <v>140.1</v>
      </c>
      <c r="P17" s="23">
        <f t="shared" ref="P17:P23" si="10">SUM(J17:O17)</f>
        <v>2430.8000000000002</v>
      </c>
      <c r="Q17" s="24">
        <f t="shared" si="1"/>
        <v>192.90000000000009</v>
      </c>
      <c r="R17" s="23">
        <f t="shared" si="2"/>
        <v>8.6196881004513202</v>
      </c>
    </row>
    <row r="18" spans="2:18" ht="15.95" customHeight="1" x14ac:dyDescent="0.25">
      <c r="B18" s="29" t="s">
        <v>24</v>
      </c>
      <c r="C18" s="30">
        <v>248.2</v>
      </c>
      <c r="D18" s="31">
        <v>181.9</v>
      </c>
      <c r="E18" s="31">
        <v>264.8</v>
      </c>
      <c r="F18" s="31">
        <v>2740.6</v>
      </c>
      <c r="G18" s="31">
        <v>413</v>
      </c>
      <c r="H18" s="31">
        <v>393.7</v>
      </c>
      <c r="I18" s="22">
        <f t="shared" si="9"/>
        <v>4242.2</v>
      </c>
      <c r="J18" s="30">
        <v>257.10000000000002</v>
      </c>
      <c r="K18" s="32">
        <v>217.9</v>
      </c>
      <c r="L18" s="32">
        <v>234.2</v>
      </c>
      <c r="M18" s="32">
        <v>1658.7</v>
      </c>
      <c r="N18" s="31">
        <v>2019.9</v>
      </c>
      <c r="O18" s="31">
        <v>317.10000000000002</v>
      </c>
      <c r="P18" s="23">
        <f t="shared" si="10"/>
        <v>4704.9000000000005</v>
      </c>
      <c r="Q18" s="24">
        <f t="shared" si="1"/>
        <v>462.70000000000073</v>
      </c>
      <c r="R18" s="23">
        <f t="shared" si="2"/>
        <v>10.907076516901625</v>
      </c>
    </row>
    <row r="19" spans="2:18" ht="15.95" customHeight="1" x14ac:dyDescent="0.25">
      <c r="B19" s="29" t="s">
        <v>25</v>
      </c>
      <c r="C19" s="30">
        <v>515.29999999999995</v>
      </c>
      <c r="D19" s="31">
        <v>901.1</v>
      </c>
      <c r="E19" s="31">
        <v>1133.2</v>
      </c>
      <c r="F19" s="31">
        <v>1096.5999999999999</v>
      </c>
      <c r="G19" s="31">
        <v>1191.3</v>
      </c>
      <c r="H19" s="31">
        <v>1343.4</v>
      </c>
      <c r="I19" s="22">
        <f t="shared" si="9"/>
        <v>6180.9</v>
      </c>
      <c r="J19" s="30">
        <v>810.2</v>
      </c>
      <c r="K19" s="32">
        <v>983.3</v>
      </c>
      <c r="L19" s="32">
        <v>1189.0999999999999</v>
      </c>
      <c r="M19" s="32">
        <v>954.5</v>
      </c>
      <c r="N19" s="31">
        <v>1003.2</v>
      </c>
      <c r="O19" s="31">
        <v>1151</v>
      </c>
      <c r="P19" s="23">
        <f t="shared" si="10"/>
        <v>6091.3</v>
      </c>
      <c r="Q19" s="24">
        <f t="shared" si="1"/>
        <v>-89.599999999999454</v>
      </c>
      <c r="R19" s="23">
        <f t="shared" si="2"/>
        <v>-1.4496270769628929</v>
      </c>
    </row>
    <row r="20" spans="2:18" ht="15.95" customHeight="1" x14ac:dyDescent="0.25">
      <c r="B20" s="33" t="s">
        <v>26</v>
      </c>
      <c r="C20" s="21">
        <v>105.3</v>
      </c>
      <c r="D20" s="31">
        <v>159.6</v>
      </c>
      <c r="E20" s="31">
        <v>187.4</v>
      </c>
      <c r="F20" s="31">
        <v>160.69999999999999</v>
      </c>
      <c r="G20" s="31">
        <v>163</v>
      </c>
      <c r="H20" s="31">
        <v>153.1</v>
      </c>
      <c r="I20" s="22">
        <f t="shared" si="9"/>
        <v>929.1</v>
      </c>
      <c r="J20" s="21">
        <v>150.19999999999999</v>
      </c>
      <c r="K20" s="32">
        <v>186.7</v>
      </c>
      <c r="L20" s="32">
        <v>205</v>
      </c>
      <c r="M20" s="32">
        <v>156.5</v>
      </c>
      <c r="N20" s="31">
        <v>171.8</v>
      </c>
      <c r="O20" s="31">
        <v>168.6</v>
      </c>
      <c r="P20" s="23">
        <f t="shared" si="10"/>
        <v>1038.8</v>
      </c>
      <c r="Q20" s="24">
        <f t="shared" si="1"/>
        <v>109.69999999999993</v>
      </c>
      <c r="R20" s="23">
        <f t="shared" si="2"/>
        <v>11.807125174900433</v>
      </c>
    </row>
    <row r="21" spans="2:18" ht="15.95" customHeight="1" x14ac:dyDescent="0.25">
      <c r="B21" s="29" t="s">
        <v>27</v>
      </c>
      <c r="C21" s="21">
        <v>773.8</v>
      </c>
      <c r="D21" s="31">
        <v>777.5</v>
      </c>
      <c r="E21" s="31">
        <v>795.8</v>
      </c>
      <c r="F21" s="31">
        <v>986.5</v>
      </c>
      <c r="G21" s="31">
        <v>832</v>
      </c>
      <c r="H21" s="31">
        <v>802.7</v>
      </c>
      <c r="I21" s="22">
        <f t="shared" si="9"/>
        <v>4968.3</v>
      </c>
      <c r="J21" s="21">
        <v>833.9</v>
      </c>
      <c r="K21" s="32">
        <v>1008.5</v>
      </c>
      <c r="L21" s="32">
        <v>1007.9</v>
      </c>
      <c r="M21" s="32">
        <v>1287.3</v>
      </c>
      <c r="N21" s="31">
        <v>1032.5999999999999</v>
      </c>
      <c r="O21" s="31">
        <v>1029.5</v>
      </c>
      <c r="P21" s="23">
        <f t="shared" si="10"/>
        <v>6199.7000000000007</v>
      </c>
      <c r="Q21" s="24">
        <f t="shared" si="1"/>
        <v>1231.4000000000005</v>
      </c>
      <c r="R21" s="23">
        <f t="shared" si="2"/>
        <v>24.785137773483896</v>
      </c>
    </row>
    <row r="22" spans="2:18" ht="15.95" customHeight="1" x14ac:dyDescent="0.25">
      <c r="B22" s="33" t="s">
        <v>28</v>
      </c>
      <c r="C22" s="21">
        <v>51.7</v>
      </c>
      <c r="D22" s="31">
        <v>128.4</v>
      </c>
      <c r="E22" s="31">
        <v>206.1</v>
      </c>
      <c r="F22" s="31">
        <v>192.3</v>
      </c>
      <c r="G22" s="31">
        <v>286.89999999999998</v>
      </c>
      <c r="H22" s="31">
        <v>185</v>
      </c>
      <c r="I22" s="22">
        <f t="shared" si="9"/>
        <v>1050.4000000000001</v>
      </c>
      <c r="J22" s="21">
        <v>147.4</v>
      </c>
      <c r="K22" s="32">
        <v>215.5</v>
      </c>
      <c r="L22" s="32">
        <v>361.4</v>
      </c>
      <c r="M22" s="32">
        <v>284.5</v>
      </c>
      <c r="N22" s="31">
        <v>206.8</v>
      </c>
      <c r="O22" s="31">
        <v>331.8</v>
      </c>
      <c r="P22" s="23">
        <f t="shared" si="10"/>
        <v>1547.3999999999999</v>
      </c>
      <c r="Q22" s="24">
        <f t="shared" si="1"/>
        <v>496.99999999999977</v>
      </c>
      <c r="R22" s="23">
        <f t="shared" si="2"/>
        <v>47.315308453922292</v>
      </c>
    </row>
    <row r="23" spans="2:18" ht="15.95" customHeight="1" x14ac:dyDescent="0.25">
      <c r="B23" s="28" t="s">
        <v>29</v>
      </c>
      <c r="C23" s="16">
        <v>56.1</v>
      </c>
      <c r="D23" s="26">
        <v>80.2</v>
      </c>
      <c r="E23" s="26">
        <v>94.4</v>
      </c>
      <c r="F23" s="26">
        <v>93.3</v>
      </c>
      <c r="G23" s="26">
        <v>132.19999999999999</v>
      </c>
      <c r="H23" s="26">
        <v>141.9</v>
      </c>
      <c r="I23" s="15">
        <f t="shared" si="9"/>
        <v>598.1</v>
      </c>
      <c r="J23" s="16">
        <v>128.69999999999999</v>
      </c>
      <c r="K23" s="25">
        <v>194.2</v>
      </c>
      <c r="L23" s="25">
        <v>246.1</v>
      </c>
      <c r="M23" s="25">
        <v>184.8</v>
      </c>
      <c r="N23" s="26">
        <v>220.6</v>
      </c>
      <c r="O23" s="26">
        <v>202</v>
      </c>
      <c r="P23" s="15">
        <f t="shared" si="10"/>
        <v>1176.4000000000001</v>
      </c>
      <c r="Q23" s="17">
        <f t="shared" si="1"/>
        <v>578.30000000000007</v>
      </c>
      <c r="R23" s="15">
        <f t="shared" si="2"/>
        <v>96.689516803210168</v>
      </c>
    </row>
    <row r="24" spans="2:18" ht="15.95" customHeight="1" x14ac:dyDescent="0.25">
      <c r="B24" s="19" t="s">
        <v>30</v>
      </c>
      <c r="C24" s="16">
        <f t="shared" ref="C24:P24" si="11">+C25+C28+C36+C44</f>
        <v>32140.3</v>
      </c>
      <c r="D24" s="15">
        <f t="shared" si="11"/>
        <v>28799.399999999998</v>
      </c>
      <c r="E24" s="15">
        <f t="shared" si="11"/>
        <v>31730</v>
      </c>
      <c r="F24" s="15">
        <f t="shared" si="11"/>
        <v>32218.100000000002</v>
      </c>
      <c r="G24" s="15">
        <f t="shared" si="11"/>
        <v>33734.299999999996</v>
      </c>
      <c r="H24" s="15">
        <f t="shared" si="11"/>
        <v>33294.999999999993</v>
      </c>
      <c r="I24" s="15">
        <f t="shared" si="11"/>
        <v>191917.10000000003</v>
      </c>
      <c r="J24" s="16">
        <f t="shared" si="11"/>
        <v>41333.899999999994</v>
      </c>
      <c r="K24" s="15">
        <f t="shared" si="11"/>
        <v>37588.6</v>
      </c>
      <c r="L24" s="15">
        <f t="shared" si="11"/>
        <v>39227.4</v>
      </c>
      <c r="M24" s="15">
        <f t="shared" si="11"/>
        <v>38289.400000000009</v>
      </c>
      <c r="N24" s="15">
        <f t="shared" si="11"/>
        <v>39604.299999999996</v>
      </c>
      <c r="O24" s="15">
        <f t="shared" si="11"/>
        <v>41942.6</v>
      </c>
      <c r="P24" s="15">
        <f t="shared" si="11"/>
        <v>237986.2</v>
      </c>
      <c r="Q24" s="17">
        <f t="shared" si="1"/>
        <v>46069.099999999977</v>
      </c>
      <c r="R24" s="15">
        <f t="shared" si="2"/>
        <v>24.004687440566769</v>
      </c>
    </row>
    <row r="25" spans="2:18" ht="15.95" customHeight="1" x14ac:dyDescent="0.25">
      <c r="B25" s="34" t="s">
        <v>31</v>
      </c>
      <c r="C25" s="16">
        <f t="shared" ref="C25:P25" si="12">+C26+C27</f>
        <v>20090.099999999999</v>
      </c>
      <c r="D25" s="15">
        <f t="shared" si="12"/>
        <v>17813</v>
      </c>
      <c r="E25" s="15">
        <f t="shared" si="12"/>
        <v>19043.599999999999</v>
      </c>
      <c r="F25" s="15">
        <f t="shared" si="12"/>
        <v>20327.3</v>
      </c>
      <c r="G25" s="15">
        <f t="shared" si="12"/>
        <v>21831.599999999999</v>
      </c>
      <c r="H25" s="15">
        <f t="shared" si="12"/>
        <v>21755.1</v>
      </c>
      <c r="I25" s="15">
        <f t="shared" si="12"/>
        <v>120860.70000000001</v>
      </c>
      <c r="J25" s="16">
        <f t="shared" si="12"/>
        <v>27407.5</v>
      </c>
      <c r="K25" s="15">
        <f t="shared" si="12"/>
        <v>23641.9</v>
      </c>
      <c r="L25" s="15">
        <f t="shared" si="12"/>
        <v>24138.1</v>
      </c>
      <c r="M25" s="15">
        <f t="shared" si="12"/>
        <v>24897.5</v>
      </c>
      <c r="N25" s="15">
        <f t="shared" si="12"/>
        <v>25584</v>
      </c>
      <c r="O25" s="15">
        <f t="shared" si="12"/>
        <v>27248</v>
      </c>
      <c r="P25" s="15">
        <f t="shared" si="12"/>
        <v>152917</v>
      </c>
      <c r="Q25" s="17">
        <f t="shared" si="1"/>
        <v>32056.299999999988</v>
      </c>
      <c r="R25" s="15">
        <f t="shared" si="2"/>
        <v>26.523344643875124</v>
      </c>
    </row>
    <row r="26" spans="2:18" ht="15.95" customHeight="1" x14ac:dyDescent="0.25">
      <c r="B26" s="35" t="s">
        <v>32</v>
      </c>
      <c r="C26" s="21">
        <v>12113.7</v>
      </c>
      <c r="D26" s="21">
        <v>9274.2000000000007</v>
      </c>
      <c r="E26" s="21">
        <v>9410.5</v>
      </c>
      <c r="F26" s="21">
        <v>11287.9</v>
      </c>
      <c r="G26" s="21">
        <v>11011.3</v>
      </c>
      <c r="H26" s="21">
        <v>11301.3</v>
      </c>
      <c r="I26" s="22">
        <f>SUM(C26:H26)</f>
        <v>64398.900000000009</v>
      </c>
      <c r="J26" s="21">
        <v>15662.9</v>
      </c>
      <c r="K26" s="23">
        <v>11723.7</v>
      </c>
      <c r="L26" s="23">
        <v>11686.5</v>
      </c>
      <c r="M26" s="23">
        <v>13848.8</v>
      </c>
      <c r="N26" s="21">
        <v>12830.5</v>
      </c>
      <c r="O26" s="21">
        <v>13337.9</v>
      </c>
      <c r="P26" s="23">
        <f>SUM(J26:O26)</f>
        <v>79090.299999999988</v>
      </c>
      <c r="Q26" s="24">
        <f t="shared" si="1"/>
        <v>14691.39999999998</v>
      </c>
      <c r="R26" s="23">
        <f t="shared" si="2"/>
        <v>22.813122584391934</v>
      </c>
    </row>
    <row r="27" spans="2:18" ht="15.95" customHeight="1" x14ac:dyDescent="0.25">
      <c r="B27" s="35" t="s">
        <v>33</v>
      </c>
      <c r="C27" s="21">
        <v>7976.4</v>
      </c>
      <c r="D27" s="21">
        <v>8538.7999999999993</v>
      </c>
      <c r="E27" s="21">
        <v>9633.1</v>
      </c>
      <c r="F27" s="21">
        <v>9039.4</v>
      </c>
      <c r="G27" s="21">
        <v>10820.3</v>
      </c>
      <c r="H27" s="21">
        <v>10453.799999999999</v>
      </c>
      <c r="I27" s="22">
        <f>SUM(C27:H27)</f>
        <v>56461.8</v>
      </c>
      <c r="J27" s="21">
        <v>11744.6</v>
      </c>
      <c r="K27" s="23">
        <v>11918.2</v>
      </c>
      <c r="L27" s="23">
        <v>12451.6</v>
      </c>
      <c r="M27" s="23">
        <v>11048.7</v>
      </c>
      <c r="N27" s="21">
        <v>12753.5</v>
      </c>
      <c r="O27" s="21">
        <v>13910.1</v>
      </c>
      <c r="P27" s="23">
        <f>SUM(J27:O27)</f>
        <v>73826.700000000012</v>
      </c>
      <c r="Q27" s="24">
        <f t="shared" si="1"/>
        <v>17364.900000000009</v>
      </c>
      <c r="R27" s="23">
        <f t="shared" si="2"/>
        <v>30.755130017108929</v>
      </c>
    </row>
    <row r="28" spans="2:18" ht="15.95" customHeight="1" x14ac:dyDescent="0.25">
      <c r="B28" s="36" t="s">
        <v>34</v>
      </c>
      <c r="C28" s="16">
        <f t="shared" ref="C28:P28" si="13">SUM(C29:C35)</f>
        <v>10271.200000000001</v>
      </c>
      <c r="D28" s="15">
        <f t="shared" si="13"/>
        <v>8834.0999999999985</v>
      </c>
      <c r="E28" s="15">
        <f t="shared" si="13"/>
        <v>10902.700000000003</v>
      </c>
      <c r="F28" s="15">
        <f t="shared" si="13"/>
        <v>10479.900000000001</v>
      </c>
      <c r="G28" s="15">
        <f t="shared" si="13"/>
        <v>10405.400000000001</v>
      </c>
      <c r="H28" s="15">
        <f t="shared" si="13"/>
        <v>10026.799999999999</v>
      </c>
      <c r="I28" s="15">
        <f t="shared" si="13"/>
        <v>60920.100000000006</v>
      </c>
      <c r="J28" s="16">
        <f t="shared" si="13"/>
        <v>11758.899999999998</v>
      </c>
      <c r="K28" s="15">
        <f t="shared" si="13"/>
        <v>11410.599999999999</v>
      </c>
      <c r="L28" s="15">
        <f t="shared" si="13"/>
        <v>13016.4</v>
      </c>
      <c r="M28" s="15">
        <f t="shared" si="13"/>
        <v>11879.8</v>
      </c>
      <c r="N28" s="15">
        <f t="shared" si="13"/>
        <v>12298.7</v>
      </c>
      <c r="O28" s="15">
        <f t="shared" si="13"/>
        <v>12963.3</v>
      </c>
      <c r="P28" s="15">
        <f t="shared" si="13"/>
        <v>73327.700000000012</v>
      </c>
      <c r="Q28" s="17">
        <f t="shared" si="1"/>
        <v>12407.600000000006</v>
      </c>
      <c r="R28" s="15">
        <f t="shared" si="2"/>
        <v>20.367005306951246</v>
      </c>
    </row>
    <row r="29" spans="2:18" s="43" customFormat="1" ht="15.95" customHeight="1" x14ac:dyDescent="0.25">
      <c r="B29" s="37" t="s">
        <v>35</v>
      </c>
      <c r="C29" s="38">
        <v>3073.3</v>
      </c>
      <c r="D29" s="38">
        <v>3024.6</v>
      </c>
      <c r="E29" s="38">
        <v>3906</v>
      </c>
      <c r="F29" s="38">
        <v>3223.3</v>
      </c>
      <c r="G29" s="38">
        <v>3326.2</v>
      </c>
      <c r="H29" s="38">
        <v>3294.7</v>
      </c>
      <c r="I29" s="39">
        <f t="shared" ref="I29:I35" si="14">SUM(C29:H29)</f>
        <v>19848.100000000002</v>
      </c>
      <c r="J29" s="38">
        <v>3331.9</v>
      </c>
      <c r="K29" s="40">
        <v>3380.1</v>
      </c>
      <c r="L29" s="40">
        <v>4348.7</v>
      </c>
      <c r="M29" s="40">
        <v>3361</v>
      </c>
      <c r="N29" s="41">
        <v>3609.5</v>
      </c>
      <c r="O29" s="41">
        <v>4276.2</v>
      </c>
      <c r="P29" s="39">
        <f t="shared" ref="P29:P35" si="15">SUM(J29:O29)</f>
        <v>22307.4</v>
      </c>
      <c r="Q29" s="42">
        <f t="shared" si="1"/>
        <v>2459.2999999999993</v>
      </c>
      <c r="R29" s="39">
        <f t="shared" si="2"/>
        <v>12.390606657564195</v>
      </c>
    </row>
    <row r="30" spans="2:18" s="43" customFormat="1" ht="15.95" customHeight="1" x14ac:dyDescent="0.25">
      <c r="B30" s="37" t="s">
        <v>36</v>
      </c>
      <c r="C30" s="38">
        <v>1429.9</v>
      </c>
      <c r="D30" s="38">
        <v>1585.9</v>
      </c>
      <c r="E30" s="38">
        <v>2115.8000000000002</v>
      </c>
      <c r="F30" s="38">
        <v>1712.4</v>
      </c>
      <c r="G30" s="38">
        <v>1853.4</v>
      </c>
      <c r="H30" s="38">
        <v>1842.8</v>
      </c>
      <c r="I30" s="39">
        <f t="shared" si="14"/>
        <v>10540.199999999999</v>
      </c>
      <c r="J30" s="38">
        <v>2150.6999999999998</v>
      </c>
      <c r="K30" s="44">
        <v>2365.4</v>
      </c>
      <c r="L30" s="44">
        <v>3121.7</v>
      </c>
      <c r="M30" s="44">
        <v>2418.1</v>
      </c>
      <c r="N30" s="38">
        <v>2772.3</v>
      </c>
      <c r="O30" s="38">
        <v>3073.6</v>
      </c>
      <c r="P30" s="39">
        <f t="shared" si="15"/>
        <v>15901.800000000001</v>
      </c>
      <c r="Q30" s="42">
        <f t="shared" si="1"/>
        <v>5361.6000000000022</v>
      </c>
      <c r="R30" s="39">
        <f t="shared" si="2"/>
        <v>50.868104969545193</v>
      </c>
    </row>
    <row r="31" spans="2:18" ht="15.95" customHeight="1" x14ac:dyDescent="0.25">
      <c r="B31" s="35" t="s">
        <v>37</v>
      </c>
      <c r="C31" s="45">
        <v>3756.5</v>
      </c>
      <c r="D31" s="45">
        <v>2404.9</v>
      </c>
      <c r="E31" s="45">
        <v>2793.8</v>
      </c>
      <c r="F31" s="45">
        <v>3212.4</v>
      </c>
      <c r="G31" s="45">
        <v>3157.6</v>
      </c>
      <c r="H31" s="45">
        <v>2826.8</v>
      </c>
      <c r="I31" s="22">
        <f t="shared" si="14"/>
        <v>18152</v>
      </c>
      <c r="J31" s="45">
        <v>4249.7</v>
      </c>
      <c r="K31" s="22">
        <v>3623</v>
      </c>
      <c r="L31" s="22">
        <v>3373.5</v>
      </c>
      <c r="M31" s="22">
        <v>3483.4</v>
      </c>
      <c r="N31" s="45">
        <v>3627.1</v>
      </c>
      <c r="O31" s="45">
        <v>3154.5</v>
      </c>
      <c r="P31" s="22">
        <f t="shared" si="15"/>
        <v>21511.200000000001</v>
      </c>
      <c r="Q31" s="42">
        <f t="shared" si="1"/>
        <v>3359.2000000000007</v>
      </c>
      <c r="R31" s="39">
        <f t="shared" si="2"/>
        <v>18.505949757602473</v>
      </c>
    </row>
    <row r="32" spans="2:18" ht="15.95" customHeight="1" x14ac:dyDescent="0.25">
      <c r="B32" s="35" t="s">
        <v>38</v>
      </c>
      <c r="C32" s="45">
        <v>346.4</v>
      </c>
      <c r="D32" s="45">
        <v>234.9</v>
      </c>
      <c r="E32" s="45">
        <v>258.7</v>
      </c>
      <c r="F32" s="45">
        <v>282.7</v>
      </c>
      <c r="G32" s="45">
        <v>269.2</v>
      </c>
      <c r="H32" s="45">
        <v>158</v>
      </c>
      <c r="I32" s="22">
        <f t="shared" si="14"/>
        <v>1549.9</v>
      </c>
      <c r="J32" s="45">
        <v>129.30000000000001</v>
      </c>
      <c r="K32" s="22">
        <v>128.4</v>
      </c>
      <c r="L32" s="22">
        <v>244.9</v>
      </c>
      <c r="M32" s="22">
        <v>207.5</v>
      </c>
      <c r="N32" s="45">
        <v>380</v>
      </c>
      <c r="O32" s="45">
        <v>330.7</v>
      </c>
      <c r="P32" s="22">
        <f t="shared" si="15"/>
        <v>1420.8</v>
      </c>
      <c r="Q32" s="46">
        <f t="shared" si="1"/>
        <v>-129.10000000000014</v>
      </c>
      <c r="R32" s="22">
        <f t="shared" si="2"/>
        <v>-8.3295696496548253</v>
      </c>
    </row>
    <row r="33" spans="2:18" s="50" customFormat="1" ht="15.95" customHeight="1" x14ac:dyDescent="0.25">
      <c r="B33" s="47" t="s">
        <v>39</v>
      </c>
      <c r="C33" s="21">
        <v>670.1</v>
      </c>
      <c r="D33" s="48">
        <v>660.3</v>
      </c>
      <c r="E33" s="48">
        <v>657.5</v>
      </c>
      <c r="F33" s="48">
        <v>666</v>
      </c>
      <c r="G33" s="48">
        <v>658.9</v>
      </c>
      <c r="H33" s="48">
        <v>684.3</v>
      </c>
      <c r="I33" s="22">
        <f t="shared" si="14"/>
        <v>3997.1000000000004</v>
      </c>
      <c r="J33" s="21">
        <v>746</v>
      </c>
      <c r="K33" s="49">
        <v>692.8</v>
      </c>
      <c r="L33" s="49">
        <v>704</v>
      </c>
      <c r="M33" s="49">
        <v>726.7</v>
      </c>
      <c r="N33" s="48">
        <v>718.1</v>
      </c>
      <c r="O33" s="48">
        <v>727.8</v>
      </c>
      <c r="P33" s="23">
        <f t="shared" si="15"/>
        <v>4315.3999999999996</v>
      </c>
      <c r="Q33" s="24">
        <f t="shared" si="1"/>
        <v>318.29999999999927</v>
      </c>
      <c r="R33" s="23">
        <f t="shared" si="2"/>
        <v>7.9632733731955483</v>
      </c>
    </row>
    <row r="34" spans="2:18" s="50" customFormat="1" ht="15.95" customHeight="1" x14ac:dyDescent="0.25">
      <c r="B34" s="47" t="s">
        <v>40</v>
      </c>
      <c r="C34" s="21">
        <v>710.6</v>
      </c>
      <c r="D34" s="30">
        <v>543.6</v>
      </c>
      <c r="E34" s="30">
        <v>689.7</v>
      </c>
      <c r="F34" s="48">
        <v>1065.5</v>
      </c>
      <c r="G34" s="48">
        <v>667.6</v>
      </c>
      <c r="H34" s="48">
        <v>672.4</v>
      </c>
      <c r="I34" s="22">
        <f t="shared" si="14"/>
        <v>4349.3999999999996</v>
      </c>
      <c r="J34" s="21">
        <v>873.5</v>
      </c>
      <c r="K34" s="51">
        <v>631.5</v>
      </c>
      <c r="L34" s="51">
        <v>748.5</v>
      </c>
      <c r="M34" s="51">
        <v>1152.8</v>
      </c>
      <c r="N34" s="30">
        <v>793.5</v>
      </c>
      <c r="O34" s="30">
        <v>708.3</v>
      </c>
      <c r="P34" s="23">
        <f t="shared" si="15"/>
        <v>4908.1000000000004</v>
      </c>
      <c r="Q34" s="24">
        <f t="shared" si="1"/>
        <v>558.70000000000073</v>
      </c>
      <c r="R34" s="23">
        <f t="shared" si="2"/>
        <v>12.845449947119162</v>
      </c>
    </row>
    <row r="35" spans="2:18" s="50" customFormat="1" ht="15.95" customHeight="1" x14ac:dyDescent="0.25">
      <c r="B35" s="47" t="s">
        <v>28</v>
      </c>
      <c r="C35" s="21">
        <v>284.39999999999998</v>
      </c>
      <c r="D35" s="30">
        <v>379.9</v>
      </c>
      <c r="E35" s="30">
        <v>481.2</v>
      </c>
      <c r="F35" s="30">
        <v>317.60000000000002</v>
      </c>
      <c r="G35" s="30">
        <v>472.5</v>
      </c>
      <c r="H35" s="30">
        <v>547.79999999999995</v>
      </c>
      <c r="I35" s="23">
        <f t="shared" si="14"/>
        <v>2483.3999999999996</v>
      </c>
      <c r="J35" s="21">
        <v>277.8</v>
      </c>
      <c r="K35" s="51">
        <v>589.4</v>
      </c>
      <c r="L35" s="51">
        <v>475.1</v>
      </c>
      <c r="M35" s="51">
        <v>530.29999999999995</v>
      </c>
      <c r="N35" s="30">
        <v>398.2</v>
      </c>
      <c r="O35" s="30">
        <v>692.2</v>
      </c>
      <c r="P35" s="23">
        <f t="shared" si="15"/>
        <v>2963</v>
      </c>
      <c r="Q35" s="24">
        <f t="shared" si="1"/>
        <v>479.60000000000036</v>
      </c>
      <c r="R35" s="23">
        <f t="shared" si="2"/>
        <v>19.312233228638178</v>
      </c>
    </row>
    <row r="36" spans="2:18" ht="15.95" customHeight="1" x14ac:dyDescent="0.25">
      <c r="B36" s="34" t="s">
        <v>41</v>
      </c>
      <c r="C36" s="16">
        <f t="shared" ref="C36:P36" si="16">+C37+C38+C39+C42+C43</f>
        <v>1689.3</v>
      </c>
      <c r="D36" s="16">
        <f t="shared" si="16"/>
        <v>2027.0999999999997</v>
      </c>
      <c r="E36" s="16">
        <f t="shared" si="16"/>
        <v>1702.1000000000001</v>
      </c>
      <c r="F36" s="16">
        <f t="shared" si="16"/>
        <v>1330</v>
      </c>
      <c r="G36" s="16">
        <f t="shared" si="16"/>
        <v>1414.2</v>
      </c>
      <c r="H36" s="16">
        <f t="shared" si="16"/>
        <v>1435.8999999999999</v>
      </c>
      <c r="I36" s="16">
        <f t="shared" si="16"/>
        <v>9598.6</v>
      </c>
      <c r="J36" s="16">
        <f t="shared" si="16"/>
        <v>2071.8000000000002</v>
      </c>
      <c r="K36" s="16">
        <f t="shared" si="16"/>
        <v>2309.4999999999995</v>
      </c>
      <c r="L36" s="16">
        <f t="shared" si="16"/>
        <v>1946.1</v>
      </c>
      <c r="M36" s="16">
        <f t="shared" si="16"/>
        <v>1412.8</v>
      </c>
      <c r="N36" s="16">
        <f t="shared" si="16"/>
        <v>1629.0000000000002</v>
      </c>
      <c r="O36" s="16">
        <f t="shared" si="16"/>
        <v>1628.2</v>
      </c>
      <c r="P36" s="16">
        <f t="shared" si="16"/>
        <v>10997.4</v>
      </c>
      <c r="Q36" s="17">
        <f t="shared" si="1"/>
        <v>1398.7999999999993</v>
      </c>
      <c r="R36" s="15">
        <f t="shared" si="2"/>
        <v>14.572958556456141</v>
      </c>
    </row>
    <row r="37" spans="2:18" ht="15.95" customHeight="1" x14ac:dyDescent="0.25">
      <c r="B37" s="35" t="s">
        <v>42</v>
      </c>
      <c r="C37" s="45">
        <v>797.8</v>
      </c>
      <c r="D37" s="21">
        <v>1147.8</v>
      </c>
      <c r="E37" s="21">
        <v>1420.9</v>
      </c>
      <c r="F37" s="21">
        <v>1145.5</v>
      </c>
      <c r="G37" s="21">
        <v>1242.5</v>
      </c>
      <c r="H37" s="21">
        <v>1262.8</v>
      </c>
      <c r="I37" s="22">
        <f t="shared" ref="I37:I44" si="17">SUM(C37:H37)</f>
        <v>7017.3</v>
      </c>
      <c r="J37" s="45">
        <v>1169.5</v>
      </c>
      <c r="K37" s="23">
        <v>1542.1</v>
      </c>
      <c r="L37" s="23">
        <v>1576.3</v>
      </c>
      <c r="M37" s="23">
        <v>1231.0999999999999</v>
      </c>
      <c r="N37" s="21">
        <v>1448.9</v>
      </c>
      <c r="O37" s="21">
        <v>1428.9</v>
      </c>
      <c r="P37" s="22">
        <f>SUM(J37:O37)</f>
        <v>8396.7999999999993</v>
      </c>
      <c r="Q37" s="46">
        <f t="shared" si="1"/>
        <v>1379.4999999999991</v>
      </c>
      <c r="R37" s="22">
        <f t="shared" si="2"/>
        <v>19.658558134895173</v>
      </c>
    </row>
    <row r="38" spans="2:18" ht="15.95" customHeight="1" x14ac:dyDescent="0.25">
      <c r="B38" s="35" t="s">
        <v>43</v>
      </c>
      <c r="C38" s="45">
        <v>781.9</v>
      </c>
      <c r="D38" s="45">
        <v>779.4</v>
      </c>
      <c r="E38" s="45">
        <v>148.6</v>
      </c>
      <c r="F38" s="45">
        <v>54.8</v>
      </c>
      <c r="G38" s="45">
        <v>55.3</v>
      </c>
      <c r="H38" s="45">
        <v>51.2</v>
      </c>
      <c r="I38" s="22">
        <f t="shared" si="17"/>
        <v>1871.1999999999998</v>
      </c>
      <c r="J38" s="45">
        <v>759.7</v>
      </c>
      <c r="K38" s="22">
        <v>640.1</v>
      </c>
      <c r="L38" s="22">
        <v>229.9</v>
      </c>
      <c r="M38" s="22">
        <v>44.1</v>
      </c>
      <c r="N38" s="45">
        <v>42.6</v>
      </c>
      <c r="O38" s="45">
        <v>51.1</v>
      </c>
      <c r="P38" s="22">
        <f>SUM(J38:O38)</f>
        <v>1767.5</v>
      </c>
      <c r="Q38" s="46">
        <f t="shared" si="1"/>
        <v>-103.69999999999982</v>
      </c>
      <c r="R38" s="22">
        <f t="shared" si="2"/>
        <v>-5.5418982471141423</v>
      </c>
    </row>
    <row r="39" spans="2:18" ht="15.95" customHeight="1" x14ac:dyDescent="0.25">
      <c r="B39" s="52" t="s">
        <v>44</v>
      </c>
      <c r="C39" s="16">
        <f t="shared" ref="C39:H39" si="18">+C40+C41</f>
        <v>1.7</v>
      </c>
      <c r="D39" s="16">
        <f t="shared" si="18"/>
        <v>1.6</v>
      </c>
      <c r="E39" s="16">
        <f t="shared" si="18"/>
        <v>24.9</v>
      </c>
      <c r="F39" s="16">
        <f t="shared" si="18"/>
        <v>12.700000000000001</v>
      </c>
      <c r="G39" s="16">
        <f t="shared" si="18"/>
        <v>3.9</v>
      </c>
      <c r="H39" s="16">
        <f t="shared" si="18"/>
        <v>6.1</v>
      </c>
      <c r="I39" s="15">
        <f t="shared" si="17"/>
        <v>50.9</v>
      </c>
      <c r="J39" s="16">
        <f t="shared" ref="J39:P39" si="19">+J40+J41</f>
        <v>33.200000000000003</v>
      </c>
      <c r="K39" s="16">
        <f t="shared" si="19"/>
        <v>17.399999999999999</v>
      </c>
      <c r="L39" s="16">
        <f t="shared" si="19"/>
        <v>20.100000000000001</v>
      </c>
      <c r="M39" s="16">
        <f t="shared" si="19"/>
        <v>16.3</v>
      </c>
      <c r="N39" s="16">
        <f t="shared" si="19"/>
        <v>18.200000000000003</v>
      </c>
      <c r="O39" s="16">
        <f t="shared" si="19"/>
        <v>24.799999999999997</v>
      </c>
      <c r="P39" s="16">
        <f t="shared" si="19"/>
        <v>130</v>
      </c>
      <c r="Q39" s="17">
        <f t="shared" si="1"/>
        <v>79.099999999999994</v>
      </c>
      <c r="R39" s="15">
        <f t="shared" si="2"/>
        <v>155.40275049115911</v>
      </c>
    </row>
    <row r="40" spans="2:18" ht="15.95" customHeight="1" x14ac:dyDescent="0.25">
      <c r="B40" s="53" t="s">
        <v>45</v>
      </c>
      <c r="C40" s="45">
        <v>0</v>
      </c>
      <c r="D40" s="45">
        <v>0</v>
      </c>
      <c r="E40" s="45">
        <v>20.9</v>
      </c>
      <c r="F40" s="45">
        <v>10.8</v>
      </c>
      <c r="G40" s="45">
        <v>0</v>
      </c>
      <c r="H40" s="45">
        <v>0</v>
      </c>
      <c r="I40" s="22">
        <f t="shared" si="17"/>
        <v>31.7</v>
      </c>
      <c r="J40" s="45">
        <v>24.6</v>
      </c>
      <c r="K40" s="45">
        <v>9.1999999999999993</v>
      </c>
      <c r="L40" s="45">
        <v>10.7</v>
      </c>
      <c r="M40" s="45">
        <v>8.5</v>
      </c>
      <c r="N40" s="45">
        <v>9.9</v>
      </c>
      <c r="O40" s="45">
        <v>9.6999999999999993</v>
      </c>
      <c r="P40" s="22">
        <f>SUM(J40:O40)</f>
        <v>72.599999999999994</v>
      </c>
      <c r="Q40" s="46">
        <f t="shared" si="1"/>
        <v>40.899999999999991</v>
      </c>
      <c r="R40" s="15">
        <v>0</v>
      </c>
    </row>
    <row r="41" spans="2:18" ht="15.95" customHeight="1" x14ac:dyDescent="0.25">
      <c r="B41" s="54" t="s">
        <v>46</v>
      </c>
      <c r="C41" s="55">
        <v>1.7</v>
      </c>
      <c r="D41" s="55">
        <v>1.6</v>
      </c>
      <c r="E41" s="55">
        <v>4</v>
      </c>
      <c r="F41" s="55">
        <v>1.9</v>
      </c>
      <c r="G41" s="55">
        <v>3.9</v>
      </c>
      <c r="H41" s="55">
        <v>6.1</v>
      </c>
      <c r="I41" s="56">
        <f t="shared" si="17"/>
        <v>19.2</v>
      </c>
      <c r="J41" s="55">
        <v>8.6</v>
      </c>
      <c r="K41" s="56">
        <v>8.1999999999999993</v>
      </c>
      <c r="L41" s="56">
        <v>9.4</v>
      </c>
      <c r="M41" s="56">
        <v>7.8</v>
      </c>
      <c r="N41" s="56">
        <v>8.3000000000000007</v>
      </c>
      <c r="O41" s="56">
        <v>15.1</v>
      </c>
      <c r="P41" s="56">
        <f>SUM(J41:O41)</f>
        <v>57.4</v>
      </c>
      <c r="Q41" s="57">
        <f t="shared" si="1"/>
        <v>38.200000000000003</v>
      </c>
      <c r="R41" s="15">
        <f t="shared" si="2"/>
        <v>198.95833333333334</v>
      </c>
    </row>
    <row r="42" spans="2:18" ht="15.95" customHeight="1" x14ac:dyDescent="0.25">
      <c r="B42" s="35" t="s">
        <v>47</v>
      </c>
      <c r="C42" s="45">
        <v>82.2</v>
      </c>
      <c r="D42" s="45">
        <v>72.5</v>
      </c>
      <c r="E42" s="45">
        <v>80.8</v>
      </c>
      <c r="F42" s="45">
        <v>91.1</v>
      </c>
      <c r="G42" s="45">
        <v>82.8</v>
      </c>
      <c r="H42" s="45">
        <v>87.8</v>
      </c>
      <c r="I42" s="22">
        <f t="shared" si="17"/>
        <v>497.20000000000005</v>
      </c>
      <c r="J42" s="21">
        <v>83.2</v>
      </c>
      <c r="K42" s="23">
        <v>83.2</v>
      </c>
      <c r="L42" s="23">
        <v>89.2</v>
      </c>
      <c r="M42" s="23">
        <v>90.9</v>
      </c>
      <c r="N42" s="23">
        <v>90.9</v>
      </c>
      <c r="O42" s="23">
        <v>94.7</v>
      </c>
      <c r="P42" s="22">
        <f>SUM(J42:O42)</f>
        <v>532.1</v>
      </c>
      <c r="Q42" s="46">
        <f t="shared" si="1"/>
        <v>34.899999999999977</v>
      </c>
      <c r="R42" s="46">
        <f t="shared" si="2"/>
        <v>7.0193081255028105</v>
      </c>
    </row>
    <row r="43" spans="2:18" ht="15.95" customHeight="1" x14ac:dyDescent="0.25">
      <c r="B43" s="35" t="s">
        <v>48</v>
      </c>
      <c r="C43" s="45">
        <v>25.7</v>
      </c>
      <c r="D43" s="45">
        <v>25.8</v>
      </c>
      <c r="E43" s="45">
        <v>26.9</v>
      </c>
      <c r="F43" s="45">
        <v>25.9</v>
      </c>
      <c r="G43" s="45">
        <v>29.7</v>
      </c>
      <c r="H43" s="45">
        <v>28</v>
      </c>
      <c r="I43" s="22">
        <f t="shared" si="17"/>
        <v>162</v>
      </c>
      <c r="J43" s="21">
        <v>26.2</v>
      </c>
      <c r="K43" s="23">
        <v>26.7</v>
      </c>
      <c r="L43" s="23">
        <v>30.6</v>
      </c>
      <c r="M43" s="23">
        <v>30.4</v>
      </c>
      <c r="N43" s="23">
        <v>28.4</v>
      </c>
      <c r="O43" s="23">
        <v>28.7</v>
      </c>
      <c r="P43" s="22">
        <f>SUM(J43:O43)</f>
        <v>171</v>
      </c>
      <c r="Q43" s="46">
        <f t="shared" si="1"/>
        <v>9</v>
      </c>
      <c r="R43" s="46">
        <f t="shared" si="2"/>
        <v>5.5555555555555554</v>
      </c>
    </row>
    <row r="44" spans="2:18" ht="15.95" customHeight="1" x14ac:dyDescent="0.25">
      <c r="B44" s="34" t="s">
        <v>49</v>
      </c>
      <c r="C44" s="16">
        <v>89.7</v>
      </c>
      <c r="D44" s="16">
        <v>125.2</v>
      </c>
      <c r="E44" s="16">
        <v>81.599999999999994</v>
      </c>
      <c r="F44" s="16">
        <v>80.900000000000006</v>
      </c>
      <c r="G44" s="16">
        <v>83.1</v>
      </c>
      <c r="H44" s="16">
        <v>77.2</v>
      </c>
      <c r="I44" s="15">
        <f t="shared" si="17"/>
        <v>537.70000000000005</v>
      </c>
      <c r="J44" s="16">
        <v>95.7</v>
      </c>
      <c r="K44" s="15">
        <v>226.6</v>
      </c>
      <c r="L44" s="15">
        <v>126.8</v>
      </c>
      <c r="M44" s="15">
        <v>99.3</v>
      </c>
      <c r="N44" s="15">
        <v>92.6</v>
      </c>
      <c r="O44" s="15">
        <v>103.1</v>
      </c>
      <c r="P44" s="15">
        <f>SUM(J44:O44)</f>
        <v>744.1</v>
      </c>
      <c r="Q44" s="17">
        <f t="shared" si="1"/>
        <v>206.39999999999998</v>
      </c>
      <c r="R44" s="17">
        <f t="shared" si="2"/>
        <v>38.385716942533001</v>
      </c>
    </row>
    <row r="45" spans="2:18" ht="15.95" customHeight="1" x14ac:dyDescent="0.25">
      <c r="B45" s="19" t="s">
        <v>50</v>
      </c>
      <c r="C45" s="58">
        <f t="shared" ref="C45:P45" si="20">+C46+C49+C50</f>
        <v>3102.7</v>
      </c>
      <c r="D45" s="59">
        <f t="shared" si="20"/>
        <v>3296.8999999999996</v>
      </c>
      <c r="E45" s="59">
        <f t="shared" si="20"/>
        <v>3571.2000000000003</v>
      </c>
      <c r="F45" s="59">
        <f t="shared" si="20"/>
        <v>3452.8</v>
      </c>
      <c r="G45" s="59">
        <f t="shared" si="20"/>
        <v>3609.3999999999996</v>
      </c>
      <c r="H45" s="59">
        <f t="shared" si="20"/>
        <v>4086.9</v>
      </c>
      <c r="I45" s="59">
        <f t="shared" si="20"/>
        <v>21119.9</v>
      </c>
      <c r="J45" s="58">
        <f t="shared" si="20"/>
        <v>4788.7</v>
      </c>
      <c r="K45" s="59">
        <f t="shared" si="20"/>
        <v>4778</v>
      </c>
      <c r="L45" s="59">
        <f t="shared" si="20"/>
        <v>4989.3</v>
      </c>
      <c r="M45" s="59">
        <f t="shared" si="20"/>
        <v>4434.6000000000004</v>
      </c>
      <c r="N45" s="59">
        <f t="shared" si="20"/>
        <v>5006</v>
      </c>
      <c r="O45" s="59">
        <f t="shared" si="20"/>
        <v>5409.7</v>
      </c>
      <c r="P45" s="59">
        <f t="shared" si="20"/>
        <v>29406.3</v>
      </c>
      <c r="Q45" s="60">
        <f t="shared" si="1"/>
        <v>8286.3999999999978</v>
      </c>
      <c r="R45" s="60">
        <f t="shared" si="2"/>
        <v>39.235034256790975</v>
      </c>
    </row>
    <row r="46" spans="2:18" ht="15.95" customHeight="1" x14ac:dyDescent="0.25">
      <c r="B46" s="61" t="s">
        <v>51</v>
      </c>
      <c r="C46" s="62">
        <f t="shared" ref="C46" si="21">SUM(C47:C48)</f>
        <v>2709.6</v>
      </c>
      <c r="D46" s="63">
        <f t="shared" ref="D46:P46" si="22">SUM(D47:D48)</f>
        <v>2948.2</v>
      </c>
      <c r="E46" s="63">
        <f t="shared" si="22"/>
        <v>3253.8</v>
      </c>
      <c r="F46" s="63">
        <f t="shared" si="22"/>
        <v>3010</v>
      </c>
      <c r="G46" s="63">
        <f t="shared" si="22"/>
        <v>3155.7</v>
      </c>
      <c r="H46" s="63">
        <f t="shared" si="22"/>
        <v>3560.9</v>
      </c>
      <c r="I46" s="63">
        <f t="shared" si="22"/>
        <v>18638.2</v>
      </c>
      <c r="J46" s="62">
        <f t="shared" si="22"/>
        <v>4000.2</v>
      </c>
      <c r="K46" s="63">
        <f t="shared" si="22"/>
        <v>4024.5</v>
      </c>
      <c r="L46" s="63">
        <f t="shared" si="22"/>
        <v>4272.2</v>
      </c>
      <c r="M46" s="63">
        <f t="shared" si="22"/>
        <v>3651.2</v>
      </c>
      <c r="N46" s="63">
        <f t="shared" si="22"/>
        <v>4256</v>
      </c>
      <c r="O46" s="63">
        <f t="shared" si="22"/>
        <v>4684.5</v>
      </c>
      <c r="P46" s="63">
        <f t="shared" si="22"/>
        <v>24888.6</v>
      </c>
      <c r="Q46" s="64">
        <f t="shared" si="1"/>
        <v>6250.3999999999978</v>
      </c>
      <c r="R46" s="64">
        <f t="shared" si="2"/>
        <v>33.535427240827964</v>
      </c>
    </row>
    <row r="47" spans="2:18" ht="15.95" customHeight="1" x14ac:dyDescent="0.25">
      <c r="B47" s="35" t="s">
        <v>52</v>
      </c>
      <c r="C47" s="45">
        <v>2709.6</v>
      </c>
      <c r="D47" s="45">
        <v>2948.2</v>
      </c>
      <c r="E47" s="45">
        <v>3253.8</v>
      </c>
      <c r="F47" s="45">
        <v>3010</v>
      </c>
      <c r="G47" s="45">
        <v>3155.7</v>
      </c>
      <c r="H47" s="45">
        <v>3560.9</v>
      </c>
      <c r="I47" s="22">
        <f>SUM(C47:H47)</f>
        <v>18638.2</v>
      </c>
      <c r="J47" s="45">
        <v>4000.2</v>
      </c>
      <c r="K47" s="22">
        <v>4024.5</v>
      </c>
      <c r="L47" s="22">
        <v>4272.2</v>
      </c>
      <c r="M47" s="22">
        <v>3651.2</v>
      </c>
      <c r="N47" s="45">
        <v>4256</v>
      </c>
      <c r="O47" s="45">
        <v>4684.5</v>
      </c>
      <c r="P47" s="22">
        <f>SUM(J47:O47)</f>
        <v>24888.6</v>
      </c>
      <c r="Q47" s="46">
        <f t="shared" si="1"/>
        <v>6250.3999999999978</v>
      </c>
      <c r="R47" s="46">
        <f t="shared" si="2"/>
        <v>33.535427240827964</v>
      </c>
    </row>
    <row r="48" spans="2:18" ht="15.95" customHeight="1" x14ac:dyDescent="0.25">
      <c r="B48" s="35" t="s">
        <v>28</v>
      </c>
      <c r="C48" s="45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f>SUM(C48:H48)</f>
        <v>0</v>
      </c>
      <c r="J48" s="45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f>SUM(J48:O48)</f>
        <v>0</v>
      </c>
      <c r="Q48" s="46">
        <f t="shared" si="1"/>
        <v>0</v>
      </c>
      <c r="R48" s="65">
        <v>0</v>
      </c>
    </row>
    <row r="49" spans="2:18" ht="15.95" hidden="1" customHeight="1" x14ac:dyDescent="0.25">
      <c r="B49" s="61" t="s">
        <v>53</v>
      </c>
      <c r="C49" s="62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f>SUM(C49:H49)</f>
        <v>0</v>
      </c>
      <c r="J49" s="62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 s="63">
        <f>SUM(J49:O49)</f>
        <v>0</v>
      </c>
      <c r="Q49" s="64">
        <f t="shared" si="1"/>
        <v>0</v>
      </c>
      <c r="R49" s="65">
        <v>0</v>
      </c>
    </row>
    <row r="50" spans="2:18" ht="15.95" customHeight="1" x14ac:dyDescent="0.25">
      <c r="B50" s="61" t="s">
        <v>54</v>
      </c>
      <c r="C50" s="62">
        <f t="shared" ref="C50:P50" si="23">SUM(C51:C53)</f>
        <v>393.1</v>
      </c>
      <c r="D50" s="63">
        <f t="shared" si="23"/>
        <v>348.7</v>
      </c>
      <c r="E50" s="63">
        <f t="shared" si="23"/>
        <v>317.40000000000003</v>
      </c>
      <c r="F50" s="63">
        <f t="shared" si="23"/>
        <v>442.8</v>
      </c>
      <c r="G50" s="63">
        <f t="shared" si="23"/>
        <v>453.70000000000005</v>
      </c>
      <c r="H50" s="63">
        <f t="shared" si="23"/>
        <v>526</v>
      </c>
      <c r="I50" s="63">
        <f t="shared" si="23"/>
        <v>2481.6999999999994</v>
      </c>
      <c r="J50" s="62">
        <f t="shared" si="23"/>
        <v>788.5</v>
      </c>
      <c r="K50" s="63">
        <f t="shared" si="23"/>
        <v>753.5</v>
      </c>
      <c r="L50" s="63">
        <f t="shared" si="23"/>
        <v>717.1</v>
      </c>
      <c r="M50" s="63">
        <f t="shared" si="23"/>
        <v>783.40000000000009</v>
      </c>
      <c r="N50" s="63">
        <f t="shared" si="23"/>
        <v>750</v>
      </c>
      <c r="O50" s="63">
        <f t="shared" si="23"/>
        <v>725.2</v>
      </c>
      <c r="P50" s="63">
        <f t="shared" si="23"/>
        <v>4517.7</v>
      </c>
      <c r="Q50" s="64">
        <f t="shared" si="1"/>
        <v>2036.0000000000005</v>
      </c>
      <c r="R50" s="64">
        <f t="shared" ref="R50:R79" si="24">+Q50/I50*100</f>
        <v>82.040536728855258</v>
      </c>
    </row>
    <row r="51" spans="2:18" ht="15.95" customHeight="1" x14ac:dyDescent="0.25">
      <c r="B51" s="35" t="s">
        <v>55</v>
      </c>
      <c r="C51" s="45">
        <v>356.8</v>
      </c>
      <c r="D51" s="45">
        <v>322.3</v>
      </c>
      <c r="E51" s="45">
        <v>287.10000000000002</v>
      </c>
      <c r="F51" s="45">
        <v>415.3</v>
      </c>
      <c r="G51" s="45">
        <v>422.6</v>
      </c>
      <c r="H51" s="45">
        <v>498.7</v>
      </c>
      <c r="I51" s="22">
        <f t="shared" ref="I51:I56" si="25">SUM(C51:H51)</f>
        <v>2302.7999999999997</v>
      </c>
      <c r="J51" s="45">
        <v>757.6</v>
      </c>
      <c r="K51" s="22">
        <v>724.9</v>
      </c>
      <c r="L51" s="22">
        <v>684.6</v>
      </c>
      <c r="M51" s="22">
        <v>753.7</v>
      </c>
      <c r="N51" s="22">
        <v>721.1</v>
      </c>
      <c r="O51" s="22">
        <v>694.5</v>
      </c>
      <c r="P51" s="23">
        <f t="shared" ref="P51:P56" si="26">SUM(J51:O51)</f>
        <v>4336.3999999999996</v>
      </c>
      <c r="Q51" s="46">
        <f t="shared" si="1"/>
        <v>2033.6</v>
      </c>
      <c r="R51" s="46">
        <f t="shared" si="24"/>
        <v>88.309883619940948</v>
      </c>
    </row>
    <row r="52" spans="2:18" ht="15.95" customHeight="1" x14ac:dyDescent="0.25">
      <c r="B52" s="35" t="s">
        <v>56</v>
      </c>
      <c r="C52" s="45">
        <v>5</v>
      </c>
      <c r="D52" s="45">
        <v>5.7</v>
      </c>
      <c r="E52" s="21">
        <v>6.2</v>
      </c>
      <c r="F52" s="45">
        <v>5.4</v>
      </c>
      <c r="G52" s="45">
        <v>5</v>
      </c>
      <c r="H52" s="45">
        <v>4.9000000000000004</v>
      </c>
      <c r="I52" s="22">
        <f t="shared" si="25"/>
        <v>32.199999999999996</v>
      </c>
      <c r="J52" s="45">
        <v>4.8</v>
      </c>
      <c r="K52" s="22">
        <v>5</v>
      </c>
      <c r="L52" s="22">
        <v>5.8</v>
      </c>
      <c r="M52" s="22">
        <v>4.2</v>
      </c>
      <c r="N52" s="22">
        <v>6.4</v>
      </c>
      <c r="O52" s="22">
        <v>9</v>
      </c>
      <c r="P52" s="23">
        <f t="shared" si="26"/>
        <v>35.200000000000003</v>
      </c>
      <c r="Q52" s="46">
        <f t="shared" si="1"/>
        <v>3.0000000000000071</v>
      </c>
      <c r="R52" s="46">
        <f t="shared" si="24"/>
        <v>9.3167701863354271</v>
      </c>
    </row>
    <row r="53" spans="2:18" ht="15.95" customHeight="1" x14ac:dyDescent="0.25">
      <c r="B53" s="35" t="s">
        <v>28</v>
      </c>
      <c r="C53" s="45">
        <v>31.3</v>
      </c>
      <c r="D53" s="45">
        <v>20.7</v>
      </c>
      <c r="E53" s="45">
        <v>24.1</v>
      </c>
      <c r="F53" s="45">
        <v>22.1</v>
      </c>
      <c r="G53" s="45">
        <v>26.1</v>
      </c>
      <c r="H53" s="45">
        <v>22.4</v>
      </c>
      <c r="I53" s="22">
        <f t="shared" si="25"/>
        <v>146.69999999999999</v>
      </c>
      <c r="J53" s="45">
        <v>26.1</v>
      </c>
      <c r="K53" s="22">
        <v>23.6</v>
      </c>
      <c r="L53" s="22">
        <v>26.7</v>
      </c>
      <c r="M53" s="22">
        <v>25.5</v>
      </c>
      <c r="N53" s="22">
        <v>22.5</v>
      </c>
      <c r="O53" s="22">
        <v>21.7</v>
      </c>
      <c r="P53" s="23">
        <f t="shared" si="26"/>
        <v>146.1</v>
      </c>
      <c r="Q53" s="46">
        <f t="shared" si="1"/>
        <v>-0.59999999999999432</v>
      </c>
      <c r="R53" s="46">
        <f t="shared" si="24"/>
        <v>-0.40899795501022107</v>
      </c>
    </row>
    <row r="54" spans="2:18" ht="15.95" customHeight="1" x14ac:dyDescent="0.25">
      <c r="B54" s="19" t="s">
        <v>57</v>
      </c>
      <c r="C54" s="16">
        <v>56.4</v>
      </c>
      <c r="D54" s="16">
        <v>83.9</v>
      </c>
      <c r="E54" s="16">
        <v>101.7</v>
      </c>
      <c r="F54" s="16">
        <v>81.3</v>
      </c>
      <c r="G54" s="16">
        <v>91.5</v>
      </c>
      <c r="H54" s="16">
        <v>92.8</v>
      </c>
      <c r="I54" s="15">
        <f t="shared" si="25"/>
        <v>507.6</v>
      </c>
      <c r="J54" s="16">
        <v>82.6</v>
      </c>
      <c r="K54" s="15">
        <v>106.1</v>
      </c>
      <c r="L54" s="15">
        <v>108.8</v>
      </c>
      <c r="M54" s="15">
        <v>86.8</v>
      </c>
      <c r="N54" s="15">
        <v>102.6</v>
      </c>
      <c r="O54" s="15">
        <v>104.3</v>
      </c>
      <c r="P54" s="15">
        <f t="shared" si="26"/>
        <v>591.19999999999993</v>
      </c>
      <c r="Q54" s="17">
        <f t="shared" si="1"/>
        <v>83.599999999999909</v>
      </c>
      <c r="R54" s="17">
        <f t="shared" si="24"/>
        <v>16.469661150512195</v>
      </c>
    </row>
    <row r="55" spans="2:18" ht="15.95" customHeight="1" x14ac:dyDescent="0.25">
      <c r="B55" s="19" t="s">
        <v>58</v>
      </c>
      <c r="C55" s="16">
        <v>0</v>
      </c>
      <c r="D55" s="16">
        <v>0.2</v>
      </c>
      <c r="E55" s="16">
        <v>0.1</v>
      </c>
      <c r="F55" s="16">
        <v>0</v>
      </c>
      <c r="G55" s="16">
        <v>0.1</v>
      </c>
      <c r="H55" s="16">
        <v>0.1</v>
      </c>
      <c r="I55" s="15">
        <f t="shared" si="25"/>
        <v>0.5</v>
      </c>
      <c r="J55" s="16">
        <v>0.2</v>
      </c>
      <c r="K55" s="15">
        <v>0.6</v>
      </c>
      <c r="L55" s="15">
        <v>0.2</v>
      </c>
      <c r="M55" s="15">
        <v>0.1</v>
      </c>
      <c r="N55" s="15">
        <v>0.3</v>
      </c>
      <c r="O55" s="15">
        <v>0.2</v>
      </c>
      <c r="P55" s="15">
        <f t="shared" si="26"/>
        <v>1.6</v>
      </c>
      <c r="Q55" s="17">
        <f t="shared" si="1"/>
        <v>1.1000000000000001</v>
      </c>
      <c r="R55" s="17">
        <f t="shared" si="24"/>
        <v>220.00000000000003</v>
      </c>
    </row>
    <row r="56" spans="2:18" ht="15.95" customHeight="1" x14ac:dyDescent="0.25">
      <c r="B56" s="19" t="s">
        <v>59</v>
      </c>
      <c r="C56" s="66">
        <v>180.2</v>
      </c>
      <c r="D56" s="16">
        <v>204.5</v>
      </c>
      <c r="E56" s="16">
        <v>205.2</v>
      </c>
      <c r="F56" s="16">
        <v>200</v>
      </c>
      <c r="G56" s="16">
        <v>200.8</v>
      </c>
      <c r="H56" s="16">
        <v>523.6</v>
      </c>
      <c r="I56" s="15">
        <f t="shared" si="25"/>
        <v>1514.3000000000002</v>
      </c>
      <c r="J56" s="66">
        <v>686.2</v>
      </c>
      <c r="K56" s="15">
        <v>405.9</v>
      </c>
      <c r="L56" s="15">
        <v>692</v>
      </c>
      <c r="M56" s="15">
        <v>469.2</v>
      </c>
      <c r="N56" s="15">
        <v>283.5</v>
      </c>
      <c r="O56" s="15">
        <v>417.5</v>
      </c>
      <c r="P56" s="15">
        <f t="shared" si="26"/>
        <v>2954.2999999999997</v>
      </c>
      <c r="Q56" s="17">
        <f t="shared" si="1"/>
        <v>1439.9999999999995</v>
      </c>
      <c r="R56" s="17">
        <f t="shared" si="24"/>
        <v>95.093442514693223</v>
      </c>
    </row>
    <row r="57" spans="2:18" ht="15.95" customHeight="1" x14ac:dyDescent="0.25">
      <c r="B57" s="19" t="s">
        <v>60</v>
      </c>
      <c r="C57" s="15">
        <f t="shared" ref="C57:O57" si="27">+C58</f>
        <v>1648.9</v>
      </c>
      <c r="D57" s="15">
        <f t="shared" si="27"/>
        <v>0.2</v>
      </c>
      <c r="E57" s="15">
        <f t="shared" si="27"/>
        <v>341.90000000000003</v>
      </c>
      <c r="F57" s="15">
        <f t="shared" si="27"/>
        <v>0</v>
      </c>
      <c r="G57" s="15">
        <f t="shared" si="27"/>
        <v>0.2</v>
      </c>
      <c r="H57" s="15">
        <f t="shared" si="27"/>
        <v>330</v>
      </c>
      <c r="I57" s="15">
        <f t="shared" si="27"/>
        <v>2321.1999999999998</v>
      </c>
      <c r="J57" s="15">
        <f t="shared" si="27"/>
        <v>0</v>
      </c>
      <c r="K57" s="15">
        <f t="shared" si="27"/>
        <v>0.2</v>
      </c>
      <c r="L57" s="15">
        <f t="shared" si="27"/>
        <v>330</v>
      </c>
      <c r="M57" s="15">
        <f t="shared" si="27"/>
        <v>0.1</v>
      </c>
      <c r="N57" s="15">
        <f t="shared" si="27"/>
        <v>0.1</v>
      </c>
      <c r="O57" s="15">
        <f t="shared" si="27"/>
        <v>330</v>
      </c>
      <c r="P57" s="15">
        <f>+P58</f>
        <v>660.40000000000009</v>
      </c>
      <c r="Q57" s="17">
        <f t="shared" si="1"/>
        <v>-1660.7999999999997</v>
      </c>
      <c r="R57" s="17">
        <f t="shared" si="24"/>
        <v>-71.549198690332588</v>
      </c>
    </row>
    <row r="58" spans="2:18" s="68" customFormat="1" ht="15.95" customHeight="1" x14ac:dyDescent="0.25">
      <c r="B58" s="67" t="s">
        <v>61</v>
      </c>
      <c r="C58" s="16">
        <f t="shared" ref="C58:O58" si="28">SUM(C59:C62)</f>
        <v>1648.9</v>
      </c>
      <c r="D58" s="16">
        <f t="shared" si="28"/>
        <v>0.2</v>
      </c>
      <c r="E58" s="16">
        <f t="shared" si="28"/>
        <v>341.90000000000003</v>
      </c>
      <c r="F58" s="16">
        <f t="shared" si="28"/>
        <v>0</v>
      </c>
      <c r="G58" s="16">
        <f t="shared" si="28"/>
        <v>0.2</v>
      </c>
      <c r="H58" s="16">
        <f t="shared" si="28"/>
        <v>330</v>
      </c>
      <c r="I58" s="16">
        <f t="shared" si="28"/>
        <v>2321.1999999999998</v>
      </c>
      <c r="J58" s="16">
        <f t="shared" si="28"/>
        <v>0</v>
      </c>
      <c r="K58" s="16">
        <f t="shared" si="28"/>
        <v>0.2</v>
      </c>
      <c r="L58" s="16">
        <f t="shared" si="28"/>
        <v>330</v>
      </c>
      <c r="M58" s="16">
        <f t="shared" si="28"/>
        <v>0.1</v>
      </c>
      <c r="N58" s="16">
        <f t="shared" si="28"/>
        <v>0.1</v>
      </c>
      <c r="O58" s="16">
        <f t="shared" si="28"/>
        <v>330</v>
      </c>
      <c r="P58" s="15">
        <f t="shared" ref="P58:P62" si="29">SUM(J58:O58)</f>
        <v>660.40000000000009</v>
      </c>
      <c r="Q58" s="17">
        <f t="shared" si="1"/>
        <v>-1660.7999999999997</v>
      </c>
      <c r="R58" s="17">
        <f t="shared" si="24"/>
        <v>-71.549198690332588</v>
      </c>
    </row>
    <row r="59" spans="2:18" s="70" customFormat="1" ht="15.95" customHeight="1" x14ac:dyDescent="0.25">
      <c r="B59" s="69" t="s">
        <v>62</v>
      </c>
      <c r="C59" s="21">
        <v>0</v>
      </c>
      <c r="D59" s="21">
        <v>0</v>
      </c>
      <c r="E59" s="21">
        <v>11.8</v>
      </c>
      <c r="F59" s="21">
        <v>0</v>
      </c>
      <c r="G59" s="21">
        <v>0</v>
      </c>
      <c r="H59" s="21">
        <v>0</v>
      </c>
      <c r="I59" s="22">
        <f t="shared" ref="I59:I62" si="30">SUM(C59:H59)</f>
        <v>11.8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3">
        <f t="shared" si="29"/>
        <v>0</v>
      </c>
      <c r="Q59" s="24">
        <f t="shared" si="1"/>
        <v>-11.8</v>
      </c>
      <c r="R59" s="65">
        <f t="shared" si="24"/>
        <v>-100</v>
      </c>
    </row>
    <row r="60" spans="2:18" s="70" customFormat="1" ht="15.95" customHeight="1" x14ac:dyDescent="0.25">
      <c r="B60" s="69" t="s">
        <v>63</v>
      </c>
      <c r="C60" s="21">
        <v>0</v>
      </c>
      <c r="D60" s="21">
        <v>0</v>
      </c>
      <c r="E60" s="21">
        <v>330</v>
      </c>
      <c r="F60" s="21">
        <v>0</v>
      </c>
      <c r="G60" s="21">
        <v>0</v>
      </c>
      <c r="H60" s="21">
        <v>330</v>
      </c>
      <c r="I60" s="22">
        <f t="shared" si="30"/>
        <v>660</v>
      </c>
      <c r="J60" s="21">
        <v>0</v>
      </c>
      <c r="K60" s="21">
        <v>0</v>
      </c>
      <c r="L60" s="21">
        <v>330</v>
      </c>
      <c r="M60" s="21">
        <v>0</v>
      </c>
      <c r="N60" s="21">
        <v>0</v>
      </c>
      <c r="O60" s="21">
        <v>330</v>
      </c>
      <c r="P60" s="23">
        <f t="shared" si="29"/>
        <v>660</v>
      </c>
      <c r="Q60" s="24">
        <f t="shared" si="1"/>
        <v>0</v>
      </c>
      <c r="R60" s="65">
        <f t="shared" si="24"/>
        <v>0</v>
      </c>
    </row>
    <row r="61" spans="2:18" s="70" customFormat="1" ht="15.95" customHeight="1" x14ac:dyDescent="0.25">
      <c r="B61" s="69" t="s">
        <v>64</v>
      </c>
      <c r="C61" s="21">
        <v>1648.9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2">
        <f t="shared" si="30"/>
        <v>1648.9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3">
        <f t="shared" si="29"/>
        <v>0</v>
      </c>
      <c r="Q61" s="24">
        <f t="shared" si="1"/>
        <v>-1648.9</v>
      </c>
      <c r="R61" s="65">
        <f t="shared" si="24"/>
        <v>-100</v>
      </c>
    </row>
    <row r="62" spans="2:18" s="70" customFormat="1" ht="15.95" customHeight="1" x14ac:dyDescent="0.25">
      <c r="B62" s="69" t="s">
        <v>28</v>
      </c>
      <c r="C62" s="21">
        <v>0</v>
      </c>
      <c r="D62" s="21">
        <v>0.2</v>
      </c>
      <c r="E62" s="21">
        <v>0.1</v>
      </c>
      <c r="F62" s="21">
        <v>0</v>
      </c>
      <c r="G62" s="21">
        <v>0.2</v>
      </c>
      <c r="H62" s="21">
        <v>0</v>
      </c>
      <c r="I62" s="22">
        <f t="shared" si="30"/>
        <v>0.5</v>
      </c>
      <c r="J62" s="21">
        <v>0</v>
      </c>
      <c r="K62" s="21">
        <v>0.2</v>
      </c>
      <c r="L62" s="21">
        <v>0</v>
      </c>
      <c r="M62" s="21">
        <v>0.1</v>
      </c>
      <c r="N62" s="21">
        <v>0.1</v>
      </c>
      <c r="O62" s="21">
        <v>0</v>
      </c>
      <c r="P62" s="23">
        <f t="shared" si="29"/>
        <v>0.4</v>
      </c>
      <c r="Q62" s="24">
        <f t="shared" si="1"/>
        <v>-9.9999999999999978E-2</v>
      </c>
      <c r="R62" s="65">
        <f t="shared" si="24"/>
        <v>-19.999999999999996</v>
      </c>
    </row>
    <row r="63" spans="2:18" ht="15.95" customHeight="1" x14ac:dyDescent="0.25">
      <c r="B63" s="71" t="s">
        <v>65</v>
      </c>
      <c r="C63" s="16">
        <f t="shared" ref="C63:P63" si="31">+C64+C74+C78</f>
        <v>1679.0000000000002</v>
      </c>
      <c r="D63" s="15">
        <f t="shared" si="31"/>
        <v>1456.1000000000001</v>
      </c>
      <c r="E63" s="15">
        <f t="shared" si="31"/>
        <v>1461.1</v>
      </c>
      <c r="F63" s="15">
        <f t="shared" si="31"/>
        <v>1592.5</v>
      </c>
      <c r="G63" s="15">
        <f t="shared" si="31"/>
        <v>1769</v>
      </c>
      <c r="H63" s="15">
        <f t="shared" si="31"/>
        <v>1828.1</v>
      </c>
      <c r="I63" s="15">
        <f t="shared" si="31"/>
        <v>9785.7999999999993</v>
      </c>
      <c r="J63" s="16">
        <f t="shared" si="31"/>
        <v>2225.5000000000005</v>
      </c>
      <c r="K63" s="15">
        <f t="shared" si="31"/>
        <v>2639</v>
      </c>
      <c r="L63" s="15">
        <f t="shared" si="31"/>
        <v>2333.4</v>
      </c>
      <c r="M63" s="15">
        <f t="shared" si="31"/>
        <v>1982.8</v>
      </c>
      <c r="N63" s="15">
        <f t="shared" si="31"/>
        <v>2568.9</v>
      </c>
      <c r="O63" s="15">
        <f t="shared" si="31"/>
        <v>2312.1</v>
      </c>
      <c r="P63" s="15">
        <f t="shared" si="31"/>
        <v>14061.700000000003</v>
      </c>
      <c r="Q63" s="17">
        <f t="shared" si="1"/>
        <v>4275.9000000000033</v>
      </c>
      <c r="R63" s="15">
        <f t="shared" si="24"/>
        <v>43.694945737701609</v>
      </c>
    </row>
    <row r="64" spans="2:18" ht="15.95" customHeight="1" x14ac:dyDescent="0.25">
      <c r="B64" s="72" t="s">
        <v>66</v>
      </c>
      <c r="C64" s="16">
        <f t="shared" ref="C64:P64" si="32">+C65+C70</f>
        <v>1429.3000000000002</v>
      </c>
      <c r="D64" s="15">
        <f t="shared" si="32"/>
        <v>1212.9000000000001</v>
      </c>
      <c r="E64" s="15">
        <f t="shared" si="32"/>
        <v>1172.5</v>
      </c>
      <c r="F64" s="15">
        <f t="shared" si="32"/>
        <v>1169</v>
      </c>
      <c r="G64" s="15">
        <f t="shared" si="32"/>
        <v>1344.6</v>
      </c>
      <c r="H64" s="15">
        <f t="shared" si="32"/>
        <v>1395</v>
      </c>
      <c r="I64" s="15">
        <f t="shared" si="32"/>
        <v>7723.2999999999993</v>
      </c>
      <c r="J64" s="16">
        <f t="shared" si="32"/>
        <v>1822.1000000000001</v>
      </c>
      <c r="K64" s="15">
        <f t="shared" si="32"/>
        <v>2118.7999999999997</v>
      </c>
      <c r="L64" s="15">
        <f t="shared" si="32"/>
        <v>1792.2</v>
      </c>
      <c r="M64" s="15">
        <f t="shared" si="32"/>
        <v>1390.3</v>
      </c>
      <c r="N64" s="15">
        <f t="shared" si="32"/>
        <v>2036.8000000000002</v>
      </c>
      <c r="O64" s="15">
        <f t="shared" si="32"/>
        <v>1758.1000000000001</v>
      </c>
      <c r="P64" s="15">
        <f t="shared" si="32"/>
        <v>10918.300000000001</v>
      </c>
      <c r="Q64" s="17">
        <f t="shared" si="1"/>
        <v>3195.0000000000018</v>
      </c>
      <c r="R64" s="15">
        <f t="shared" si="24"/>
        <v>41.368327010474829</v>
      </c>
    </row>
    <row r="65" spans="2:18" ht="15.95" customHeight="1" x14ac:dyDescent="0.25">
      <c r="B65" s="34" t="s">
        <v>67</v>
      </c>
      <c r="C65" s="16">
        <f t="shared" ref="C65:H65" si="33">SUM(C66:C69)</f>
        <v>76.900000000000006</v>
      </c>
      <c r="D65" s="15">
        <f t="shared" ref="D65:G65" si="34">SUM(D66:D69)</f>
        <v>91.899999999999991</v>
      </c>
      <c r="E65" s="15">
        <f t="shared" si="34"/>
        <v>109.1</v>
      </c>
      <c r="F65" s="15">
        <f t="shared" si="34"/>
        <v>148.5</v>
      </c>
      <c r="G65" s="15">
        <f t="shared" si="34"/>
        <v>146.80000000000001</v>
      </c>
      <c r="H65" s="15">
        <f t="shared" si="33"/>
        <v>175.7</v>
      </c>
      <c r="I65" s="15">
        <f t="shared" ref="I65:P65" si="35">SUM(I66:I69)</f>
        <v>748.9</v>
      </c>
      <c r="J65" s="16">
        <f t="shared" si="35"/>
        <v>87.5</v>
      </c>
      <c r="K65" s="15">
        <f t="shared" si="35"/>
        <v>478.1</v>
      </c>
      <c r="L65" s="15">
        <f t="shared" si="35"/>
        <v>189.7</v>
      </c>
      <c r="M65" s="15">
        <f t="shared" si="35"/>
        <v>82.5</v>
      </c>
      <c r="N65" s="15">
        <f t="shared" si="35"/>
        <v>89.5</v>
      </c>
      <c r="O65" s="15">
        <f t="shared" si="35"/>
        <v>259.3</v>
      </c>
      <c r="P65" s="15">
        <f t="shared" si="35"/>
        <v>1186.5999999999999</v>
      </c>
      <c r="Q65" s="17">
        <f t="shared" si="1"/>
        <v>437.69999999999993</v>
      </c>
      <c r="R65" s="15">
        <f t="shared" si="24"/>
        <v>58.44572038990519</v>
      </c>
    </row>
    <row r="66" spans="2:18" ht="15.95" customHeight="1" x14ac:dyDescent="0.25">
      <c r="B66" s="35" t="s">
        <v>68</v>
      </c>
      <c r="C66" s="45">
        <v>74.900000000000006</v>
      </c>
      <c r="D66" s="73">
        <v>91.8</v>
      </c>
      <c r="E66" s="73">
        <v>100.7</v>
      </c>
      <c r="F66" s="73">
        <v>89</v>
      </c>
      <c r="G66" s="73">
        <v>87.3</v>
      </c>
      <c r="H66" s="73">
        <v>93.1</v>
      </c>
      <c r="I66" s="22">
        <f>SUM(C66:H66)</f>
        <v>536.79999999999995</v>
      </c>
      <c r="J66" s="45">
        <v>85.7</v>
      </c>
      <c r="K66" s="74">
        <v>83.6</v>
      </c>
      <c r="L66" s="74">
        <v>96.8</v>
      </c>
      <c r="M66" s="74">
        <v>79.8</v>
      </c>
      <c r="N66" s="74">
        <v>71.5</v>
      </c>
      <c r="O66" s="74">
        <v>79.2</v>
      </c>
      <c r="P66" s="23">
        <f>SUM(J66:O66)</f>
        <v>496.6</v>
      </c>
      <c r="Q66" s="46">
        <f t="shared" si="1"/>
        <v>-40.199999999999932</v>
      </c>
      <c r="R66" s="22">
        <f t="shared" si="24"/>
        <v>-7.4888226527570669</v>
      </c>
    </row>
    <row r="67" spans="2:18" ht="15.95" customHeight="1" x14ac:dyDescent="0.25">
      <c r="B67" s="35" t="s">
        <v>69</v>
      </c>
      <c r="C67" s="45">
        <v>0</v>
      </c>
      <c r="D67" s="74">
        <v>0</v>
      </c>
      <c r="E67" s="74">
        <v>0</v>
      </c>
      <c r="F67" s="74">
        <v>0</v>
      </c>
      <c r="G67" s="74">
        <v>0</v>
      </c>
      <c r="H67" s="74">
        <v>0</v>
      </c>
      <c r="I67" s="22">
        <f>SUM(C67:H67)</f>
        <v>0</v>
      </c>
      <c r="J67" s="45">
        <v>0</v>
      </c>
      <c r="K67" s="74">
        <v>0</v>
      </c>
      <c r="L67" s="74">
        <v>0</v>
      </c>
      <c r="M67" s="74">
        <v>0</v>
      </c>
      <c r="N67" s="74">
        <v>0</v>
      </c>
      <c r="O67" s="74">
        <v>0</v>
      </c>
      <c r="P67" s="22">
        <f>SUM(J67:O67)</f>
        <v>0</v>
      </c>
      <c r="Q67" s="46">
        <f t="shared" si="1"/>
        <v>0</v>
      </c>
      <c r="R67" s="22">
        <v>0</v>
      </c>
    </row>
    <row r="68" spans="2:18" ht="15.95" customHeight="1" x14ac:dyDescent="0.25">
      <c r="B68" s="75" t="s">
        <v>70</v>
      </c>
      <c r="C68" s="55">
        <v>1.9</v>
      </c>
      <c r="D68" s="76">
        <v>0</v>
      </c>
      <c r="E68" s="76">
        <v>7.1</v>
      </c>
      <c r="F68" s="76">
        <v>59.5</v>
      </c>
      <c r="G68" s="76">
        <v>59.5</v>
      </c>
      <c r="H68" s="76">
        <v>82.5</v>
      </c>
      <c r="I68" s="56">
        <f>SUM(C68:H68)</f>
        <v>210.5</v>
      </c>
      <c r="J68" s="55">
        <v>1.8</v>
      </c>
      <c r="K68" s="77">
        <v>394.4</v>
      </c>
      <c r="L68" s="77">
        <v>92.8</v>
      </c>
      <c r="M68" s="77">
        <v>2.5</v>
      </c>
      <c r="N68" s="77">
        <v>16.399999999999999</v>
      </c>
      <c r="O68" s="77">
        <v>180</v>
      </c>
      <c r="P68" s="56">
        <f>SUM(J68:O68)</f>
        <v>687.9</v>
      </c>
      <c r="Q68" s="57">
        <f t="shared" si="1"/>
        <v>477.4</v>
      </c>
      <c r="R68" s="56">
        <f t="shared" si="24"/>
        <v>226.79334916864607</v>
      </c>
    </row>
    <row r="69" spans="2:18" ht="15.95" customHeight="1" x14ac:dyDescent="0.25">
      <c r="B69" s="35" t="s">
        <v>71</v>
      </c>
      <c r="C69" s="45">
        <v>0.1</v>
      </c>
      <c r="D69" s="45">
        <v>0.1</v>
      </c>
      <c r="E69" s="45">
        <v>1.3</v>
      </c>
      <c r="F69" s="45">
        <v>0</v>
      </c>
      <c r="G69" s="45">
        <v>0</v>
      </c>
      <c r="H69" s="45">
        <v>0.1</v>
      </c>
      <c r="I69" s="22">
        <f>SUM(C69:H69)</f>
        <v>1.6</v>
      </c>
      <c r="J69" s="45">
        <v>0</v>
      </c>
      <c r="K69" s="22">
        <v>0.1</v>
      </c>
      <c r="L69" s="22">
        <v>0.1</v>
      </c>
      <c r="M69" s="22">
        <v>0.2</v>
      </c>
      <c r="N69" s="22">
        <v>1.6</v>
      </c>
      <c r="O69" s="22">
        <v>0.1</v>
      </c>
      <c r="P69" s="22">
        <f>SUM(J69:O69)</f>
        <v>2.1</v>
      </c>
      <c r="Q69" s="46">
        <f t="shared" si="1"/>
        <v>0.5</v>
      </c>
      <c r="R69" s="22">
        <f t="shared" si="24"/>
        <v>31.25</v>
      </c>
    </row>
    <row r="70" spans="2:18" ht="15.95" customHeight="1" x14ac:dyDescent="0.25">
      <c r="B70" s="34" t="s">
        <v>72</v>
      </c>
      <c r="C70" s="66">
        <f t="shared" ref="C70:P70" si="36">SUM(C71:C73)</f>
        <v>1352.4</v>
      </c>
      <c r="D70" s="15">
        <f t="shared" si="36"/>
        <v>1121</v>
      </c>
      <c r="E70" s="15">
        <f t="shared" si="36"/>
        <v>1063.4000000000001</v>
      </c>
      <c r="F70" s="15">
        <f t="shared" si="36"/>
        <v>1020.5</v>
      </c>
      <c r="G70" s="15">
        <f t="shared" si="36"/>
        <v>1197.8</v>
      </c>
      <c r="H70" s="15">
        <f t="shared" si="36"/>
        <v>1219.3</v>
      </c>
      <c r="I70" s="15">
        <f t="shared" si="36"/>
        <v>6974.4</v>
      </c>
      <c r="J70" s="66">
        <f t="shared" si="36"/>
        <v>1734.6000000000001</v>
      </c>
      <c r="K70" s="15">
        <f t="shared" si="36"/>
        <v>1640.6999999999998</v>
      </c>
      <c r="L70" s="15">
        <f t="shared" si="36"/>
        <v>1602.5</v>
      </c>
      <c r="M70" s="15">
        <f t="shared" si="36"/>
        <v>1307.8</v>
      </c>
      <c r="N70" s="15">
        <f t="shared" si="36"/>
        <v>1947.3000000000002</v>
      </c>
      <c r="O70" s="15">
        <f t="shared" si="36"/>
        <v>1498.8000000000002</v>
      </c>
      <c r="P70" s="15">
        <f t="shared" si="36"/>
        <v>9731.7000000000007</v>
      </c>
      <c r="Q70" s="17">
        <f t="shared" si="1"/>
        <v>2757.3000000000011</v>
      </c>
      <c r="R70" s="15">
        <f t="shared" si="24"/>
        <v>39.53458362009637</v>
      </c>
    </row>
    <row r="71" spans="2:18" ht="15.95" customHeight="1" x14ac:dyDescent="0.25">
      <c r="B71" s="78" t="s">
        <v>73</v>
      </c>
      <c r="C71" s="45">
        <v>23.2</v>
      </c>
      <c r="D71" s="45">
        <v>30.9</v>
      </c>
      <c r="E71" s="45">
        <v>28.9</v>
      </c>
      <c r="F71" s="45">
        <v>25.4</v>
      </c>
      <c r="G71" s="45">
        <v>23.3</v>
      </c>
      <c r="H71" s="45">
        <v>24.5</v>
      </c>
      <c r="I71" s="22">
        <f>SUM(C71:H71)</f>
        <v>156.20000000000002</v>
      </c>
      <c r="J71" s="45">
        <v>45</v>
      </c>
      <c r="K71" s="22">
        <v>38.1</v>
      </c>
      <c r="L71" s="22">
        <v>37.299999999999997</v>
      </c>
      <c r="M71" s="22">
        <v>35.200000000000003</v>
      </c>
      <c r="N71" s="22">
        <v>29.9</v>
      </c>
      <c r="O71" s="22">
        <v>33.5</v>
      </c>
      <c r="P71" s="22">
        <f>SUM(J71:O71)</f>
        <v>219</v>
      </c>
      <c r="Q71" s="46">
        <f t="shared" si="1"/>
        <v>62.799999999999983</v>
      </c>
      <c r="R71" s="22">
        <f t="shared" si="24"/>
        <v>40.20486555697822</v>
      </c>
    </row>
    <row r="72" spans="2:18" ht="15.95" customHeight="1" x14ac:dyDescent="0.25">
      <c r="B72" s="75" t="s">
        <v>74</v>
      </c>
      <c r="C72" s="79">
        <v>1042.7</v>
      </c>
      <c r="D72" s="55">
        <v>838.4</v>
      </c>
      <c r="E72" s="55">
        <v>889.1</v>
      </c>
      <c r="F72" s="55">
        <v>849.7</v>
      </c>
      <c r="G72" s="55">
        <v>996</v>
      </c>
      <c r="H72" s="55">
        <v>1017.6</v>
      </c>
      <c r="I72" s="80">
        <f>SUM(C72:H72)</f>
        <v>5633.5</v>
      </c>
      <c r="J72" s="79">
        <v>1535.2</v>
      </c>
      <c r="K72" s="56">
        <v>1383.3</v>
      </c>
      <c r="L72" s="56">
        <v>1329.8</v>
      </c>
      <c r="M72" s="56">
        <v>1216.3</v>
      </c>
      <c r="N72" s="56">
        <v>1712.7</v>
      </c>
      <c r="O72" s="56">
        <v>1357.4</v>
      </c>
      <c r="P72" s="80">
        <f>SUM(J72:O72)</f>
        <v>8534.7000000000007</v>
      </c>
      <c r="Q72" s="57">
        <f t="shared" ref="Q72:Q104" si="37">+P72-I72</f>
        <v>2901.2000000000007</v>
      </c>
      <c r="R72" s="56">
        <f t="shared" si="24"/>
        <v>51.49906807490904</v>
      </c>
    </row>
    <row r="73" spans="2:18" ht="15.95" customHeight="1" x14ac:dyDescent="0.25">
      <c r="B73" s="78" t="s">
        <v>28</v>
      </c>
      <c r="C73" s="21">
        <v>286.5</v>
      </c>
      <c r="D73" s="45">
        <v>251.7</v>
      </c>
      <c r="E73" s="21">
        <v>145.4</v>
      </c>
      <c r="F73" s="45">
        <v>145.4</v>
      </c>
      <c r="G73" s="45">
        <v>178.5</v>
      </c>
      <c r="H73" s="45">
        <v>177.2</v>
      </c>
      <c r="I73" s="22">
        <f>SUM(C73:H73)</f>
        <v>1184.7</v>
      </c>
      <c r="J73" s="21">
        <v>154.4</v>
      </c>
      <c r="K73" s="22">
        <v>219.3</v>
      </c>
      <c r="L73" s="22">
        <v>235.4</v>
      </c>
      <c r="M73" s="22">
        <v>56.3</v>
      </c>
      <c r="N73" s="22">
        <v>204.7</v>
      </c>
      <c r="O73" s="22">
        <v>107.9</v>
      </c>
      <c r="P73" s="22">
        <f>SUM(J73:O73)</f>
        <v>977.99999999999989</v>
      </c>
      <c r="Q73" s="46">
        <f t="shared" si="37"/>
        <v>-206.70000000000016</v>
      </c>
      <c r="R73" s="22">
        <f t="shared" si="24"/>
        <v>-17.447455051911888</v>
      </c>
    </row>
    <row r="74" spans="2:18" ht="15.95" customHeight="1" x14ac:dyDescent="0.25">
      <c r="B74" s="72" t="s">
        <v>75</v>
      </c>
      <c r="C74" s="16">
        <f t="shared" ref="C74:P74" si="38">SUM(C75:C77)</f>
        <v>244</v>
      </c>
      <c r="D74" s="15">
        <f t="shared" si="38"/>
        <v>236.8</v>
      </c>
      <c r="E74" s="15">
        <f t="shared" si="38"/>
        <v>280.00000000000006</v>
      </c>
      <c r="F74" s="15">
        <f t="shared" si="38"/>
        <v>416.6</v>
      </c>
      <c r="G74" s="15">
        <f t="shared" si="38"/>
        <v>416.5</v>
      </c>
      <c r="H74" s="15">
        <f t="shared" si="38"/>
        <v>414.3</v>
      </c>
      <c r="I74" s="15">
        <f t="shared" si="38"/>
        <v>2008.2000000000003</v>
      </c>
      <c r="J74" s="16">
        <f t="shared" si="38"/>
        <v>397</v>
      </c>
      <c r="K74" s="15">
        <f t="shared" si="38"/>
        <v>470.9</v>
      </c>
      <c r="L74" s="15">
        <f t="shared" si="38"/>
        <v>506.6</v>
      </c>
      <c r="M74" s="15">
        <f t="shared" si="38"/>
        <v>550.69999999999993</v>
      </c>
      <c r="N74" s="15">
        <f t="shared" si="38"/>
        <v>489.7</v>
      </c>
      <c r="O74" s="15">
        <f t="shared" si="38"/>
        <v>480.29999999999995</v>
      </c>
      <c r="P74" s="15">
        <f t="shared" si="38"/>
        <v>2895.2000000000003</v>
      </c>
      <c r="Q74" s="17">
        <f t="shared" si="37"/>
        <v>887</v>
      </c>
      <c r="R74" s="15">
        <f t="shared" si="24"/>
        <v>44.16890747933472</v>
      </c>
    </row>
    <row r="75" spans="2:18" ht="15.95" customHeight="1" x14ac:dyDescent="0.25">
      <c r="B75" s="81" t="s">
        <v>76</v>
      </c>
      <c r="C75" s="45">
        <v>184.5</v>
      </c>
      <c r="D75" s="45">
        <v>175.3</v>
      </c>
      <c r="E75" s="45">
        <v>198.8</v>
      </c>
      <c r="F75" s="45">
        <v>333.5</v>
      </c>
      <c r="G75" s="45">
        <v>334.3</v>
      </c>
      <c r="H75" s="45">
        <v>331.2</v>
      </c>
      <c r="I75" s="22">
        <f>SUM(C75:H75)</f>
        <v>1557.6000000000001</v>
      </c>
      <c r="J75" s="21">
        <v>318</v>
      </c>
      <c r="K75" s="23">
        <v>387.7</v>
      </c>
      <c r="L75" s="23">
        <v>391.8</v>
      </c>
      <c r="M75" s="22">
        <v>456.7</v>
      </c>
      <c r="N75" s="22">
        <v>382.1</v>
      </c>
      <c r="O75" s="22">
        <v>365</v>
      </c>
      <c r="P75" s="22">
        <f>SUM(J75:O75)</f>
        <v>2301.3000000000002</v>
      </c>
      <c r="Q75" s="46">
        <f t="shared" si="37"/>
        <v>743.7</v>
      </c>
      <c r="R75" s="22">
        <f t="shared" si="24"/>
        <v>47.746533127889059</v>
      </c>
    </row>
    <row r="76" spans="2:18" ht="15.95" customHeight="1" x14ac:dyDescent="0.25">
      <c r="B76" s="81" t="s">
        <v>77</v>
      </c>
      <c r="C76" s="45">
        <v>57.9</v>
      </c>
      <c r="D76" s="21">
        <v>59</v>
      </c>
      <c r="E76" s="21">
        <v>78.400000000000006</v>
      </c>
      <c r="F76" s="21">
        <v>80.5</v>
      </c>
      <c r="G76" s="21">
        <v>79.599999999999994</v>
      </c>
      <c r="H76" s="21">
        <v>80.3</v>
      </c>
      <c r="I76" s="22">
        <f>SUM(C76:H76)</f>
        <v>435.7</v>
      </c>
      <c r="J76" s="45">
        <v>76.8</v>
      </c>
      <c r="K76" s="23">
        <v>80.5</v>
      </c>
      <c r="L76" s="23">
        <v>111.5</v>
      </c>
      <c r="M76" s="23">
        <v>91.6</v>
      </c>
      <c r="N76" s="23">
        <v>104.7</v>
      </c>
      <c r="O76" s="23">
        <v>112.4</v>
      </c>
      <c r="P76" s="22">
        <f>SUM(J76:O76)</f>
        <v>577.5</v>
      </c>
      <c r="Q76" s="46">
        <f t="shared" si="37"/>
        <v>141.80000000000001</v>
      </c>
      <c r="R76" s="22">
        <f t="shared" si="24"/>
        <v>32.545329355060829</v>
      </c>
    </row>
    <row r="77" spans="2:18" ht="15.95" customHeight="1" x14ac:dyDescent="0.25">
      <c r="B77" s="81" t="s">
        <v>28</v>
      </c>
      <c r="C77" s="45">
        <v>1.6</v>
      </c>
      <c r="D77" s="45">
        <v>2.5</v>
      </c>
      <c r="E77" s="45">
        <v>2.8</v>
      </c>
      <c r="F77" s="45">
        <v>2.6</v>
      </c>
      <c r="G77" s="45">
        <v>2.6</v>
      </c>
      <c r="H77" s="45">
        <v>2.8</v>
      </c>
      <c r="I77" s="22">
        <f>SUM(C77:H77)</f>
        <v>14.899999999999999</v>
      </c>
      <c r="J77" s="45">
        <v>2.2000000000000002</v>
      </c>
      <c r="K77" s="45">
        <v>2.7</v>
      </c>
      <c r="L77" s="45">
        <v>3.3</v>
      </c>
      <c r="M77" s="45">
        <v>2.4</v>
      </c>
      <c r="N77" s="45">
        <v>2.9</v>
      </c>
      <c r="O77" s="45">
        <v>2.9</v>
      </c>
      <c r="P77" s="22">
        <f>SUM(J77:O77)</f>
        <v>16.399999999999999</v>
      </c>
      <c r="Q77" s="46">
        <f t="shared" si="37"/>
        <v>1.5</v>
      </c>
      <c r="R77" s="22">
        <f t="shared" si="24"/>
        <v>10.067114093959733</v>
      </c>
    </row>
    <row r="78" spans="2:18" ht="15.95" customHeight="1" x14ac:dyDescent="0.25">
      <c r="B78" s="72" t="s">
        <v>78</v>
      </c>
      <c r="C78" s="15">
        <f t="shared" ref="C78:P78" si="39">+C79+C80</f>
        <v>5.7</v>
      </c>
      <c r="D78" s="15">
        <f t="shared" si="39"/>
        <v>6.4</v>
      </c>
      <c r="E78" s="15">
        <f t="shared" si="39"/>
        <v>8.6</v>
      </c>
      <c r="F78" s="15">
        <f t="shared" si="39"/>
        <v>6.9</v>
      </c>
      <c r="G78" s="15">
        <f t="shared" si="39"/>
        <v>7.9</v>
      </c>
      <c r="H78" s="15">
        <f t="shared" si="39"/>
        <v>18.8</v>
      </c>
      <c r="I78" s="15">
        <f t="shared" si="39"/>
        <v>54.3</v>
      </c>
      <c r="J78" s="16">
        <f t="shared" si="39"/>
        <v>6.4</v>
      </c>
      <c r="K78" s="15">
        <f t="shared" si="39"/>
        <v>49.3</v>
      </c>
      <c r="L78" s="15">
        <f t="shared" si="39"/>
        <v>34.6</v>
      </c>
      <c r="M78" s="15">
        <f t="shared" si="39"/>
        <v>41.800000000000004</v>
      </c>
      <c r="N78" s="15">
        <f t="shared" si="39"/>
        <v>42.4</v>
      </c>
      <c r="O78" s="15">
        <f t="shared" si="39"/>
        <v>73.7</v>
      </c>
      <c r="P78" s="15">
        <f t="shared" si="39"/>
        <v>248.2</v>
      </c>
      <c r="Q78" s="46">
        <f t="shared" si="37"/>
        <v>193.89999999999998</v>
      </c>
      <c r="R78" s="22">
        <f t="shared" si="24"/>
        <v>357.09023941068136</v>
      </c>
    </row>
    <row r="79" spans="2:18" ht="15.95" customHeight="1" x14ac:dyDescent="0.25">
      <c r="B79" s="82" t="s">
        <v>74</v>
      </c>
      <c r="C79" s="55">
        <v>2</v>
      </c>
      <c r="D79" s="55">
        <v>2.4</v>
      </c>
      <c r="E79" s="55">
        <v>3.3</v>
      </c>
      <c r="F79" s="55">
        <v>2.5</v>
      </c>
      <c r="G79" s="55">
        <v>2.9</v>
      </c>
      <c r="H79" s="55">
        <v>14.3</v>
      </c>
      <c r="I79" s="56">
        <f>SUM(C79:H79)</f>
        <v>27.4</v>
      </c>
      <c r="J79" s="55">
        <v>3.1</v>
      </c>
      <c r="K79" s="56">
        <v>45.5</v>
      </c>
      <c r="L79" s="56">
        <v>29</v>
      </c>
      <c r="M79" s="56">
        <v>38.200000000000003</v>
      </c>
      <c r="N79" s="56">
        <v>37.299999999999997</v>
      </c>
      <c r="O79" s="56">
        <v>68.8</v>
      </c>
      <c r="P79" s="56">
        <f>SUM(J79:O79)</f>
        <v>221.89999999999998</v>
      </c>
      <c r="Q79" s="57">
        <f t="shared" si="37"/>
        <v>194.49999999999997</v>
      </c>
      <c r="R79" s="57">
        <f t="shared" si="24"/>
        <v>709.85401459854006</v>
      </c>
    </row>
    <row r="80" spans="2:18" ht="15.95" customHeight="1" x14ac:dyDescent="0.25">
      <c r="B80" s="29" t="s">
        <v>28</v>
      </c>
      <c r="C80" s="45">
        <v>3.7</v>
      </c>
      <c r="D80" s="45">
        <v>4</v>
      </c>
      <c r="E80" s="45">
        <v>5.3</v>
      </c>
      <c r="F80" s="45">
        <v>4.4000000000000004</v>
      </c>
      <c r="G80" s="45">
        <v>5</v>
      </c>
      <c r="H80" s="45">
        <v>4.5</v>
      </c>
      <c r="I80" s="22">
        <f>SUM(C80:H80)</f>
        <v>26.9</v>
      </c>
      <c r="J80" s="45">
        <v>3.3</v>
      </c>
      <c r="K80" s="22">
        <v>3.8</v>
      </c>
      <c r="L80" s="22">
        <v>5.6</v>
      </c>
      <c r="M80" s="22">
        <v>3.6</v>
      </c>
      <c r="N80" s="22">
        <v>5.0999999999999996</v>
      </c>
      <c r="O80" s="22">
        <v>4.9000000000000004</v>
      </c>
      <c r="P80" s="22">
        <f>SUM(J80:O80)</f>
        <v>26.299999999999997</v>
      </c>
      <c r="Q80" s="46">
        <f t="shared" si="37"/>
        <v>-0.60000000000000142</v>
      </c>
      <c r="R80" s="22">
        <f>+Q80/I80*100</f>
        <v>-2.2304832713754701</v>
      </c>
    </row>
    <row r="81" spans="2:18" ht="15.95" customHeight="1" x14ac:dyDescent="0.25">
      <c r="B81" s="19" t="s">
        <v>79</v>
      </c>
      <c r="C81" s="16">
        <f t="shared" ref="C81:P81" si="40">+C82+C88+C90</f>
        <v>1283.3000000000002</v>
      </c>
      <c r="D81" s="15">
        <f t="shared" si="40"/>
        <v>967.3</v>
      </c>
      <c r="E81" s="15">
        <f t="shared" si="40"/>
        <v>1097.1999999999998</v>
      </c>
      <c r="F81" s="15">
        <f t="shared" si="40"/>
        <v>1163.5</v>
      </c>
      <c r="G81" s="15">
        <f t="shared" si="40"/>
        <v>1061.2</v>
      </c>
      <c r="H81" s="15">
        <f t="shared" si="40"/>
        <v>6406.0999999999995</v>
      </c>
      <c r="I81" s="15">
        <f t="shared" si="40"/>
        <v>11978.6</v>
      </c>
      <c r="J81" s="16">
        <f t="shared" si="40"/>
        <v>4445.6000000000004</v>
      </c>
      <c r="K81" s="15">
        <f t="shared" si="40"/>
        <v>1348.1</v>
      </c>
      <c r="L81" s="15">
        <f t="shared" si="40"/>
        <v>1348.8000000000002</v>
      </c>
      <c r="M81" s="15">
        <f t="shared" si="40"/>
        <v>1253.9000000000001</v>
      </c>
      <c r="N81" s="15">
        <f t="shared" si="40"/>
        <v>1632.6</v>
      </c>
      <c r="O81" s="15">
        <f t="shared" si="40"/>
        <v>3578.6</v>
      </c>
      <c r="P81" s="15">
        <f t="shared" si="40"/>
        <v>13607.600000000002</v>
      </c>
      <c r="Q81" s="17">
        <f t="shared" si="37"/>
        <v>1629.0000000000018</v>
      </c>
      <c r="R81" s="15">
        <f>+Q81/I81*100</f>
        <v>13.599251999398943</v>
      </c>
    </row>
    <row r="82" spans="2:18" ht="15.95" customHeight="1" x14ac:dyDescent="0.25">
      <c r="B82" s="72" t="s">
        <v>80</v>
      </c>
      <c r="C82" s="16">
        <f t="shared" ref="C82:H82" si="41">SUM(C83:C87)</f>
        <v>469.6</v>
      </c>
      <c r="D82" s="16">
        <f t="shared" ref="D82:G82" si="42">SUM(D83:D87)</f>
        <v>155.69999999999999</v>
      </c>
      <c r="E82" s="16">
        <f t="shared" si="42"/>
        <v>183.8</v>
      </c>
      <c r="F82" s="16">
        <f t="shared" si="42"/>
        <v>202</v>
      </c>
      <c r="G82" s="16">
        <f t="shared" si="42"/>
        <v>173.1</v>
      </c>
      <c r="H82" s="16">
        <f t="shared" si="41"/>
        <v>5570.7999999999993</v>
      </c>
      <c r="I82" s="16">
        <f t="shared" ref="I82:P82" si="43">SUM(I83:I87)</f>
        <v>6755</v>
      </c>
      <c r="J82" s="16">
        <f t="shared" si="43"/>
        <v>2847.6</v>
      </c>
      <c r="K82" s="66">
        <f t="shared" si="43"/>
        <v>396.2</v>
      </c>
      <c r="L82" s="66">
        <f t="shared" si="43"/>
        <v>320.8</v>
      </c>
      <c r="M82" s="66">
        <f t="shared" si="43"/>
        <v>438.3</v>
      </c>
      <c r="N82" s="66">
        <f t="shared" si="43"/>
        <v>820.6</v>
      </c>
      <c r="O82" s="66">
        <f t="shared" si="43"/>
        <v>2563.5</v>
      </c>
      <c r="P82" s="16">
        <f t="shared" si="43"/>
        <v>7387.0000000000009</v>
      </c>
      <c r="Q82" s="17">
        <f t="shared" si="37"/>
        <v>632.00000000000091</v>
      </c>
      <c r="R82" s="15">
        <f>+Q82/I82*100</f>
        <v>9.3560325684678141</v>
      </c>
    </row>
    <row r="83" spans="2:18" ht="15.95" customHeight="1" x14ac:dyDescent="0.25">
      <c r="B83" s="81" t="s">
        <v>81</v>
      </c>
      <c r="C83" s="45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f t="shared" ref="I83:I92" si="44">SUM(C83:H83)</f>
        <v>0</v>
      </c>
      <c r="J83" s="45">
        <v>2500.1999999999998</v>
      </c>
      <c r="K83" s="22">
        <v>0</v>
      </c>
      <c r="L83" s="22">
        <v>0</v>
      </c>
      <c r="M83" s="22">
        <v>0</v>
      </c>
      <c r="N83" s="22">
        <v>0</v>
      </c>
      <c r="O83" s="22">
        <v>1448.8</v>
      </c>
      <c r="P83" s="22">
        <f t="shared" ref="P83:P92" si="45">SUM(J83:O83)</f>
        <v>3949</v>
      </c>
      <c r="Q83" s="83">
        <f t="shared" si="37"/>
        <v>3949</v>
      </c>
      <c r="R83" s="84">
        <v>0</v>
      </c>
    </row>
    <row r="84" spans="2:18" ht="15.95" customHeight="1" x14ac:dyDescent="0.25">
      <c r="B84" s="81" t="s">
        <v>82</v>
      </c>
      <c r="C84" s="45">
        <v>109.4</v>
      </c>
      <c r="D84" s="45">
        <v>155.69999999999999</v>
      </c>
      <c r="E84" s="45">
        <v>183.8</v>
      </c>
      <c r="F84" s="45">
        <v>167.4</v>
      </c>
      <c r="G84" s="45">
        <v>173.1</v>
      </c>
      <c r="H84" s="45">
        <v>167.9</v>
      </c>
      <c r="I84" s="22">
        <f t="shared" si="44"/>
        <v>957.30000000000007</v>
      </c>
      <c r="J84" s="45">
        <v>102.3</v>
      </c>
      <c r="K84" s="22">
        <v>396.2</v>
      </c>
      <c r="L84" s="22">
        <v>88.8</v>
      </c>
      <c r="M84" s="22">
        <v>2.7</v>
      </c>
      <c r="N84" s="22">
        <v>177.4</v>
      </c>
      <c r="O84" s="22">
        <v>91.1</v>
      </c>
      <c r="P84" s="22">
        <f t="shared" si="45"/>
        <v>858.5</v>
      </c>
      <c r="Q84" s="46">
        <f t="shared" si="37"/>
        <v>-98.800000000000068</v>
      </c>
      <c r="R84" s="22">
        <f>+Q84/I84*100</f>
        <v>-10.320693617465796</v>
      </c>
    </row>
    <row r="85" spans="2:18" ht="15.95" customHeight="1" x14ac:dyDescent="0.25">
      <c r="B85" s="81" t="s">
        <v>83</v>
      </c>
      <c r="C85" s="45">
        <v>360.2</v>
      </c>
      <c r="D85" s="45">
        <v>0</v>
      </c>
      <c r="E85" s="45">
        <v>0</v>
      </c>
      <c r="F85" s="45">
        <v>34.6</v>
      </c>
      <c r="G85" s="45">
        <v>0</v>
      </c>
      <c r="H85" s="45">
        <v>5402.9</v>
      </c>
      <c r="I85" s="22">
        <f t="shared" si="44"/>
        <v>5797.7</v>
      </c>
      <c r="J85" s="45">
        <v>245.1</v>
      </c>
      <c r="K85" s="22">
        <v>0</v>
      </c>
      <c r="L85" s="22">
        <v>0</v>
      </c>
      <c r="M85" s="22">
        <v>32.5</v>
      </c>
      <c r="N85" s="22">
        <v>0</v>
      </c>
      <c r="O85" s="22">
        <v>0</v>
      </c>
      <c r="P85" s="22">
        <f t="shared" si="45"/>
        <v>277.60000000000002</v>
      </c>
      <c r="Q85" s="46">
        <f t="shared" si="37"/>
        <v>-5520.0999999999995</v>
      </c>
      <c r="R85" s="22">
        <f>+Q85/I85*100</f>
        <v>-95.211894371906098</v>
      </c>
    </row>
    <row r="86" spans="2:18" ht="15.95" customHeight="1" x14ac:dyDescent="0.25">
      <c r="B86" s="81" t="s">
        <v>84</v>
      </c>
      <c r="C86" s="45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f t="shared" si="44"/>
        <v>0</v>
      </c>
      <c r="J86" s="21">
        <v>0</v>
      </c>
      <c r="K86" s="22">
        <v>0</v>
      </c>
      <c r="L86" s="22">
        <v>0.1</v>
      </c>
      <c r="M86" s="22">
        <v>0</v>
      </c>
      <c r="N86" s="22">
        <v>0</v>
      </c>
      <c r="O86" s="22">
        <v>0</v>
      </c>
      <c r="P86" s="22">
        <f t="shared" si="45"/>
        <v>0.1</v>
      </c>
      <c r="Q86" s="46">
        <f t="shared" si="37"/>
        <v>0.1</v>
      </c>
      <c r="R86" s="84">
        <v>0</v>
      </c>
    </row>
    <row r="87" spans="2:18" s="90" customFormat="1" ht="15.95" customHeight="1" x14ac:dyDescent="0.25">
      <c r="B87" s="85" t="s">
        <v>85</v>
      </c>
      <c r="C87" s="86">
        <v>0</v>
      </c>
      <c r="D87" s="86">
        <v>0</v>
      </c>
      <c r="E87" s="86">
        <v>0</v>
      </c>
      <c r="F87" s="86">
        <v>0</v>
      </c>
      <c r="G87" s="86">
        <v>0</v>
      </c>
      <c r="H87" s="86">
        <v>0</v>
      </c>
      <c r="I87" s="39">
        <f t="shared" si="44"/>
        <v>0</v>
      </c>
      <c r="J87" s="39">
        <v>0</v>
      </c>
      <c r="K87" s="39">
        <v>0</v>
      </c>
      <c r="L87" s="39">
        <v>231.9</v>
      </c>
      <c r="M87" s="39">
        <v>403.1</v>
      </c>
      <c r="N87" s="39">
        <v>643.20000000000005</v>
      </c>
      <c r="O87" s="39">
        <v>1023.6</v>
      </c>
      <c r="P87" s="87">
        <f t="shared" si="45"/>
        <v>2301.8000000000002</v>
      </c>
      <c r="Q87" s="88">
        <f t="shared" si="37"/>
        <v>2301.8000000000002</v>
      </c>
      <c r="R87" s="89">
        <v>0</v>
      </c>
    </row>
    <row r="88" spans="2:18" ht="15.95" customHeight="1" x14ac:dyDescent="0.25">
      <c r="B88" s="72" t="s">
        <v>86</v>
      </c>
      <c r="C88" s="16">
        <v>112.2</v>
      </c>
      <c r="D88" s="16">
        <v>85.8</v>
      </c>
      <c r="E88" s="16">
        <v>92.6</v>
      </c>
      <c r="F88" s="16">
        <v>91.1</v>
      </c>
      <c r="G88" s="16">
        <v>107.1</v>
      </c>
      <c r="H88" s="16">
        <v>104.5</v>
      </c>
      <c r="I88" s="15">
        <f t="shared" si="44"/>
        <v>593.30000000000007</v>
      </c>
      <c r="J88" s="16">
        <v>100.5</v>
      </c>
      <c r="K88" s="15">
        <v>154</v>
      </c>
      <c r="L88" s="15">
        <v>114.8</v>
      </c>
      <c r="M88" s="15">
        <v>102.4</v>
      </c>
      <c r="N88" s="15">
        <v>102.8</v>
      </c>
      <c r="O88" s="15">
        <v>98.6</v>
      </c>
      <c r="P88" s="15">
        <f t="shared" si="45"/>
        <v>673.1</v>
      </c>
      <c r="Q88" s="17">
        <f t="shared" si="37"/>
        <v>79.799999999999955</v>
      </c>
      <c r="R88" s="15">
        <f>+Q88/I88*100</f>
        <v>13.450193831114099</v>
      </c>
    </row>
    <row r="89" spans="2:18" ht="15.95" customHeight="1" x14ac:dyDescent="0.25">
      <c r="B89" s="91" t="s">
        <v>87</v>
      </c>
      <c r="C89" s="55">
        <v>76.900000000000006</v>
      </c>
      <c r="D89" s="55">
        <v>56.7</v>
      </c>
      <c r="E89" s="55">
        <v>71.900000000000006</v>
      </c>
      <c r="F89" s="55">
        <v>70.8</v>
      </c>
      <c r="G89" s="55">
        <v>86.1</v>
      </c>
      <c r="H89" s="55">
        <v>86.8</v>
      </c>
      <c r="I89" s="56">
        <f t="shared" si="44"/>
        <v>449.2</v>
      </c>
      <c r="J89" s="55">
        <v>85.6</v>
      </c>
      <c r="K89" s="56">
        <v>83.2</v>
      </c>
      <c r="L89" s="56">
        <v>89.9</v>
      </c>
      <c r="M89" s="56">
        <v>76.3</v>
      </c>
      <c r="N89" s="56">
        <v>82.2</v>
      </c>
      <c r="O89" s="56">
        <v>72.900000000000006</v>
      </c>
      <c r="P89" s="56">
        <f t="shared" si="45"/>
        <v>490.1</v>
      </c>
      <c r="Q89" s="92">
        <f t="shared" si="37"/>
        <v>40.900000000000034</v>
      </c>
      <c r="R89" s="93">
        <v>0</v>
      </c>
    </row>
    <row r="90" spans="2:18" ht="15.75" customHeight="1" x14ac:dyDescent="0.25">
      <c r="B90" s="72" t="s">
        <v>88</v>
      </c>
      <c r="C90" s="16">
        <v>701.5</v>
      </c>
      <c r="D90" s="16">
        <v>725.8</v>
      </c>
      <c r="E90" s="16">
        <v>820.8</v>
      </c>
      <c r="F90" s="16">
        <v>870.4</v>
      </c>
      <c r="G90" s="16">
        <v>781</v>
      </c>
      <c r="H90" s="16">
        <v>730.8</v>
      </c>
      <c r="I90" s="15">
        <f t="shared" si="44"/>
        <v>4630.3</v>
      </c>
      <c r="J90" s="15">
        <v>1497.5</v>
      </c>
      <c r="K90" s="15">
        <v>797.9</v>
      </c>
      <c r="L90" s="15">
        <v>913.2</v>
      </c>
      <c r="M90" s="15">
        <v>713.2</v>
      </c>
      <c r="N90" s="15">
        <v>709.2</v>
      </c>
      <c r="O90" s="15">
        <v>916.5</v>
      </c>
      <c r="P90" s="15">
        <f t="shared" si="45"/>
        <v>5547.5</v>
      </c>
      <c r="Q90" s="17">
        <f t="shared" si="37"/>
        <v>917.19999999999982</v>
      </c>
      <c r="R90" s="15">
        <f>+Q90/I90*100</f>
        <v>19.808651707232787</v>
      </c>
    </row>
    <row r="91" spans="2:18" s="43" customFormat="1" ht="15.95" customHeight="1" x14ac:dyDescent="0.25">
      <c r="B91" s="94" t="s">
        <v>89</v>
      </c>
      <c r="C91" s="95">
        <v>694.6</v>
      </c>
      <c r="D91" s="95">
        <v>721.7</v>
      </c>
      <c r="E91" s="95">
        <v>794.3</v>
      </c>
      <c r="F91" s="95">
        <v>861.9</v>
      </c>
      <c r="G91" s="95">
        <v>776.3</v>
      </c>
      <c r="H91" s="95">
        <v>726.4</v>
      </c>
      <c r="I91" s="39">
        <f t="shared" si="44"/>
        <v>4575.2</v>
      </c>
      <c r="J91" s="95">
        <v>693.1</v>
      </c>
      <c r="K91" s="39">
        <v>785.9</v>
      </c>
      <c r="L91" s="39">
        <v>908.1</v>
      </c>
      <c r="M91" s="39">
        <v>705.1</v>
      </c>
      <c r="N91" s="39">
        <v>701.7</v>
      </c>
      <c r="O91" s="39">
        <v>912.2</v>
      </c>
      <c r="P91" s="39">
        <f t="shared" si="45"/>
        <v>4706.0999999999995</v>
      </c>
      <c r="Q91" s="42">
        <f t="shared" si="37"/>
        <v>130.89999999999964</v>
      </c>
      <c r="R91" s="39">
        <f>+Q91/I91*100</f>
        <v>2.8610771113831013</v>
      </c>
    </row>
    <row r="92" spans="2:18" s="43" customFormat="1" ht="15.95" customHeight="1" x14ac:dyDescent="0.25">
      <c r="B92" s="85" t="s">
        <v>90</v>
      </c>
      <c r="C92" s="95">
        <v>0</v>
      </c>
      <c r="D92" s="39">
        <v>0</v>
      </c>
      <c r="E92" s="39">
        <v>0</v>
      </c>
      <c r="F92" s="39">
        <v>0</v>
      </c>
      <c r="G92" s="39">
        <v>0</v>
      </c>
      <c r="H92" s="39">
        <v>0</v>
      </c>
      <c r="I92" s="39">
        <f t="shared" si="44"/>
        <v>0</v>
      </c>
      <c r="J92" s="95">
        <v>801.4</v>
      </c>
      <c r="K92" s="39">
        <v>0</v>
      </c>
      <c r="L92" s="39">
        <v>0</v>
      </c>
      <c r="M92" s="39">
        <v>0</v>
      </c>
      <c r="N92" s="39">
        <v>0</v>
      </c>
      <c r="O92" s="39">
        <v>0</v>
      </c>
      <c r="P92" s="39">
        <f t="shared" si="45"/>
        <v>801.4</v>
      </c>
      <c r="Q92" s="42">
        <f t="shared" si="37"/>
        <v>801.4</v>
      </c>
      <c r="R92" s="96">
        <v>0</v>
      </c>
    </row>
    <row r="93" spans="2:18" ht="15.95" customHeight="1" x14ac:dyDescent="0.25">
      <c r="B93" s="71" t="s">
        <v>91</v>
      </c>
      <c r="C93" s="15">
        <f t="shared" ref="C93:O93" si="46">+C97+C94</f>
        <v>0</v>
      </c>
      <c r="D93" s="15">
        <f t="shared" si="46"/>
        <v>1743.4</v>
      </c>
      <c r="E93" s="15">
        <f t="shared" si="46"/>
        <v>884.1</v>
      </c>
      <c r="F93" s="15">
        <f t="shared" si="46"/>
        <v>858.4</v>
      </c>
      <c r="G93" s="15">
        <f t="shared" si="46"/>
        <v>855.8</v>
      </c>
      <c r="H93" s="15">
        <f t="shared" si="46"/>
        <v>857.1</v>
      </c>
      <c r="I93" s="15">
        <f t="shared" si="46"/>
        <v>5198.8000000000011</v>
      </c>
      <c r="J93" s="16">
        <f t="shared" si="46"/>
        <v>0</v>
      </c>
      <c r="K93" s="15">
        <f t="shared" si="46"/>
        <v>0</v>
      </c>
      <c r="L93" s="15">
        <f t="shared" si="46"/>
        <v>826.2</v>
      </c>
      <c r="M93" s="15">
        <f t="shared" si="46"/>
        <v>0</v>
      </c>
      <c r="N93" s="15">
        <f t="shared" si="46"/>
        <v>18.600000000000001</v>
      </c>
      <c r="O93" s="15">
        <f t="shared" si="46"/>
        <v>2.7</v>
      </c>
      <c r="P93" s="15">
        <f>+P97+P94</f>
        <v>847.5</v>
      </c>
      <c r="Q93" s="17">
        <f t="shared" si="37"/>
        <v>-4351.3000000000011</v>
      </c>
      <c r="R93" s="15">
        <f>+Q93/I93*100</f>
        <v>-83.698161114103257</v>
      </c>
    </row>
    <row r="94" spans="2:18" ht="15.95" customHeight="1" x14ac:dyDescent="0.25">
      <c r="B94" s="97" t="s">
        <v>92</v>
      </c>
      <c r="C94" s="63">
        <f t="shared" ref="C94:P94" si="47">+C95+C96</f>
        <v>0</v>
      </c>
      <c r="D94" s="63">
        <f t="shared" si="47"/>
        <v>0</v>
      </c>
      <c r="E94" s="63">
        <f t="shared" si="47"/>
        <v>23.7</v>
      </c>
      <c r="F94" s="63">
        <f t="shared" si="47"/>
        <v>1.4</v>
      </c>
      <c r="G94" s="63">
        <f t="shared" si="47"/>
        <v>0</v>
      </c>
      <c r="H94" s="63">
        <f t="shared" si="47"/>
        <v>0</v>
      </c>
      <c r="I94" s="63">
        <f t="shared" si="47"/>
        <v>25.099999999999998</v>
      </c>
      <c r="J94" s="63">
        <f t="shared" si="47"/>
        <v>0</v>
      </c>
      <c r="K94" s="63">
        <f t="shared" si="47"/>
        <v>0</v>
      </c>
      <c r="L94" s="63">
        <f t="shared" si="47"/>
        <v>0</v>
      </c>
      <c r="M94" s="63">
        <f t="shared" si="47"/>
        <v>0</v>
      </c>
      <c r="N94" s="63">
        <f t="shared" si="47"/>
        <v>18.600000000000001</v>
      </c>
      <c r="O94" s="63">
        <f t="shared" si="47"/>
        <v>2.7</v>
      </c>
      <c r="P94" s="63">
        <f t="shared" si="47"/>
        <v>21.3</v>
      </c>
      <c r="Q94" s="64">
        <f t="shared" si="37"/>
        <v>-3.7999999999999972</v>
      </c>
      <c r="R94" s="63">
        <f t="shared" ref="R94:R95" si="48">+Q94/I94*100</f>
        <v>-15.139442231075687</v>
      </c>
    </row>
    <row r="95" spans="2:18" ht="15.95" customHeight="1" x14ac:dyDescent="0.25">
      <c r="B95" s="81" t="s">
        <v>93</v>
      </c>
      <c r="C95" s="22">
        <v>0</v>
      </c>
      <c r="D95" s="22">
        <v>0</v>
      </c>
      <c r="E95" s="22">
        <v>23.7</v>
      </c>
      <c r="F95" s="22">
        <v>1.4</v>
      </c>
      <c r="G95" s="22">
        <v>0</v>
      </c>
      <c r="H95" s="22">
        <v>0</v>
      </c>
      <c r="I95" s="22">
        <f>SUM(C95:H95)</f>
        <v>25.099999999999998</v>
      </c>
      <c r="J95" s="22">
        <v>0</v>
      </c>
      <c r="K95" s="22">
        <v>0</v>
      </c>
      <c r="L95" s="22">
        <v>0</v>
      </c>
      <c r="M95" s="22">
        <v>0</v>
      </c>
      <c r="N95" s="22">
        <v>18.600000000000001</v>
      </c>
      <c r="O95" s="22">
        <v>2.7</v>
      </c>
      <c r="P95" s="22">
        <f>SUM(J95:O95)</f>
        <v>21.3</v>
      </c>
      <c r="Q95" s="46">
        <f t="shared" si="37"/>
        <v>-3.7999999999999972</v>
      </c>
      <c r="R95" s="22">
        <f t="shared" si="48"/>
        <v>-15.139442231075687</v>
      </c>
    </row>
    <row r="96" spans="2:18" ht="15.95" customHeight="1" x14ac:dyDescent="0.25">
      <c r="B96" s="81" t="s">
        <v>94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f>SUM(J96:O96)</f>
        <v>0</v>
      </c>
      <c r="Q96" s="46">
        <f t="shared" si="37"/>
        <v>0</v>
      </c>
      <c r="R96" s="98">
        <v>0</v>
      </c>
    </row>
    <row r="97" spans="2:18" ht="15.95" customHeight="1" x14ac:dyDescent="0.25">
      <c r="B97" s="99" t="s">
        <v>95</v>
      </c>
      <c r="C97" s="45">
        <v>0</v>
      </c>
      <c r="D97" s="45">
        <v>1743.4</v>
      </c>
      <c r="E97" s="45">
        <v>860.4</v>
      </c>
      <c r="F97" s="45">
        <v>857</v>
      </c>
      <c r="G97" s="45">
        <v>855.8</v>
      </c>
      <c r="H97" s="45">
        <v>857.1</v>
      </c>
      <c r="I97" s="22">
        <f>SUM(C97:H97)</f>
        <v>5173.7000000000007</v>
      </c>
      <c r="J97" s="45">
        <v>0</v>
      </c>
      <c r="K97" s="22">
        <v>0</v>
      </c>
      <c r="L97" s="22">
        <v>826.2</v>
      </c>
      <c r="M97" s="22">
        <v>0</v>
      </c>
      <c r="N97" s="22">
        <v>0</v>
      </c>
      <c r="O97" s="22">
        <v>0</v>
      </c>
      <c r="P97" s="22">
        <f>SUM(J97:O97)</f>
        <v>826.2</v>
      </c>
      <c r="Q97" s="46">
        <f t="shared" si="37"/>
        <v>-4347.5000000000009</v>
      </c>
      <c r="R97" s="22">
        <f t="shared" ref="R97:R102" si="49">+Q97/I97*100</f>
        <v>-84.030771014940953</v>
      </c>
    </row>
    <row r="98" spans="2:18" ht="20.25" customHeight="1" thickBot="1" x14ac:dyDescent="0.25">
      <c r="B98" s="100" t="s">
        <v>96</v>
      </c>
      <c r="C98" s="101">
        <f t="shared" ref="C98:P98" si="50">+C93+C8</f>
        <v>63760.800000000003</v>
      </c>
      <c r="D98" s="101">
        <f t="shared" si="50"/>
        <v>58516.800000000003</v>
      </c>
      <c r="E98" s="101">
        <f t="shared" si="50"/>
        <v>58452.299999999988</v>
      </c>
      <c r="F98" s="101">
        <f t="shared" si="50"/>
        <v>84922</v>
      </c>
      <c r="G98" s="101">
        <f t="shared" si="50"/>
        <v>67074.3</v>
      </c>
      <c r="H98" s="101">
        <f t="shared" si="50"/>
        <v>69239.199999999997</v>
      </c>
      <c r="I98" s="101">
        <f t="shared" si="50"/>
        <v>401965.4</v>
      </c>
      <c r="J98" s="101">
        <f t="shared" si="50"/>
        <v>80867.7</v>
      </c>
      <c r="K98" s="101">
        <f t="shared" si="50"/>
        <v>66273.5</v>
      </c>
      <c r="L98" s="101">
        <f t="shared" si="50"/>
        <v>72649</v>
      </c>
      <c r="M98" s="101">
        <f t="shared" si="50"/>
        <v>87403.700000000026</v>
      </c>
      <c r="N98" s="101">
        <f t="shared" si="50"/>
        <v>85039.300000000017</v>
      </c>
      <c r="O98" s="101">
        <f t="shared" si="50"/>
        <v>78759.899999999994</v>
      </c>
      <c r="P98" s="101">
        <f t="shared" si="50"/>
        <v>470993.1</v>
      </c>
      <c r="Q98" s="102">
        <f t="shared" si="37"/>
        <v>69027.699999999953</v>
      </c>
      <c r="R98" s="102">
        <f t="shared" si="49"/>
        <v>17.172547686940206</v>
      </c>
    </row>
    <row r="99" spans="2:18" ht="15.95" customHeight="1" thickTop="1" x14ac:dyDescent="0.25">
      <c r="B99" s="19" t="s">
        <v>97</v>
      </c>
      <c r="C99" s="15">
        <v>108.6</v>
      </c>
      <c r="D99" s="15">
        <v>6</v>
      </c>
      <c r="E99" s="15">
        <v>12.2</v>
      </c>
      <c r="F99" s="15">
        <v>47.7</v>
      </c>
      <c r="G99" s="15">
        <v>1.4</v>
      </c>
      <c r="H99" s="15">
        <v>14.3</v>
      </c>
      <c r="I99" s="15">
        <f>SUM(C99:H99)</f>
        <v>190.20000000000002</v>
      </c>
      <c r="J99" s="15">
        <v>324.3</v>
      </c>
      <c r="K99" s="15">
        <v>3.9</v>
      </c>
      <c r="L99" s="15">
        <v>45.4</v>
      </c>
      <c r="M99" s="15">
        <v>12.2</v>
      </c>
      <c r="N99" s="15">
        <v>146.4</v>
      </c>
      <c r="O99" s="15">
        <v>18.899999999999999</v>
      </c>
      <c r="P99" s="15">
        <f>SUM(J99:O99)</f>
        <v>551.09999999999991</v>
      </c>
      <c r="Q99" s="17">
        <f t="shared" si="37"/>
        <v>360.89999999999986</v>
      </c>
      <c r="R99" s="103">
        <f t="shared" si="49"/>
        <v>189.74763406940053</v>
      </c>
    </row>
    <row r="100" spans="2:18" ht="15.95" customHeight="1" x14ac:dyDescent="0.25">
      <c r="B100" s="104" t="s">
        <v>98</v>
      </c>
      <c r="C100" s="105">
        <f t="shared" ref="C100:P100" si="51">+C101+C104+C117</f>
        <v>148892.4</v>
      </c>
      <c r="D100" s="105">
        <f t="shared" si="51"/>
        <v>9276</v>
      </c>
      <c r="E100" s="105">
        <f t="shared" si="51"/>
        <v>2035.5</v>
      </c>
      <c r="F100" s="105">
        <f t="shared" si="51"/>
        <v>6166.7</v>
      </c>
      <c r="G100" s="105">
        <f t="shared" si="51"/>
        <v>266.3</v>
      </c>
      <c r="H100" s="105">
        <f t="shared" si="51"/>
        <v>24674.200000000004</v>
      </c>
      <c r="I100" s="105">
        <f t="shared" si="51"/>
        <v>191311.1</v>
      </c>
      <c r="J100" s="105">
        <f t="shared" si="51"/>
        <v>17912.2</v>
      </c>
      <c r="K100" s="105">
        <f t="shared" si="51"/>
        <v>134401.19999999998</v>
      </c>
      <c r="L100" s="105">
        <f t="shared" si="51"/>
        <v>655.09999999999991</v>
      </c>
      <c r="M100" s="105">
        <f t="shared" si="51"/>
        <v>227.7</v>
      </c>
      <c r="N100" s="105">
        <f t="shared" si="51"/>
        <v>181.1</v>
      </c>
      <c r="O100" s="105">
        <f t="shared" si="51"/>
        <v>82718.600000000006</v>
      </c>
      <c r="P100" s="105">
        <f t="shared" si="51"/>
        <v>236095.90000000002</v>
      </c>
      <c r="Q100" s="106">
        <f t="shared" si="37"/>
        <v>44784.800000000017</v>
      </c>
      <c r="R100" s="105">
        <f t="shared" si="49"/>
        <v>23.409410117865619</v>
      </c>
    </row>
    <row r="101" spans="2:18" ht="15.95" customHeight="1" x14ac:dyDescent="0.25">
      <c r="B101" s="107" t="s">
        <v>99</v>
      </c>
      <c r="C101" s="108">
        <f t="shared" ref="C101:H101" si="52">+C102+C103</f>
        <v>0</v>
      </c>
      <c r="D101" s="108">
        <f t="shared" si="52"/>
        <v>36.1</v>
      </c>
      <c r="E101" s="108">
        <f t="shared" si="52"/>
        <v>43.4</v>
      </c>
      <c r="F101" s="108">
        <f t="shared" si="52"/>
        <v>0</v>
      </c>
      <c r="G101" s="108">
        <f t="shared" si="52"/>
        <v>116.9</v>
      </c>
      <c r="H101" s="108">
        <f t="shared" si="52"/>
        <v>8.4</v>
      </c>
      <c r="I101" s="108">
        <f>+I102+I103</f>
        <v>204.8</v>
      </c>
      <c r="J101" s="108">
        <f t="shared" ref="J101:P101" si="53">+J102+J103</f>
        <v>149.5</v>
      </c>
      <c r="K101" s="108">
        <f t="shared" si="53"/>
        <v>224.3</v>
      </c>
      <c r="L101" s="108">
        <f t="shared" si="53"/>
        <v>11.3</v>
      </c>
      <c r="M101" s="108">
        <f t="shared" si="53"/>
        <v>121.7</v>
      </c>
      <c r="N101" s="108">
        <f t="shared" si="53"/>
        <v>8.6999999999999993</v>
      </c>
      <c r="O101" s="108">
        <f t="shared" si="53"/>
        <v>0</v>
      </c>
      <c r="P101" s="108">
        <f t="shared" si="53"/>
        <v>515.5</v>
      </c>
      <c r="Q101" s="108">
        <f t="shared" si="37"/>
        <v>310.7</v>
      </c>
      <c r="R101" s="109">
        <f t="shared" si="49"/>
        <v>151.70898437499997</v>
      </c>
    </row>
    <row r="102" spans="2:18" ht="20.25" customHeight="1" x14ac:dyDescent="0.25">
      <c r="B102" s="110" t="s">
        <v>100</v>
      </c>
      <c r="C102" s="111">
        <v>0</v>
      </c>
      <c r="D102" s="112">
        <v>36.1</v>
      </c>
      <c r="E102" s="112">
        <v>43.4</v>
      </c>
      <c r="F102" s="112">
        <v>0</v>
      </c>
      <c r="G102" s="112">
        <v>116.9</v>
      </c>
      <c r="H102" s="112">
        <v>8.4</v>
      </c>
      <c r="I102" s="111">
        <f>SUM(C102:H102)</f>
        <v>204.8</v>
      </c>
      <c r="J102" s="111">
        <v>0</v>
      </c>
      <c r="K102" s="112">
        <v>32.200000000000003</v>
      </c>
      <c r="L102" s="112">
        <v>0</v>
      </c>
      <c r="M102" s="112">
        <v>121.7</v>
      </c>
      <c r="N102" s="112">
        <v>8.6999999999999993</v>
      </c>
      <c r="O102" s="112">
        <v>0</v>
      </c>
      <c r="P102" s="111">
        <f>SUM(J102:O102)</f>
        <v>162.6</v>
      </c>
      <c r="Q102" s="112">
        <f t="shared" si="37"/>
        <v>-42.200000000000017</v>
      </c>
      <c r="R102" s="111">
        <f t="shared" si="49"/>
        <v>-20.605468750000007</v>
      </c>
    </row>
    <row r="103" spans="2:18" s="90" customFormat="1" ht="21" customHeight="1" x14ac:dyDescent="0.2">
      <c r="B103" s="113" t="s">
        <v>101</v>
      </c>
      <c r="C103" s="114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  <c r="I103" s="114">
        <f>SUM(C103:H103)</f>
        <v>0</v>
      </c>
      <c r="J103" s="114">
        <v>149.5</v>
      </c>
      <c r="K103" s="114">
        <v>192.1</v>
      </c>
      <c r="L103" s="114">
        <v>11.3</v>
      </c>
      <c r="M103" s="114">
        <v>0</v>
      </c>
      <c r="N103" s="114">
        <v>0</v>
      </c>
      <c r="O103" s="114">
        <v>0</v>
      </c>
      <c r="P103" s="114">
        <f>SUM(J103:O103)</f>
        <v>352.90000000000003</v>
      </c>
      <c r="Q103" s="116">
        <f t="shared" si="37"/>
        <v>352.90000000000003</v>
      </c>
      <c r="R103" s="117">
        <v>0</v>
      </c>
    </row>
    <row r="104" spans="2:18" ht="15.95" customHeight="1" x14ac:dyDescent="0.25">
      <c r="B104" s="107" t="s">
        <v>102</v>
      </c>
      <c r="C104" s="108">
        <f t="shared" ref="C104:P104" si="54">+C105+C107</f>
        <v>144914.1</v>
      </c>
      <c r="D104" s="108">
        <f t="shared" si="54"/>
        <v>7149.4000000000005</v>
      </c>
      <c r="E104" s="108">
        <f t="shared" si="54"/>
        <v>1992.1</v>
      </c>
      <c r="F104" s="108">
        <f t="shared" si="54"/>
        <v>5016.2</v>
      </c>
      <c r="G104" s="108">
        <f t="shared" si="54"/>
        <v>149.4</v>
      </c>
      <c r="H104" s="108">
        <f t="shared" si="54"/>
        <v>24527.9</v>
      </c>
      <c r="I104" s="108">
        <f t="shared" si="54"/>
        <v>183749.1</v>
      </c>
      <c r="J104" s="108">
        <f t="shared" si="54"/>
        <v>17762.7</v>
      </c>
      <c r="K104" s="108">
        <f t="shared" si="54"/>
        <v>134176.9</v>
      </c>
      <c r="L104" s="108">
        <f t="shared" si="54"/>
        <v>643.79999999999995</v>
      </c>
      <c r="M104" s="108">
        <f t="shared" si="54"/>
        <v>106</v>
      </c>
      <c r="N104" s="108">
        <f t="shared" si="54"/>
        <v>172.4</v>
      </c>
      <c r="O104" s="108">
        <f t="shared" si="54"/>
        <v>82158.5</v>
      </c>
      <c r="P104" s="108">
        <f t="shared" si="54"/>
        <v>235020.30000000002</v>
      </c>
      <c r="Q104" s="108">
        <f t="shared" si="37"/>
        <v>51271.200000000012</v>
      </c>
      <c r="R104" s="109">
        <f>+Q104/I104*100</f>
        <v>27.902830544476142</v>
      </c>
    </row>
    <row r="105" spans="2:18" ht="15.95" customHeight="1" x14ac:dyDescent="0.25">
      <c r="B105" s="118" t="s">
        <v>103</v>
      </c>
      <c r="C105" s="119">
        <f t="shared" ref="C105:O105" si="55">+C106</f>
        <v>0</v>
      </c>
      <c r="D105" s="119">
        <f t="shared" si="55"/>
        <v>0</v>
      </c>
      <c r="E105" s="119">
        <f t="shared" si="55"/>
        <v>0</v>
      </c>
      <c r="F105" s="119">
        <f t="shared" si="55"/>
        <v>0</v>
      </c>
      <c r="G105" s="119">
        <f t="shared" si="55"/>
        <v>0</v>
      </c>
      <c r="H105" s="119">
        <f t="shared" si="55"/>
        <v>0</v>
      </c>
      <c r="I105" s="119">
        <f t="shared" si="55"/>
        <v>0</v>
      </c>
      <c r="J105" s="119">
        <f t="shared" si="55"/>
        <v>0</v>
      </c>
      <c r="K105" s="119">
        <f t="shared" si="55"/>
        <v>0</v>
      </c>
      <c r="L105" s="119">
        <f t="shared" si="55"/>
        <v>0</v>
      </c>
      <c r="M105" s="119">
        <f t="shared" si="55"/>
        <v>0</v>
      </c>
      <c r="N105" s="119">
        <f t="shared" si="55"/>
        <v>0</v>
      </c>
      <c r="O105" s="119">
        <f t="shared" si="55"/>
        <v>0</v>
      </c>
      <c r="P105" s="119">
        <f>+P106</f>
        <v>0</v>
      </c>
      <c r="Q105" s="65">
        <f>+Q106</f>
        <v>0</v>
      </c>
      <c r="R105" s="120">
        <v>0</v>
      </c>
    </row>
    <row r="106" spans="2:18" ht="15.95" customHeight="1" x14ac:dyDescent="0.25">
      <c r="B106" s="33" t="s">
        <v>104</v>
      </c>
      <c r="C106" s="111">
        <v>0</v>
      </c>
      <c r="D106" s="112">
        <v>0</v>
      </c>
      <c r="E106" s="112">
        <v>0</v>
      </c>
      <c r="F106" s="112">
        <v>0</v>
      </c>
      <c r="G106" s="112">
        <v>0</v>
      </c>
      <c r="H106" s="112">
        <v>0</v>
      </c>
      <c r="I106" s="111">
        <f>SUM(C106:H106)</f>
        <v>0</v>
      </c>
      <c r="J106" s="111">
        <v>0</v>
      </c>
      <c r="K106" s="112">
        <v>0</v>
      </c>
      <c r="L106" s="112">
        <v>0</v>
      </c>
      <c r="M106" s="112">
        <v>0</v>
      </c>
      <c r="N106" s="112">
        <v>0</v>
      </c>
      <c r="O106" s="112">
        <v>0</v>
      </c>
      <c r="P106" s="111">
        <f>SUM(J106:O106)</f>
        <v>0</v>
      </c>
      <c r="Q106" s="65">
        <f t="shared" ref="Q106:Q132" si="56">+P106-I106</f>
        <v>0</v>
      </c>
      <c r="R106" s="120">
        <v>0</v>
      </c>
    </row>
    <row r="107" spans="2:18" ht="15.95" customHeight="1" x14ac:dyDescent="0.25">
      <c r="B107" s="118" t="s">
        <v>105</v>
      </c>
      <c r="C107" s="121">
        <f t="shared" ref="C107:P107" si="57">+C109+C112+C108</f>
        <v>144914.1</v>
      </c>
      <c r="D107" s="121">
        <f t="shared" si="57"/>
        <v>7149.4000000000005</v>
      </c>
      <c r="E107" s="121">
        <f t="shared" si="57"/>
        <v>1992.1</v>
      </c>
      <c r="F107" s="121">
        <f t="shared" si="57"/>
        <v>5016.2</v>
      </c>
      <c r="G107" s="121">
        <f t="shared" si="57"/>
        <v>149.4</v>
      </c>
      <c r="H107" s="121">
        <f t="shared" si="57"/>
        <v>24527.9</v>
      </c>
      <c r="I107" s="121">
        <f t="shared" si="57"/>
        <v>183749.1</v>
      </c>
      <c r="J107" s="121">
        <f t="shared" si="57"/>
        <v>17762.7</v>
      </c>
      <c r="K107" s="121">
        <f t="shared" si="57"/>
        <v>134176.9</v>
      </c>
      <c r="L107" s="121">
        <f t="shared" si="57"/>
        <v>643.79999999999995</v>
      </c>
      <c r="M107" s="121">
        <f t="shared" si="57"/>
        <v>106</v>
      </c>
      <c r="N107" s="121">
        <f t="shared" si="57"/>
        <v>172.4</v>
      </c>
      <c r="O107" s="121">
        <f t="shared" si="57"/>
        <v>82158.5</v>
      </c>
      <c r="P107" s="121">
        <f t="shared" si="57"/>
        <v>235020.30000000002</v>
      </c>
      <c r="Q107" s="122">
        <f t="shared" si="56"/>
        <v>51271.200000000012</v>
      </c>
      <c r="R107" s="123">
        <f>+Q107/I107*100</f>
        <v>27.902830544476142</v>
      </c>
    </row>
    <row r="108" spans="2:18" ht="15.95" customHeight="1" x14ac:dyDescent="0.25">
      <c r="B108" s="124" t="s">
        <v>106</v>
      </c>
      <c r="C108" s="105">
        <v>0</v>
      </c>
      <c r="D108" s="106">
        <v>0</v>
      </c>
      <c r="E108" s="106">
        <v>0</v>
      </c>
      <c r="F108" s="106">
        <v>0</v>
      </c>
      <c r="G108" s="106">
        <v>0</v>
      </c>
      <c r="H108" s="106">
        <v>0</v>
      </c>
      <c r="I108" s="105">
        <f>SUM(C108:H108)</f>
        <v>0</v>
      </c>
      <c r="J108" s="105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5">
        <f>SUM(J108:O108)</f>
        <v>0</v>
      </c>
      <c r="Q108" s="125">
        <f t="shared" si="56"/>
        <v>0</v>
      </c>
      <c r="R108" s="126" t="s">
        <v>107</v>
      </c>
    </row>
    <row r="109" spans="2:18" ht="15.95" customHeight="1" x14ac:dyDescent="0.25">
      <c r="B109" s="124" t="s">
        <v>108</v>
      </c>
      <c r="C109" s="106">
        <f t="shared" ref="C109:O109" si="58">+C110+C111</f>
        <v>144893.4</v>
      </c>
      <c r="D109" s="106">
        <f t="shared" si="58"/>
        <v>7119.6</v>
      </c>
      <c r="E109" s="106">
        <f t="shared" si="58"/>
        <v>0</v>
      </c>
      <c r="F109" s="106">
        <f t="shared" si="58"/>
        <v>5000</v>
      </c>
      <c r="G109" s="106">
        <f t="shared" si="58"/>
        <v>0</v>
      </c>
      <c r="H109" s="106">
        <f t="shared" si="58"/>
        <v>24329.200000000001</v>
      </c>
      <c r="I109" s="106">
        <f t="shared" si="58"/>
        <v>181342.2</v>
      </c>
      <c r="J109" s="106">
        <f t="shared" si="58"/>
        <v>229</v>
      </c>
      <c r="K109" s="106">
        <f t="shared" si="58"/>
        <v>133989.4</v>
      </c>
      <c r="L109" s="106">
        <f t="shared" si="58"/>
        <v>164.2</v>
      </c>
      <c r="M109" s="106">
        <f t="shared" si="58"/>
        <v>0</v>
      </c>
      <c r="N109" s="106">
        <f t="shared" si="58"/>
        <v>0</v>
      </c>
      <c r="O109" s="106">
        <f t="shared" si="58"/>
        <v>70000</v>
      </c>
      <c r="P109" s="106">
        <f>+P110+P111</f>
        <v>204382.6</v>
      </c>
      <c r="Q109" s="27">
        <f t="shared" si="56"/>
        <v>23040.399999999994</v>
      </c>
      <c r="R109" s="105">
        <f>+Q109/I109*100</f>
        <v>12.705481680491355</v>
      </c>
    </row>
    <row r="110" spans="2:18" ht="15.95" customHeight="1" x14ac:dyDescent="0.25">
      <c r="B110" s="127" t="s">
        <v>109</v>
      </c>
      <c r="C110" s="111">
        <v>0</v>
      </c>
      <c r="D110" s="112">
        <v>7000</v>
      </c>
      <c r="E110" s="112">
        <v>0</v>
      </c>
      <c r="F110" s="112">
        <v>5000</v>
      </c>
      <c r="G110" s="112">
        <v>0</v>
      </c>
      <c r="H110" s="128">
        <v>24329.200000000001</v>
      </c>
      <c r="I110" s="111">
        <f>SUM(C110:H110)</f>
        <v>36329.199999999997</v>
      </c>
      <c r="J110" s="111">
        <v>229</v>
      </c>
      <c r="K110" s="112">
        <v>0</v>
      </c>
      <c r="L110" s="112">
        <v>0</v>
      </c>
      <c r="M110" s="112">
        <v>0</v>
      </c>
      <c r="N110" s="112">
        <v>0</v>
      </c>
      <c r="O110" s="112">
        <v>70000</v>
      </c>
      <c r="P110" s="111">
        <f>SUM(J110:O110)</f>
        <v>70229</v>
      </c>
      <c r="Q110" s="129">
        <f t="shared" si="56"/>
        <v>33899.800000000003</v>
      </c>
      <c r="R110" s="111">
        <f>+Q110/I110*100</f>
        <v>93.312817237924321</v>
      </c>
    </row>
    <row r="111" spans="2:18" ht="15.95" customHeight="1" x14ac:dyDescent="0.25">
      <c r="B111" s="127" t="s">
        <v>110</v>
      </c>
      <c r="C111" s="111">
        <v>144893.4</v>
      </c>
      <c r="D111" s="112">
        <v>119.6</v>
      </c>
      <c r="E111" s="112">
        <v>0</v>
      </c>
      <c r="F111" s="112">
        <v>0</v>
      </c>
      <c r="G111" s="112">
        <v>0</v>
      </c>
      <c r="H111" s="112">
        <v>0</v>
      </c>
      <c r="I111" s="111">
        <f>SUM(C111:H111)</f>
        <v>145013</v>
      </c>
      <c r="J111" s="111">
        <v>0</v>
      </c>
      <c r="K111" s="112">
        <v>133989.4</v>
      </c>
      <c r="L111" s="112">
        <v>164.2</v>
      </c>
      <c r="M111" s="112">
        <v>0</v>
      </c>
      <c r="N111" s="112">
        <v>0</v>
      </c>
      <c r="O111" s="112">
        <v>0</v>
      </c>
      <c r="P111" s="111">
        <f>SUM(J111:O111)</f>
        <v>134153.60000000001</v>
      </c>
      <c r="Q111" s="129">
        <f t="shared" si="56"/>
        <v>-10859.399999999994</v>
      </c>
      <c r="R111" s="111">
        <f>+Q111/I111*100</f>
        <v>-7.4885699902767291</v>
      </c>
    </row>
    <row r="112" spans="2:18" ht="15.95" customHeight="1" x14ac:dyDescent="0.25">
      <c r="B112" s="124" t="s">
        <v>111</v>
      </c>
      <c r="C112" s="106">
        <f t="shared" ref="C112:P112" si="59">+C113+C114</f>
        <v>20.7</v>
      </c>
      <c r="D112" s="106">
        <f t="shared" si="59"/>
        <v>29.8</v>
      </c>
      <c r="E112" s="106">
        <f t="shared" si="59"/>
        <v>1992.1</v>
      </c>
      <c r="F112" s="106">
        <f t="shared" si="59"/>
        <v>16.2</v>
      </c>
      <c r="G112" s="106">
        <f t="shared" si="59"/>
        <v>149.4</v>
      </c>
      <c r="H112" s="106">
        <f t="shared" si="59"/>
        <v>198.7</v>
      </c>
      <c r="I112" s="106">
        <f t="shared" si="59"/>
        <v>2406.8999999999996</v>
      </c>
      <c r="J112" s="106">
        <f t="shared" si="59"/>
        <v>17533.7</v>
      </c>
      <c r="K112" s="106">
        <f t="shared" si="59"/>
        <v>187.5</v>
      </c>
      <c r="L112" s="106">
        <f t="shared" si="59"/>
        <v>479.6</v>
      </c>
      <c r="M112" s="106">
        <f t="shared" si="59"/>
        <v>106</v>
      </c>
      <c r="N112" s="106">
        <f t="shared" si="59"/>
        <v>172.4</v>
      </c>
      <c r="O112" s="106">
        <f t="shared" si="59"/>
        <v>12158.5</v>
      </c>
      <c r="P112" s="106">
        <f t="shared" si="59"/>
        <v>30637.7</v>
      </c>
      <c r="Q112" s="27">
        <f t="shared" si="56"/>
        <v>28230.800000000003</v>
      </c>
      <c r="R112" s="25">
        <f>+Q112/I112*100</f>
        <v>1172.9112135942503</v>
      </c>
    </row>
    <row r="113" spans="2:19" ht="15.95" customHeight="1" x14ac:dyDescent="0.25">
      <c r="B113" s="127" t="s">
        <v>112</v>
      </c>
      <c r="C113" s="111">
        <v>0</v>
      </c>
      <c r="D113" s="112">
        <v>0</v>
      </c>
      <c r="E113" s="112">
        <v>0</v>
      </c>
      <c r="F113" s="112">
        <v>0</v>
      </c>
      <c r="G113" s="112">
        <v>0</v>
      </c>
      <c r="H113" s="112">
        <v>0</v>
      </c>
      <c r="I113" s="111">
        <f>SUM(C113:H113)</f>
        <v>0</v>
      </c>
      <c r="J113" s="111">
        <v>0</v>
      </c>
      <c r="K113" s="112">
        <v>0</v>
      </c>
      <c r="L113" s="112">
        <v>0</v>
      </c>
      <c r="M113" s="112">
        <v>0</v>
      </c>
      <c r="N113" s="112">
        <v>0</v>
      </c>
      <c r="O113" s="112">
        <v>0</v>
      </c>
      <c r="P113" s="111">
        <f>SUM(J113:O113)</f>
        <v>0</v>
      </c>
      <c r="Q113" s="129">
        <f t="shared" si="56"/>
        <v>0</v>
      </c>
      <c r="R113" s="120">
        <v>0</v>
      </c>
    </row>
    <row r="114" spans="2:19" ht="15.95" customHeight="1" x14ac:dyDescent="0.25">
      <c r="B114" s="127" t="s">
        <v>113</v>
      </c>
      <c r="C114" s="112">
        <f>+C115+C116</f>
        <v>20.7</v>
      </c>
      <c r="D114" s="112">
        <f t="shared" ref="D114:P114" si="60">+D115+D116</f>
        <v>29.8</v>
      </c>
      <c r="E114" s="112">
        <f t="shared" si="60"/>
        <v>1992.1</v>
      </c>
      <c r="F114" s="112">
        <f t="shared" si="60"/>
        <v>16.2</v>
      </c>
      <c r="G114" s="112">
        <f t="shared" si="60"/>
        <v>149.4</v>
      </c>
      <c r="H114" s="112">
        <f t="shared" si="60"/>
        <v>198.7</v>
      </c>
      <c r="I114" s="112">
        <f t="shared" si="60"/>
        <v>2406.8999999999996</v>
      </c>
      <c r="J114" s="112">
        <f t="shared" si="60"/>
        <v>17533.7</v>
      </c>
      <c r="K114" s="112">
        <f t="shared" si="60"/>
        <v>187.5</v>
      </c>
      <c r="L114" s="112">
        <f t="shared" si="60"/>
        <v>479.6</v>
      </c>
      <c r="M114" s="112">
        <f t="shared" si="60"/>
        <v>106</v>
      </c>
      <c r="N114" s="112">
        <f t="shared" si="60"/>
        <v>172.4</v>
      </c>
      <c r="O114" s="112">
        <f t="shared" si="60"/>
        <v>12158.5</v>
      </c>
      <c r="P114" s="112">
        <f t="shared" si="60"/>
        <v>30637.7</v>
      </c>
      <c r="Q114" s="129">
        <f t="shared" si="56"/>
        <v>28230.800000000003</v>
      </c>
      <c r="R114" s="74">
        <f>+Q114/I114*100</f>
        <v>1172.9112135942503</v>
      </c>
    </row>
    <row r="115" spans="2:19" ht="13.5" customHeight="1" x14ac:dyDescent="0.25">
      <c r="B115" s="130" t="s">
        <v>114</v>
      </c>
      <c r="C115" s="111">
        <v>0</v>
      </c>
      <c r="D115" s="112">
        <v>0</v>
      </c>
      <c r="E115" s="112">
        <v>0</v>
      </c>
      <c r="F115" s="112">
        <v>0</v>
      </c>
      <c r="G115" s="112">
        <v>0</v>
      </c>
      <c r="H115" s="112">
        <v>0</v>
      </c>
      <c r="I115" s="111">
        <f>SUM(C115:H115)</f>
        <v>0</v>
      </c>
      <c r="J115" s="111">
        <v>0</v>
      </c>
      <c r="K115" s="112">
        <v>0</v>
      </c>
      <c r="L115" s="112">
        <v>0</v>
      </c>
      <c r="M115" s="112">
        <v>0</v>
      </c>
      <c r="N115" s="112">
        <v>0</v>
      </c>
      <c r="O115" s="112">
        <v>0</v>
      </c>
      <c r="P115" s="111">
        <f>SUM(J115:O115)</f>
        <v>0</v>
      </c>
      <c r="Q115" s="65">
        <f t="shared" si="56"/>
        <v>0</v>
      </c>
      <c r="R115" s="120">
        <v>0</v>
      </c>
    </row>
    <row r="116" spans="2:19" ht="15.95" customHeight="1" x14ac:dyDescent="0.25">
      <c r="B116" s="130" t="s">
        <v>28</v>
      </c>
      <c r="C116" s="111">
        <v>20.7</v>
      </c>
      <c r="D116" s="112">
        <v>29.8</v>
      </c>
      <c r="E116" s="112">
        <v>1992.1</v>
      </c>
      <c r="F116" s="112">
        <v>16.2</v>
      </c>
      <c r="G116" s="112">
        <v>149.4</v>
      </c>
      <c r="H116" s="112">
        <v>198.7</v>
      </c>
      <c r="I116" s="111">
        <f>SUM(C116:H116)</f>
        <v>2406.8999999999996</v>
      </c>
      <c r="J116" s="111">
        <v>17533.7</v>
      </c>
      <c r="K116" s="112">
        <v>187.5</v>
      </c>
      <c r="L116" s="112">
        <v>479.6</v>
      </c>
      <c r="M116" s="112">
        <v>106</v>
      </c>
      <c r="N116" s="112">
        <v>172.4</v>
      </c>
      <c r="O116" s="112">
        <v>12158.5</v>
      </c>
      <c r="P116" s="111">
        <f>SUM(J116:O116)</f>
        <v>30637.7</v>
      </c>
      <c r="Q116" s="129">
        <f t="shared" si="56"/>
        <v>28230.800000000003</v>
      </c>
      <c r="R116" s="74">
        <f>+Q116/I116*100</f>
        <v>1172.9112135942503</v>
      </c>
    </row>
    <row r="117" spans="2:19" ht="15.95" customHeight="1" x14ac:dyDescent="0.25">
      <c r="B117" s="107" t="s">
        <v>115</v>
      </c>
      <c r="C117" s="105">
        <f t="shared" ref="C117:P117" si="61">+C118+C121</f>
        <v>3978.3</v>
      </c>
      <c r="D117" s="105">
        <f t="shared" si="61"/>
        <v>2090.5</v>
      </c>
      <c r="E117" s="105">
        <f t="shared" si="61"/>
        <v>0</v>
      </c>
      <c r="F117" s="105">
        <f t="shared" si="61"/>
        <v>1150.5</v>
      </c>
      <c r="G117" s="105">
        <f t="shared" si="61"/>
        <v>0</v>
      </c>
      <c r="H117" s="105">
        <f t="shared" si="61"/>
        <v>137.9</v>
      </c>
      <c r="I117" s="105">
        <f t="shared" si="61"/>
        <v>7357.2</v>
      </c>
      <c r="J117" s="105">
        <f t="shared" si="61"/>
        <v>0</v>
      </c>
      <c r="K117" s="105">
        <f t="shared" si="61"/>
        <v>0</v>
      </c>
      <c r="L117" s="105">
        <f t="shared" si="61"/>
        <v>0</v>
      </c>
      <c r="M117" s="105">
        <f t="shared" si="61"/>
        <v>0</v>
      </c>
      <c r="N117" s="105">
        <f t="shared" si="61"/>
        <v>0</v>
      </c>
      <c r="O117" s="105">
        <f t="shared" si="61"/>
        <v>560.1</v>
      </c>
      <c r="P117" s="105">
        <f t="shared" si="61"/>
        <v>560.1</v>
      </c>
      <c r="Q117" s="27">
        <f t="shared" si="56"/>
        <v>-6797.0999999999995</v>
      </c>
      <c r="R117" s="25">
        <f>+Q117/I117*100</f>
        <v>-92.387049420975359</v>
      </c>
    </row>
    <row r="118" spans="2:19" ht="15.95" customHeight="1" x14ac:dyDescent="0.25">
      <c r="B118" s="131" t="s">
        <v>116</v>
      </c>
      <c r="C118" s="105">
        <f t="shared" ref="C118:P118" si="62">+C119+C120</f>
        <v>2738.4</v>
      </c>
      <c r="D118" s="105">
        <f t="shared" si="62"/>
        <v>2025.1</v>
      </c>
      <c r="E118" s="105">
        <f t="shared" si="62"/>
        <v>0</v>
      </c>
      <c r="F118" s="105">
        <f t="shared" si="62"/>
        <v>1010.5</v>
      </c>
      <c r="G118" s="105">
        <f t="shared" si="62"/>
        <v>0</v>
      </c>
      <c r="H118" s="105">
        <f t="shared" si="62"/>
        <v>137.9</v>
      </c>
      <c r="I118" s="105">
        <f t="shared" si="62"/>
        <v>5911.9</v>
      </c>
      <c r="J118" s="105">
        <f t="shared" si="62"/>
        <v>0</v>
      </c>
      <c r="K118" s="105">
        <f t="shared" si="62"/>
        <v>0</v>
      </c>
      <c r="L118" s="105">
        <f t="shared" si="62"/>
        <v>0</v>
      </c>
      <c r="M118" s="105">
        <f t="shared" si="62"/>
        <v>0</v>
      </c>
      <c r="N118" s="105">
        <f t="shared" si="62"/>
        <v>0</v>
      </c>
      <c r="O118" s="105">
        <f t="shared" si="62"/>
        <v>560.1</v>
      </c>
      <c r="P118" s="105">
        <f t="shared" si="62"/>
        <v>560.1</v>
      </c>
      <c r="Q118" s="27">
        <f t="shared" si="56"/>
        <v>-5351.7999999999993</v>
      </c>
      <c r="R118" s="25">
        <f>+Q118/I118*100</f>
        <v>-90.525888462254088</v>
      </c>
    </row>
    <row r="119" spans="2:19" ht="15.95" customHeight="1" x14ac:dyDescent="0.25">
      <c r="B119" s="132" t="s">
        <v>117</v>
      </c>
      <c r="C119" s="111">
        <v>0</v>
      </c>
      <c r="D119" s="111">
        <v>2025.1</v>
      </c>
      <c r="E119" s="111">
        <v>0</v>
      </c>
      <c r="F119" s="111">
        <v>1010.5</v>
      </c>
      <c r="G119" s="111">
        <v>0</v>
      </c>
      <c r="H119" s="111">
        <v>137.9</v>
      </c>
      <c r="I119" s="111">
        <f>SUM(C119:H119)</f>
        <v>3173.5</v>
      </c>
      <c r="J119" s="111">
        <v>0</v>
      </c>
      <c r="K119" s="111">
        <v>0</v>
      </c>
      <c r="L119" s="111">
        <v>0</v>
      </c>
      <c r="M119" s="111">
        <v>0</v>
      </c>
      <c r="N119" s="111">
        <v>0</v>
      </c>
      <c r="O119" s="133">
        <v>560.1</v>
      </c>
      <c r="P119" s="111">
        <f>SUM(J119:O119)</f>
        <v>560.1</v>
      </c>
      <c r="Q119" s="129">
        <f t="shared" si="56"/>
        <v>-2613.4</v>
      </c>
      <c r="R119" s="74">
        <f>+Q119/I119*100</f>
        <v>-82.350716874113758</v>
      </c>
    </row>
    <row r="120" spans="2:19" ht="15.95" customHeight="1" x14ac:dyDescent="0.25">
      <c r="B120" s="132" t="s">
        <v>118</v>
      </c>
      <c r="C120" s="133">
        <v>2738.4</v>
      </c>
      <c r="D120" s="133">
        <v>0</v>
      </c>
      <c r="E120" s="133">
        <v>0</v>
      </c>
      <c r="F120" s="133">
        <v>0</v>
      </c>
      <c r="G120" s="133">
        <v>0</v>
      </c>
      <c r="H120" s="133">
        <v>0</v>
      </c>
      <c r="I120" s="111">
        <f>SUM(C120:H120)</f>
        <v>2738.4</v>
      </c>
      <c r="J120" s="133">
        <v>0</v>
      </c>
      <c r="K120" s="133">
        <v>0</v>
      </c>
      <c r="L120" s="133">
        <v>0</v>
      </c>
      <c r="M120" s="133">
        <v>0</v>
      </c>
      <c r="N120" s="133">
        <v>0</v>
      </c>
      <c r="O120" s="133">
        <v>0</v>
      </c>
      <c r="P120" s="111">
        <f>SUM(J120:O120)</f>
        <v>0</v>
      </c>
      <c r="Q120" s="134">
        <f t="shared" si="56"/>
        <v>-2738.4</v>
      </c>
      <c r="R120" s="74">
        <f>+Q120/I120*100</f>
        <v>-100</v>
      </c>
    </row>
    <row r="121" spans="2:19" ht="15.95" customHeight="1" x14ac:dyDescent="0.25">
      <c r="B121" s="131" t="s">
        <v>119</v>
      </c>
      <c r="C121" s="105">
        <f t="shared" ref="C121:P121" si="63">+C122+C123</f>
        <v>1239.9000000000001</v>
      </c>
      <c r="D121" s="105">
        <f t="shared" si="63"/>
        <v>65.400000000000006</v>
      </c>
      <c r="E121" s="105">
        <f t="shared" si="63"/>
        <v>0</v>
      </c>
      <c r="F121" s="105">
        <f t="shared" si="63"/>
        <v>140</v>
      </c>
      <c r="G121" s="105">
        <f t="shared" si="63"/>
        <v>0</v>
      </c>
      <c r="H121" s="105">
        <f t="shared" si="63"/>
        <v>0</v>
      </c>
      <c r="I121" s="105">
        <f t="shared" si="63"/>
        <v>1445.3000000000002</v>
      </c>
      <c r="J121" s="105">
        <f t="shared" si="63"/>
        <v>0</v>
      </c>
      <c r="K121" s="105">
        <f t="shared" si="63"/>
        <v>0</v>
      </c>
      <c r="L121" s="105">
        <f t="shared" si="63"/>
        <v>0</v>
      </c>
      <c r="M121" s="105">
        <f t="shared" si="63"/>
        <v>0</v>
      </c>
      <c r="N121" s="105">
        <f t="shared" si="63"/>
        <v>0</v>
      </c>
      <c r="O121" s="105">
        <f t="shared" si="63"/>
        <v>0</v>
      </c>
      <c r="P121" s="105">
        <f t="shared" si="63"/>
        <v>0</v>
      </c>
      <c r="Q121" s="27">
        <f t="shared" si="56"/>
        <v>-1445.3000000000002</v>
      </c>
      <c r="R121" s="25">
        <f t="shared" ref="R121:R128" si="64">+Q121/I121*100</f>
        <v>-100</v>
      </c>
    </row>
    <row r="122" spans="2:19" ht="15.95" customHeight="1" x14ac:dyDescent="0.25">
      <c r="B122" s="132" t="s">
        <v>120</v>
      </c>
      <c r="C122" s="111">
        <v>0</v>
      </c>
      <c r="D122" s="111">
        <v>65.400000000000006</v>
      </c>
      <c r="E122" s="111">
        <v>0</v>
      </c>
      <c r="F122" s="111">
        <v>140</v>
      </c>
      <c r="G122" s="111">
        <v>0</v>
      </c>
      <c r="H122" s="111">
        <v>0</v>
      </c>
      <c r="I122" s="111">
        <f>SUM(C122:H122)</f>
        <v>205.4</v>
      </c>
      <c r="J122" s="111">
        <v>0</v>
      </c>
      <c r="K122" s="111">
        <v>0</v>
      </c>
      <c r="L122" s="111">
        <v>0</v>
      </c>
      <c r="M122" s="111">
        <v>0</v>
      </c>
      <c r="N122" s="111">
        <v>0</v>
      </c>
      <c r="O122" s="111">
        <v>0</v>
      </c>
      <c r="P122" s="111">
        <f>SUM(J122:O122)</f>
        <v>0</v>
      </c>
      <c r="Q122" s="129">
        <f t="shared" si="56"/>
        <v>-205.4</v>
      </c>
      <c r="R122" s="74">
        <f t="shared" si="64"/>
        <v>-100</v>
      </c>
    </row>
    <row r="123" spans="2:19" ht="15.95" customHeight="1" x14ac:dyDescent="0.25">
      <c r="B123" s="132" t="s">
        <v>121</v>
      </c>
      <c r="C123" s="111">
        <v>1239.9000000000001</v>
      </c>
      <c r="D123" s="111">
        <v>0</v>
      </c>
      <c r="E123" s="111">
        <v>0</v>
      </c>
      <c r="F123" s="111">
        <v>0</v>
      </c>
      <c r="G123" s="111">
        <v>0</v>
      </c>
      <c r="H123" s="111">
        <v>0</v>
      </c>
      <c r="I123" s="111">
        <f>SUM(C123:H123)</f>
        <v>1239.9000000000001</v>
      </c>
      <c r="J123" s="111">
        <v>0</v>
      </c>
      <c r="K123" s="111">
        <v>0</v>
      </c>
      <c r="L123" s="111">
        <v>0</v>
      </c>
      <c r="M123" s="111">
        <v>0</v>
      </c>
      <c r="N123" s="111">
        <v>0</v>
      </c>
      <c r="O123" s="111">
        <v>0</v>
      </c>
      <c r="P123" s="111">
        <f>SUM(J123:O123)</f>
        <v>0</v>
      </c>
      <c r="Q123" s="129">
        <f t="shared" si="56"/>
        <v>-1239.9000000000001</v>
      </c>
      <c r="R123" s="74">
        <f t="shared" si="64"/>
        <v>-100</v>
      </c>
    </row>
    <row r="124" spans="2:19" ht="15.95" customHeight="1" x14ac:dyDescent="0.25">
      <c r="B124" s="104" t="s">
        <v>122</v>
      </c>
      <c r="C124" s="105">
        <f t="shared" ref="C124:P124" si="65">+C125</f>
        <v>141.5</v>
      </c>
      <c r="D124" s="105">
        <f t="shared" si="65"/>
        <v>228.3</v>
      </c>
      <c r="E124" s="105">
        <f t="shared" si="65"/>
        <v>54.3</v>
      </c>
      <c r="F124" s="105">
        <f t="shared" si="65"/>
        <v>9.9</v>
      </c>
      <c r="G124" s="105">
        <f t="shared" si="65"/>
        <v>51.8</v>
      </c>
      <c r="H124" s="105">
        <f t="shared" si="65"/>
        <v>139.5</v>
      </c>
      <c r="I124" s="105">
        <f t="shared" si="65"/>
        <v>625.29999999999995</v>
      </c>
      <c r="J124" s="105">
        <f t="shared" si="65"/>
        <v>64.599999999999994</v>
      </c>
      <c r="K124" s="105">
        <f t="shared" si="65"/>
        <v>77.5</v>
      </c>
      <c r="L124" s="105">
        <f t="shared" si="65"/>
        <v>43.5</v>
      </c>
      <c r="M124" s="105">
        <f t="shared" si="65"/>
        <v>74.900000000000006</v>
      </c>
      <c r="N124" s="105">
        <f t="shared" si="65"/>
        <v>39.799999999999997</v>
      </c>
      <c r="O124" s="105">
        <f t="shared" si="65"/>
        <v>116.5</v>
      </c>
      <c r="P124" s="105">
        <f t="shared" si="65"/>
        <v>416.8</v>
      </c>
      <c r="Q124" s="106">
        <f t="shared" si="56"/>
        <v>-208.49999999999994</v>
      </c>
      <c r="R124" s="25">
        <f t="shared" si="64"/>
        <v>-33.343994882456414</v>
      </c>
    </row>
    <row r="125" spans="2:19" ht="13.5" customHeight="1" x14ac:dyDescent="0.25">
      <c r="B125" s="33" t="s">
        <v>123</v>
      </c>
      <c r="C125" s="111">
        <v>141.5</v>
      </c>
      <c r="D125" s="111">
        <v>228.3</v>
      </c>
      <c r="E125" s="111">
        <v>54.3</v>
      </c>
      <c r="F125" s="111">
        <v>9.9</v>
      </c>
      <c r="G125" s="111">
        <v>51.8</v>
      </c>
      <c r="H125" s="111">
        <v>139.5</v>
      </c>
      <c r="I125" s="111">
        <f>SUM(C125:H125)</f>
        <v>625.29999999999995</v>
      </c>
      <c r="J125" s="111">
        <v>64.599999999999994</v>
      </c>
      <c r="K125" s="111">
        <v>77.5</v>
      </c>
      <c r="L125" s="111">
        <v>43.5</v>
      </c>
      <c r="M125" s="111">
        <v>74.900000000000006</v>
      </c>
      <c r="N125" s="111">
        <v>39.799999999999997</v>
      </c>
      <c r="O125" s="111">
        <f>97.4+19.1</f>
        <v>116.5</v>
      </c>
      <c r="P125" s="111">
        <f>SUM(J125:O125)</f>
        <v>416.8</v>
      </c>
      <c r="Q125" s="112">
        <f t="shared" si="56"/>
        <v>-208.49999999999994</v>
      </c>
      <c r="R125" s="74">
        <f t="shared" si="64"/>
        <v>-33.343994882456414</v>
      </c>
    </row>
    <row r="126" spans="2:19" ht="18.75" customHeight="1" thickBot="1" x14ac:dyDescent="0.25">
      <c r="B126" s="135" t="s">
        <v>96</v>
      </c>
      <c r="C126" s="136">
        <f t="shared" ref="C126:P126" si="66">+C124+C100+C99+C98</f>
        <v>212903.3</v>
      </c>
      <c r="D126" s="136">
        <f t="shared" si="66"/>
        <v>68027.100000000006</v>
      </c>
      <c r="E126" s="136">
        <f t="shared" si="66"/>
        <v>60554.299999999988</v>
      </c>
      <c r="F126" s="136">
        <f t="shared" si="66"/>
        <v>91146.3</v>
      </c>
      <c r="G126" s="136">
        <f t="shared" si="66"/>
        <v>67393.8</v>
      </c>
      <c r="H126" s="136">
        <f t="shared" si="66"/>
        <v>94067.199999999997</v>
      </c>
      <c r="I126" s="136">
        <f t="shared" si="66"/>
        <v>594092</v>
      </c>
      <c r="J126" s="136">
        <f t="shared" si="66"/>
        <v>99168.799999999988</v>
      </c>
      <c r="K126" s="136">
        <f t="shared" si="66"/>
        <v>200756.09999999998</v>
      </c>
      <c r="L126" s="136">
        <f t="shared" si="66"/>
        <v>73393</v>
      </c>
      <c r="M126" s="136">
        <f t="shared" si="66"/>
        <v>87718.500000000029</v>
      </c>
      <c r="N126" s="136">
        <f t="shared" si="66"/>
        <v>85406.60000000002</v>
      </c>
      <c r="O126" s="136">
        <f>+O124+O100+O99+O98</f>
        <v>161613.9</v>
      </c>
      <c r="P126" s="136">
        <f t="shared" si="66"/>
        <v>708056.9</v>
      </c>
      <c r="Q126" s="137">
        <f t="shared" si="56"/>
        <v>113964.90000000002</v>
      </c>
      <c r="R126" s="136">
        <f t="shared" si="64"/>
        <v>19.183038990594053</v>
      </c>
    </row>
    <row r="127" spans="2:19" ht="15.95" customHeight="1" thickTop="1" x14ac:dyDescent="0.25">
      <c r="B127" s="138" t="s">
        <v>124</v>
      </c>
      <c r="C127" s="139">
        <f t="shared" ref="C127:H127" si="67">SUM(C128:C133)</f>
        <v>616.1</v>
      </c>
      <c r="D127" s="139">
        <f t="shared" si="67"/>
        <v>694.1</v>
      </c>
      <c r="E127" s="139">
        <f t="shared" si="67"/>
        <v>756.1</v>
      </c>
      <c r="F127" s="139">
        <f t="shared" si="67"/>
        <v>686.3</v>
      </c>
      <c r="G127" s="139">
        <f t="shared" si="67"/>
        <v>728.2</v>
      </c>
      <c r="H127" s="139">
        <f t="shared" si="67"/>
        <v>712.4</v>
      </c>
      <c r="I127" s="139">
        <f t="shared" ref="I127:I133" si="68">SUM(C127:H127)</f>
        <v>4193.2</v>
      </c>
      <c r="J127" s="139">
        <f t="shared" ref="J127:O127" si="69">SUM(J128:J133)</f>
        <v>836.50000000000011</v>
      </c>
      <c r="K127" s="139">
        <f t="shared" si="69"/>
        <v>786.3</v>
      </c>
      <c r="L127" s="139">
        <f t="shared" si="69"/>
        <v>991.2</v>
      </c>
      <c r="M127" s="139">
        <f t="shared" si="69"/>
        <v>1447.6</v>
      </c>
      <c r="N127" s="139">
        <f t="shared" si="69"/>
        <v>1872.5</v>
      </c>
      <c r="O127" s="139">
        <f t="shared" si="69"/>
        <v>1026.2</v>
      </c>
      <c r="P127" s="140">
        <f t="shared" ref="P127:P133" si="70">SUM(J127:O127)</f>
        <v>6960.3</v>
      </c>
      <c r="Q127" s="140">
        <f t="shared" si="56"/>
        <v>2767.1000000000004</v>
      </c>
      <c r="R127" s="141">
        <f t="shared" si="64"/>
        <v>65.990174568348763</v>
      </c>
      <c r="S127" s="142"/>
    </row>
    <row r="128" spans="2:19" ht="17.25" customHeight="1" x14ac:dyDescent="0.25">
      <c r="B128" s="143" t="s">
        <v>125</v>
      </c>
      <c r="C128" s="144">
        <v>313.3</v>
      </c>
      <c r="D128" s="144">
        <v>339.7</v>
      </c>
      <c r="E128" s="144">
        <v>343.1</v>
      </c>
      <c r="F128" s="144">
        <v>321.5</v>
      </c>
      <c r="G128" s="144">
        <v>348</v>
      </c>
      <c r="H128" s="144">
        <v>335.7</v>
      </c>
      <c r="I128" s="144">
        <f t="shared" si="68"/>
        <v>2001.3</v>
      </c>
      <c r="J128" s="144">
        <v>416.8</v>
      </c>
      <c r="K128" s="144">
        <v>381.8</v>
      </c>
      <c r="L128" s="144">
        <v>425.3</v>
      </c>
      <c r="M128" s="144">
        <v>399.8</v>
      </c>
      <c r="N128" s="144">
        <v>471.2</v>
      </c>
      <c r="O128" s="144">
        <v>439</v>
      </c>
      <c r="P128" s="145">
        <f t="shared" si="70"/>
        <v>2533.9</v>
      </c>
      <c r="Q128" s="145">
        <f t="shared" si="56"/>
        <v>532.60000000000014</v>
      </c>
      <c r="R128" s="144">
        <f t="shared" si="64"/>
        <v>26.612701743866495</v>
      </c>
    </row>
    <row r="129" spans="2:18" ht="17.25" customHeight="1" x14ac:dyDescent="0.25">
      <c r="B129" s="143" t="s">
        <v>126</v>
      </c>
      <c r="C129" s="144">
        <v>0</v>
      </c>
      <c r="D129" s="144">
        <v>0</v>
      </c>
      <c r="E129" s="144">
        <v>0</v>
      </c>
      <c r="F129" s="144">
        <v>0</v>
      </c>
      <c r="G129" s="144">
        <v>0</v>
      </c>
      <c r="H129" s="144">
        <v>0</v>
      </c>
      <c r="I129" s="144">
        <f t="shared" si="68"/>
        <v>0</v>
      </c>
      <c r="J129" s="144">
        <v>0</v>
      </c>
      <c r="K129" s="144">
        <v>0</v>
      </c>
      <c r="L129" s="144">
        <v>0</v>
      </c>
      <c r="M129" s="144">
        <v>0</v>
      </c>
      <c r="N129" s="144">
        <v>0</v>
      </c>
      <c r="O129" s="144">
        <v>0</v>
      </c>
      <c r="P129" s="145">
        <f t="shared" si="70"/>
        <v>0</v>
      </c>
      <c r="Q129" s="145">
        <f t="shared" si="56"/>
        <v>0</v>
      </c>
      <c r="R129" s="120">
        <v>0</v>
      </c>
    </row>
    <row r="130" spans="2:18" ht="17.25" customHeight="1" x14ac:dyDescent="0.25">
      <c r="B130" s="143" t="s">
        <v>127</v>
      </c>
      <c r="C130" s="144">
        <v>0</v>
      </c>
      <c r="D130" s="144">
        <v>0</v>
      </c>
      <c r="E130" s="144">
        <v>0</v>
      </c>
      <c r="F130" s="144">
        <v>0</v>
      </c>
      <c r="G130" s="144">
        <v>0</v>
      </c>
      <c r="H130" s="144">
        <v>0</v>
      </c>
      <c r="I130" s="144">
        <f t="shared" si="68"/>
        <v>0</v>
      </c>
      <c r="J130" s="144">
        <v>49</v>
      </c>
      <c r="K130" s="144">
        <v>14.6</v>
      </c>
      <c r="L130" s="144">
        <v>41.9</v>
      </c>
      <c r="M130" s="144">
        <v>627.5</v>
      </c>
      <c r="N130" s="144">
        <v>964</v>
      </c>
      <c r="O130" s="144">
        <v>88.4</v>
      </c>
      <c r="P130" s="145">
        <f t="shared" si="70"/>
        <v>1785.4</v>
      </c>
      <c r="Q130" s="145">
        <f t="shared" si="56"/>
        <v>1785.4</v>
      </c>
      <c r="R130" s="120">
        <v>0</v>
      </c>
    </row>
    <row r="131" spans="2:18" ht="17.25" customHeight="1" x14ac:dyDescent="0.25">
      <c r="B131" s="143" t="s">
        <v>128</v>
      </c>
      <c r="C131" s="146">
        <v>236.9</v>
      </c>
      <c r="D131" s="146">
        <v>242.7</v>
      </c>
      <c r="E131" s="146">
        <v>316.89999999999998</v>
      </c>
      <c r="F131" s="146">
        <v>259.8</v>
      </c>
      <c r="G131" s="146">
        <v>272.60000000000002</v>
      </c>
      <c r="H131" s="146">
        <v>270.39999999999998</v>
      </c>
      <c r="I131" s="147">
        <f t="shared" si="68"/>
        <v>1599.3000000000002</v>
      </c>
      <c r="J131" s="146">
        <v>288.60000000000002</v>
      </c>
      <c r="K131" s="146">
        <v>302.39999999999998</v>
      </c>
      <c r="L131" s="146">
        <v>393.2</v>
      </c>
      <c r="M131" s="146">
        <v>304.2</v>
      </c>
      <c r="N131" s="146">
        <v>335.9</v>
      </c>
      <c r="O131" s="146">
        <v>386.8</v>
      </c>
      <c r="P131" s="145">
        <f t="shared" si="70"/>
        <v>2011.1000000000001</v>
      </c>
      <c r="Q131" s="145">
        <f t="shared" si="56"/>
        <v>411.79999999999995</v>
      </c>
      <c r="R131" s="74">
        <f>+Q131/I131*100</f>
        <v>25.74876508472456</v>
      </c>
    </row>
    <row r="132" spans="2:18" ht="16.5" customHeight="1" x14ac:dyDescent="0.25">
      <c r="B132" s="143" t="s">
        <v>129</v>
      </c>
      <c r="C132" s="148">
        <v>0</v>
      </c>
      <c r="D132" s="144">
        <v>0.1</v>
      </c>
      <c r="E132" s="144">
        <v>0.2</v>
      </c>
      <c r="F132" s="144">
        <v>0</v>
      </c>
      <c r="G132" s="144">
        <v>0.5</v>
      </c>
      <c r="H132" s="144">
        <v>-0.8</v>
      </c>
      <c r="I132" s="144">
        <f t="shared" si="68"/>
        <v>0</v>
      </c>
      <c r="J132" s="148">
        <v>0</v>
      </c>
      <c r="K132" s="144">
        <v>0.4</v>
      </c>
      <c r="L132" s="148">
        <v>0</v>
      </c>
      <c r="M132" s="144">
        <v>0</v>
      </c>
      <c r="N132" s="144">
        <v>0.2</v>
      </c>
      <c r="O132" s="144">
        <v>0</v>
      </c>
      <c r="P132" s="145">
        <f t="shared" si="70"/>
        <v>0.60000000000000009</v>
      </c>
      <c r="Q132" s="145">
        <f t="shared" si="56"/>
        <v>0.60000000000000009</v>
      </c>
      <c r="R132" s="84">
        <v>0</v>
      </c>
    </row>
    <row r="133" spans="2:18" ht="16.5" customHeight="1" thickBot="1" x14ac:dyDescent="0.3">
      <c r="B133" s="149" t="s">
        <v>130</v>
      </c>
      <c r="C133" s="150">
        <v>65.900000000000006</v>
      </c>
      <c r="D133" s="150">
        <v>111.6</v>
      </c>
      <c r="E133" s="150">
        <v>95.9</v>
      </c>
      <c r="F133" s="150">
        <v>105</v>
      </c>
      <c r="G133" s="150">
        <v>107.1</v>
      </c>
      <c r="H133" s="150">
        <v>107.1</v>
      </c>
      <c r="I133" s="150">
        <f t="shared" si="68"/>
        <v>592.6</v>
      </c>
      <c r="J133" s="150">
        <v>82.1</v>
      </c>
      <c r="K133" s="150">
        <v>87.1</v>
      </c>
      <c r="L133" s="151">
        <v>130.80000000000001</v>
      </c>
      <c r="M133" s="150">
        <v>116.1</v>
      </c>
      <c r="N133" s="150">
        <v>101.2</v>
      </c>
      <c r="O133" s="150">
        <v>112</v>
      </c>
      <c r="P133" s="145">
        <f t="shared" si="70"/>
        <v>629.30000000000007</v>
      </c>
      <c r="Q133" s="152">
        <f>+P133-I133</f>
        <v>36.700000000000045</v>
      </c>
      <c r="R133" s="153">
        <f>+Q133/I133*100</f>
        <v>6.1930475869051715</v>
      </c>
    </row>
    <row r="134" spans="2:18" ht="19.5" customHeight="1" thickTop="1" x14ac:dyDescent="0.2">
      <c r="B134" s="154" t="s">
        <v>131</v>
      </c>
      <c r="C134" s="155">
        <f t="shared" ref="C134:H134" si="71">+C133+C132+C131+C129+C128+C126+C130</f>
        <v>213519.4</v>
      </c>
      <c r="D134" s="155">
        <f t="shared" si="71"/>
        <v>68721.200000000012</v>
      </c>
      <c r="E134" s="155">
        <f t="shared" si="71"/>
        <v>61310.399999999987</v>
      </c>
      <c r="F134" s="155">
        <f t="shared" si="71"/>
        <v>91832.6</v>
      </c>
      <c r="G134" s="155">
        <f t="shared" si="71"/>
        <v>68122</v>
      </c>
      <c r="H134" s="155">
        <f t="shared" si="71"/>
        <v>94779.599999999991</v>
      </c>
      <c r="I134" s="155">
        <f>+I133+I132+I131+I129+I128+I126</f>
        <v>598285.19999999995</v>
      </c>
      <c r="J134" s="155">
        <f t="shared" ref="J134:P134" si="72">+J133+J132+J131+J129+J128+J126+J130</f>
        <v>100005.29999999999</v>
      </c>
      <c r="K134" s="155">
        <f t="shared" si="72"/>
        <v>201542.39999999999</v>
      </c>
      <c r="L134" s="155">
        <f t="shared" si="72"/>
        <v>74384.2</v>
      </c>
      <c r="M134" s="155">
        <f t="shared" si="72"/>
        <v>89166.100000000035</v>
      </c>
      <c r="N134" s="155">
        <f t="shared" si="72"/>
        <v>87279.10000000002</v>
      </c>
      <c r="O134" s="155">
        <f t="shared" si="72"/>
        <v>162640.09999999998</v>
      </c>
      <c r="P134" s="155">
        <f t="shared" si="72"/>
        <v>715017.20000000007</v>
      </c>
      <c r="Q134" s="156">
        <f>+P134-I134</f>
        <v>116732.00000000012</v>
      </c>
      <c r="R134" s="155">
        <f>+Q134/I134*100</f>
        <v>19.511096045832343</v>
      </c>
    </row>
    <row r="135" spans="2:18" ht="19.5" customHeight="1" thickBot="1" x14ac:dyDescent="0.25">
      <c r="B135" s="157" t="s">
        <v>132</v>
      </c>
      <c r="C135" s="158">
        <f t="shared" ref="C135:H135" si="73">+C79+C72+C68+C41+C89</f>
        <v>1125.2000000000003</v>
      </c>
      <c r="D135" s="158">
        <f t="shared" si="73"/>
        <v>899.1</v>
      </c>
      <c r="E135" s="158">
        <f t="shared" si="73"/>
        <v>975.4</v>
      </c>
      <c r="F135" s="158">
        <f t="shared" si="73"/>
        <v>984.4</v>
      </c>
      <c r="G135" s="158">
        <f t="shared" si="73"/>
        <v>1148.4000000000001</v>
      </c>
      <c r="H135" s="158">
        <f t="shared" si="73"/>
        <v>1207.3</v>
      </c>
      <c r="I135" s="158">
        <f>SUM(C135:H135)</f>
        <v>6339.8</v>
      </c>
      <c r="J135" s="158">
        <f>+J79+J72+J68+J41+J89</f>
        <v>1634.2999999999997</v>
      </c>
      <c r="K135" s="158">
        <f>+K79+K72+K68+K41+K89</f>
        <v>1914.6</v>
      </c>
      <c r="L135" s="158">
        <f>+L79+L72+L68+L41+L89</f>
        <v>1550.9</v>
      </c>
      <c r="M135" s="158">
        <f>+M79+M72+M68+M41+M89</f>
        <v>1341.1</v>
      </c>
      <c r="N135" s="158">
        <f>+N79+N72+N68+N41+N89</f>
        <v>1856.9</v>
      </c>
      <c r="O135" s="158">
        <f>+O79+O72+O68+O41+O89+0.1</f>
        <v>1694.3</v>
      </c>
      <c r="P135" s="158">
        <f>+P79+P72+P68+P41+P89</f>
        <v>9992</v>
      </c>
      <c r="Q135" s="159">
        <f>+P135-I135</f>
        <v>3652.2</v>
      </c>
      <c r="R135" s="159">
        <f>+Q135/I135*100</f>
        <v>57.607495504590048</v>
      </c>
    </row>
    <row r="136" spans="2:18" ht="16.5" customHeight="1" thickTop="1" x14ac:dyDescent="0.2">
      <c r="B136" s="160" t="s">
        <v>133</v>
      </c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2"/>
      <c r="R136" s="162"/>
    </row>
    <row r="137" spans="2:18" ht="16.5" customHeight="1" x14ac:dyDescent="0.2">
      <c r="B137" s="160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4"/>
      <c r="R137" s="165"/>
    </row>
    <row r="138" spans="2:18" ht="15" customHeight="1" x14ac:dyDescent="0.2">
      <c r="B138" s="166" t="s">
        <v>134</v>
      </c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5"/>
    </row>
    <row r="139" spans="2:18" s="169" customFormat="1" ht="19.5" customHeight="1" x14ac:dyDescent="0.2">
      <c r="B139" s="167" t="s">
        <v>135</v>
      </c>
      <c r="C139" s="163"/>
      <c r="D139" s="163"/>
      <c r="E139" s="163"/>
      <c r="F139" s="163"/>
      <c r="G139" s="163"/>
      <c r="H139" s="163"/>
      <c r="I139" s="168"/>
      <c r="J139" s="163"/>
      <c r="K139" s="163"/>
      <c r="L139" s="163"/>
      <c r="M139" s="163"/>
      <c r="N139" s="163"/>
      <c r="O139" s="163"/>
      <c r="P139" s="163"/>
      <c r="Q139" s="163"/>
      <c r="R139" s="165"/>
    </row>
    <row r="140" spans="2:18" s="169" customFormat="1" ht="13.5" customHeight="1" x14ac:dyDescent="0.2">
      <c r="B140" s="170" t="s">
        <v>136</v>
      </c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5"/>
    </row>
    <row r="141" spans="2:18" s="169" customFormat="1" ht="14.25" customHeight="1" x14ac:dyDescent="0.2">
      <c r="B141" s="167" t="s">
        <v>137</v>
      </c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5"/>
    </row>
    <row r="142" spans="2:18" ht="13.5" customHeight="1" x14ac:dyDescent="0.2">
      <c r="B142" s="167" t="s">
        <v>138</v>
      </c>
      <c r="C142" s="171"/>
      <c r="D142" s="171"/>
      <c r="E142" s="171"/>
      <c r="F142" s="171"/>
      <c r="G142" s="171"/>
      <c r="H142" s="171"/>
      <c r="I142" s="172"/>
      <c r="J142" s="171"/>
      <c r="K142" s="171"/>
      <c r="L142" s="171"/>
      <c r="M142" s="171"/>
      <c r="N142" s="171"/>
      <c r="O142" s="171"/>
      <c r="P142" s="171"/>
      <c r="Q142" s="171"/>
      <c r="R142" s="165"/>
    </row>
    <row r="143" spans="2:18" ht="12.75" customHeight="1" x14ac:dyDescent="0.2">
      <c r="B143" s="173" t="s">
        <v>139</v>
      </c>
      <c r="C143" s="172"/>
      <c r="D143" s="172"/>
      <c r="E143" s="172"/>
      <c r="F143" s="172"/>
      <c r="G143" s="172"/>
      <c r="H143" s="172"/>
      <c r="I143" s="172"/>
      <c r="J143" s="163"/>
      <c r="K143" s="163"/>
      <c r="L143" s="163"/>
      <c r="M143" s="163"/>
      <c r="N143" s="163"/>
      <c r="O143" s="163"/>
      <c r="P143" s="163"/>
      <c r="Q143" s="165"/>
      <c r="R143" s="174"/>
    </row>
    <row r="144" spans="2:18" x14ac:dyDescent="0.2">
      <c r="B144" s="175"/>
      <c r="C144" s="161"/>
      <c r="D144" s="161"/>
      <c r="E144" s="161"/>
      <c r="F144" s="161"/>
      <c r="G144" s="161"/>
      <c r="H144" s="161"/>
      <c r="I144" s="161"/>
      <c r="J144" s="163"/>
      <c r="K144" s="163"/>
      <c r="L144" s="163"/>
      <c r="M144" s="163"/>
      <c r="N144" s="163"/>
      <c r="O144" s="163"/>
      <c r="P144" s="163"/>
      <c r="Q144" s="165"/>
      <c r="R144" s="174"/>
    </row>
    <row r="145" spans="2:18" x14ac:dyDescent="0.2">
      <c r="B145" s="175"/>
      <c r="I145" s="161"/>
      <c r="J145" s="161"/>
      <c r="K145" s="161"/>
      <c r="L145" s="161"/>
      <c r="M145" s="161"/>
      <c r="N145" s="161"/>
      <c r="O145" s="161"/>
      <c r="P145" s="161"/>
      <c r="Q145" s="161"/>
      <c r="R145" s="176"/>
    </row>
    <row r="146" spans="2:18" ht="16.5" x14ac:dyDescent="0.3">
      <c r="B146" s="177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76"/>
    </row>
    <row r="147" spans="2:18" x14ac:dyDescent="0.2">
      <c r="B147" s="165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5"/>
      <c r="R147" s="165"/>
    </row>
    <row r="148" spans="2:18" x14ac:dyDescent="0.2">
      <c r="B148" s="165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</row>
    <row r="149" spans="2:18" x14ac:dyDescent="0.2">
      <c r="B149" s="165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</row>
    <row r="150" spans="2:18" x14ac:dyDescent="0.2">
      <c r="B150" s="165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</row>
    <row r="151" spans="2:18" x14ac:dyDescent="0.2">
      <c r="B151" s="165"/>
      <c r="C151" s="163"/>
      <c r="D151" s="163"/>
      <c r="E151" s="163"/>
      <c r="F151" s="163"/>
      <c r="G151" s="163"/>
      <c r="H151" s="163"/>
      <c r="I151" s="161"/>
      <c r="J151" s="163"/>
      <c r="K151" s="163"/>
      <c r="L151" s="163"/>
      <c r="M151" s="163"/>
      <c r="N151" s="163"/>
      <c r="O151" s="163"/>
      <c r="P151" s="163"/>
    </row>
    <row r="152" spans="2:18" x14ac:dyDescent="0.2">
      <c r="B152" s="165"/>
      <c r="C152" s="163"/>
      <c r="D152" s="163"/>
      <c r="E152" s="163"/>
      <c r="F152" s="163"/>
      <c r="G152" s="163"/>
      <c r="I152" s="161"/>
      <c r="J152" s="163"/>
      <c r="K152" s="163"/>
      <c r="L152" s="163"/>
      <c r="M152" s="163"/>
      <c r="N152" s="163"/>
    </row>
    <row r="153" spans="2:18" x14ac:dyDescent="0.2">
      <c r="B153" s="165"/>
      <c r="C153" s="163"/>
      <c r="D153" s="163"/>
      <c r="E153" s="163"/>
      <c r="F153" s="163"/>
      <c r="G153" s="163"/>
      <c r="H153" s="163"/>
      <c r="I153" s="171"/>
      <c r="J153" s="163"/>
      <c r="K153" s="163"/>
      <c r="L153" s="163"/>
      <c r="M153" s="163"/>
      <c r="N153" s="163"/>
      <c r="O153" s="163"/>
      <c r="P153" s="163"/>
    </row>
    <row r="154" spans="2:18" x14ac:dyDescent="0.2">
      <c r="B154" s="165"/>
      <c r="C154" s="171"/>
      <c r="D154" s="171"/>
      <c r="E154" s="171"/>
      <c r="F154" s="171"/>
      <c r="G154" s="171"/>
      <c r="H154" s="171"/>
      <c r="I154" s="171"/>
      <c r="J154" s="171"/>
      <c r="K154" s="171"/>
      <c r="L154" s="171"/>
      <c r="M154" s="171"/>
      <c r="N154" s="171"/>
      <c r="O154" s="171"/>
      <c r="P154" s="171"/>
      <c r="Q154" s="165"/>
      <c r="R154" s="165"/>
    </row>
    <row r="155" spans="2:18" x14ac:dyDescent="0.2">
      <c r="B155" s="165"/>
      <c r="C155" s="171"/>
      <c r="D155" s="171"/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  <c r="Q155" s="165"/>
      <c r="R155" s="165"/>
    </row>
    <row r="156" spans="2:18" x14ac:dyDescent="0.2">
      <c r="B156" s="165"/>
      <c r="C156" s="171"/>
      <c r="D156" s="171"/>
      <c r="E156" s="171"/>
      <c r="F156" s="171"/>
      <c r="G156" s="171"/>
      <c r="H156" s="171"/>
      <c r="I156" s="165"/>
      <c r="J156" s="171"/>
      <c r="K156" s="171"/>
      <c r="L156" s="171"/>
      <c r="M156" s="171"/>
      <c r="N156" s="171"/>
      <c r="O156" s="171"/>
      <c r="P156" s="171"/>
      <c r="Q156" s="165"/>
      <c r="R156" s="165"/>
    </row>
    <row r="157" spans="2:18" ht="14.25" x14ac:dyDescent="0.2">
      <c r="B157" s="165"/>
      <c r="C157" s="178"/>
      <c r="D157" s="178"/>
      <c r="E157" s="178"/>
      <c r="F157" s="178"/>
      <c r="G157" s="178"/>
      <c r="H157" s="178"/>
      <c r="I157" s="179"/>
      <c r="J157" s="165"/>
      <c r="K157" s="165"/>
      <c r="L157" s="165"/>
      <c r="M157" s="165"/>
      <c r="N157" s="165"/>
      <c r="O157" s="165"/>
      <c r="P157" s="180"/>
      <c r="Q157" s="165"/>
      <c r="R157" s="165"/>
    </row>
    <row r="158" spans="2:18" ht="14.25" x14ac:dyDescent="0.2">
      <c r="B158" s="165"/>
      <c r="C158" s="171"/>
      <c r="D158" s="171"/>
      <c r="E158" s="171"/>
      <c r="F158" s="171"/>
      <c r="G158" s="171"/>
      <c r="H158" s="171"/>
      <c r="I158" s="171"/>
      <c r="J158" s="165"/>
      <c r="K158" s="165"/>
      <c r="L158" s="165"/>
      <c r="M158" s="165"/>
      <c r="N158" s="165"/>
      <c r="O158" s="165"/>
      <c r="P158" s="180"/>
      <c r="Q158" s="165"/>
      <c r="R158" s="165"/>
    </row>
    <row r="159" spans="2:18" ht="14.25" x14ac:dyDescent="0.2">
      <c r="B159" s="165"/>
      <c r="C159" s="165"/>
      <c r="D159" s="165"/>
      <c r="E159" s="165"/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  <c r="P159" s="180"/>
      <c r="Q159" s="165"/>
      <c r="R159" s="165"/>
    </row>
    <row r="160" spans="2:18" ht="14.25" x14ac:dyDescent="0.2">
      <c r="B160" s="165"/>
      <c r="C160" s="165"/>
      <c r="D160" s="165"/>
      <c r="E160" s="165"/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80"/>
      <c r="Q160" s="165"/>
      <c r="R160" s="165"/>
    </row>
    <row r="161" spans="2:18" ht="14.25" x14ac:dyDescent="0.2">
      <c r="B161" s="165"/>
      <c r="C161" s="165"/>
      <c r="D161" s="165"/>
      <c r="E161" s="165"/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180"/>
      <c r="Q161" s="165"/>
      <c r="R161" s="165"/>
    </row>
    <row r="162" spans="2:18" ht="14.25" x14ac:dyDescent="0.2">
      <c r="B162" s="165"/>
      <c r="C162" s="165"/>
      <c r="D162" s="165"/>
      <c r="E162" s="165"/>
      <c r="F162" s="165"/>
      <c r="G162" s="165"/>
      <c r="H162" s="165"/>
      <c r="I162" s="165"/>
      <c r="J162" s="181"/>
      <c r="K162" s="181"/>
      <c r="L162" s="181"/>
      <c r="M162" s="181"/>
      <c r="N162" s="181"/>
      <c r="O162" s="165"/>
      <c r="P162" s="180"/>
      <c r="Q162" s="165"/>
      <c r="R162" s="165"/>
    </row>
    <row r="163" spans="2:18" ht="14.25" x14ac:dyDescent="0.2">
      <c r="B163" s="165"/>
      <c r="C163" s="165"/>
      <c r="D163" s="165"/>
      <c r="E163" s="165"/>
      <c r="F163" s="165"/>
      <c r="G163" s="165"/>
      <c r="H163" s="165"/>
      <c r="I163" s="165"/>
      <c r="J163" s="181"/>
      <c r="K163" s="181"/>
      <c r="L163" s="181"/>
      <c r="M163" s="181"/>
      <c r="N163" s="181"/>
      <c r="O163" s="165"/>
      <c r="P163" s="180"/>
      <c r="Q163" s="165"/>
      <c r="R163" s="165"/>
    </row>
    <row r="164" spans="2:18" ht="14.25" x14ac:dyDescent="0.2">
      <c r="B164" s="165"/>
      <c r="C164" s="165"/>
      <c r="D164" s="165"/>
      <c r="E164" s="165"/>
      <c r="F164" s="165"/>
      <c r="G164" s="165"/>
      <c r="H164" s="165"/>
      <c r="I164" s="165"/>
      <c r="J164" s="182"/>
      <c r="K164" s="182"/>
      <c r="L164" s="182"/>
      <c r="M164" s="182"/>
      <c r="N164" s="182"/>
      <c r="O164" s="165"/>
      <c r="P164" s="180"/>
      <c r="Q164" s="165"/>
      <c r="R164" s="165"/>
    </row>
    <row r="165" spans="2:18" ht="14.25" x14ac:dyDescent="0.2">
      <c r="B165" s="165"/>
      <c r="C165" s="165"/>
      <c r="D165" s="165"/>
      <c r="E165" s="165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80"/>
      <c r="Q165" s="165"/>
      <c r="R165" s="165"/>
    </row>
    <row r="166" spans="2:18" ht="14.25" x14ac:dyDescent="0.2">
      <c r="B166" s="165"/>
      <c r="C166" s="165"/>
      <c r="D166" s="165"/>
      <c r="E166" s="165"/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80"/>
      <c r="Q166" s="165"/>
      <c r="R166" s="165"/>
    </row>
    <row r="167" spans="2:18" ht="14.25" x14ac:dyDescent="0.2">
      <c r="B167" s="165"/>
      <c r="C167" s="165"/>
      <c r="D167" s="165"/>
      <c r="E167" s="165"/>
      <c r="F167" s="165"/>
      <c r="G167" s="165"/>
      <c r="H167" s="165"/>
      <c r="I167" s="165"/>
      <c r="J167" s="165"/>
      <c r="K167" s="165"/>
      <c r="L167" s="165"/>
      <c r="M167" s="165"/>
      <c r="N167" s="165"/>
      <c r="O167" s="165"/>
      <c r="P167" s="180"/>
      <c r="Q167" s="165"/>
      <c r="R167" s="165"/>
    </row>
    <row r="168" spans="2:18" ht="14.25" x14ac:dyDescent="0.2">
      <c r="B168" s="165"/>
      <c r="C168" s="165"/>
      <c r="D168" s="165"/>
      <c r="E168" s="165"/>
      <c r="F168" s="165"/>
      <c r="G168" s="165"/>
      <c r="H168" s="165"/>
      <c r="I168" s="165"/>
      <c r="J168" s="181"/>
      <c r="K168" s="181"/>
      <c r="L168" s="181"/>
      <c r="M168" s="181"/>
      <c r="N168" s="181"/>
      <c r="O168" s="181"/>
      <c r="P168" s="180"/>
      <c r="Q168" s="165"/>
      <c r="R168" s="165"/>
    </row>
    <row r="169" spans="2:18" ht="14.25" x14ac:dyDescent="0.2">
      <c r="B169" s="165"/>
      <c r="C169" s="165"/>
      <c r="D169" s="165"/>
      <c r="E169" s="165"/>
      <c r="F169" s="165"/>
      <c r="G169" s="165"/>
      <c r="H169" s="165"/>
      <c r="I169" s="165"/>
      <c r="J169" s="183"/>
      <c r="K169" s="183"/>
      <c r="L169" s="183"/>
      <c r="M169" s="183"/>
      <c r="N169" s="183"/>
      <c r="O169" s="183"/>
      <c r="P169" s="184"/>
      <c r="Q169" s="165"/>
      <c r="R169" s="165"/>
    </row>
    <row r="170" spans="2:18" ht="14.25" x14ac:dyDescent="0.2">
      <c r="B170" s="165"/>
      <c r="C170" s="165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84"/>
      <c r="Q170" s="165"/>
      <c r="R170" s="165"/>
    </row>
    <row r="171" spans="2:18" ht="14.25" x14ac:dyDescent="0.2">
      <c r="B171" s="165"/>
      <c r="C171" s="165"/>
      <c r="D171" s="165"/>
      <c r="E171" s="165"/>
      <c r="F171" s="165"/>
      <c r="G171" s="165"/>
      <c r="H171" s="165"/>
      <c r="I171" s="165"/>
      <c r="J171" s="165"/>
      <c r="K171" s="165"/>
      <c r="L171" s="165"/>
      <c r="M171" s="165"/>
      <c r="N171" s="165"/>
      <c r="O171" s="165"/>
      <c r="P171" s="184"/>
      <c r="Q171" s="165"/>
      <c r="R171" s="165"/>
    </row>
    <row r="172" spans="2:18" ht="14.25" x14ac:dyDescent="0.2">
      <c r="B172" s="165"/>
      <c r="C172" s="165"/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184"/>
      <c r="Q172" s="165"/>
      <c r="R172" s="165"/>
    </row>
    <row r="173" spans="2:18" ht="14.25" x14ac:dyDescent="0.2">
      <c r="B173" s="165"/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5"/>
      <c r="P173" s="184"/>
      <c r="Q173" s="165"/>
      <c r="R173" s="165"/>
    </row>
    <row r="174" spans="2:18" ht="14.25" x14ac:dyDescent="0.2">
      <c r="B174" s="165"/>
      <c r="C174" s="165"/>
      <c r="D174" s="165"/>
      <c r="E174" s="165"/>
      <c r="F174" s="165"/>
      <c r="G174" s="165"/>
      <c r="H174" s="165"/>
      <c r="I174" s="165"/>
      <c r="J174" s="165"/>
      <c r="K174" s="165"/>
      <c r="L174" s="165"/>
      <c r="M174" s="165"/>
      <c r="N174" s="165"/>
      <c r="O174" s="165"/>
      <c r="P174" s="184"/>
      <c r="Q174" s="165"/>
      <c r="R174" s="165"/>
    </row>
    <row r="175" spans="2:18" ht="14.25" x14ac:dyDescent="0.2">
      <c r="B175" s="165"/>
      <c r="C175" s="165"/>
      <c r="D175" s="165"/>
      <c r="E175" s="165"/>
      <c r="F175" s="165"/>
      <c r="G175" s="165"/>
      <c r="H175" s="165"/>
      <c r="I175" s="165"/>
      <c r="J175" s="165"/>
      <c r="K175" s="165"/>
      <c r="L175" s="165"/>
      <c r="M175" s="165"/>
      <c r="N175" s="165"/>
      <c r="O175" s="165"/>
      <c r="P175" s="184"/>
      <c r="Q175" s="165"/>
      <c r="R175" s="165"/>
    </row>
    <row r="176" spans="2:18" ht="14.25" x14ac:dyDescent="0.2">
      <c r="B176" s="165"/>
      <c r="C176" s="165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  <c r="P176" s="184"/>
      <c r="Q176" s="165"/>
      <c r="R176" s="165"/>
    </row>
    <row r="177" spans="2:18" ht="14.25" x14ac:dyDescent="0.2"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84"/>
      <c r="Q177" s="165"/>
      <c r="R177" s="165"/>
    </row>
    <row r="178" spans="2:18" ht="14.25" x14ac:dyDescent="0.2">
      <c r="B178" s="165"/>
      <c r="C178" s="165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84"/>
      <c r="Q178" s="165"/>
      <c r="R178" s="165"/>
    </row>
    <row r="179" spans="2:18" ht="14.25" x14ac:dyDescent="0.2">
      <c r="B179" s="165"/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84"/>
      <c r="Q179" s="165"/>
      <c r="R179" s="165"/>
    </row>
    <row r="180" spans="2:18" ht="14.25" x14ac:dyDescent="0.2"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84"/>
      <c r="Q180" s="165"/>
      <c r="R180" s="165"/>
    </row>
    <row r="181" spans="2:18" ht="14.25" x14ac:dyDescent="0.2">
      <c r="B181" s="165"/>
      <c r="C181" s="165"/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184"/>
      <c r="Q181" s="165"/>
      <c r="R181" s="165"/>
    </row>
    <row r="182" spans="2:18" ht="14.25" x14ac:dyDescent="0.2">
      <c r="B182" s="165"/>
      <c r="C182" s="165"/>
      <c r="D182" s="165"/>
      <c r="E182" s="165"/>
      <c r="F182" s="165"/>
      <c r="G182" s="165"/>
      <c r="H182" s="165"/>
      <c r="I182" s="165"/>
      <c r="J182" s="165"/>
      <c r="K182" s="165"/>
      <c r="L182" s="165"/>
      <c r="M182" s="165"/>
      <c r="N182" s="165"/>
      <c r="O182" s="165"/>
      <c r="P182" s="184"/>
      <c r="Q182" s="165"/>
      <c r="R182" s="165"/>
    </row>
    <row r="183" spans="2:18" ht="14.25" x14ac:dyDescent="0.2">
      <c r="B183" s="165"/>
      <c r="C183" s="165"/>
      <c r="D183" s="165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184"/>
      <c r="Q183" s="165"/>
      <c r="R183" s="165"/>
    </row>
    <row r="184" spans="2:18" ht="14.25" x14ac:dyDescent="0.2">
      <c r="B184" s="165"/>
      <c r="C184" s="165"/>
      <c r="D184" s="165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184"/>
      <c r="Q184" s="165"/>
      <c r="R184" s="165"/>
    </row>
    <row r="185" spans="2:18" ht="14.25" x14ac:dyDescent="0.2">
      <c r="B185" s="165"/>
      <c r="C185" s="165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84"/>
      <c r="Q185" s="165"/>
      <c r="R185" s="165"/>
    </row>
    <row r="186" spans="2:18" ht="14.25" x14ac:dyDescent="0.2">
      <c r="B186" s="165"/>
      <c r="C186" s="165"/>
      <c r="D186" s="165"/>
      <c r="E186" s="165"/>
      <c r="F186" s="165"/>
      <c r="G186" s="165"/>
      <c r="H186" s="165"/>
      <c r="I186" s="165"/>
      <c r="J186" s="165"/>
      <c r="K186" s="165"/>
      <c r="L186" s="165"/>
      <c r="M186" s="165"/>
      <c r="N186" s="165"/>
      <c r="O186" s="165"/>
      <c r="P186" s="184"/>
      <c r="Q186" s="165"/>
      <c r="R186" s="165"/>
    </row>
    <row r="187" spans="2:18" ht="14.25" x14ac:dyDescent="0.2">
      <c r="B187" s="165"/>
      <c r="C187" s="165"/>
      <c r="D187" s="165"/>
      <c r="E187" s="165"/>
      <c r="F187" s="165"/>
      <c r="G187" s="165"/>
      <c r="H187" s="165"/>
      <c r="I187" s="165"/>
      <c r="J187" s="165"/>
      <c r="K187" s="165"/>
      <c r="L187" s="165"/>
      <c r="M187" s="165"/>
      <c r="N187" s="165"/>
      <c r="O187" s="165"/>
      <c r="P187" s="184"/>
      <c r="Q187" s="165"/>
      <c r="R187" s="165"/>
    </row>
    <row r="188" spans="2:18" ht="14.25" x14ac:dyDescent="0.2">
      <c r="B188" s="165"/>
      <c r="C188" s="165"/>
      <c r="D188" s="165"/>
      <c r="E188" s="165"/>
      <c r="F188" s="165"/>
      <c r="G188" s="165"/>
      <c r="H188" s="165"/>
      <c r="I188" s="165"/>
      <c r="J188" s="165"/>
      <c r="K188" s="165"/>
      <c r="L188" s="165"/>
      <c r="M188" s="165"/>
      <c r="N188" s="165"/>
      <c r="O188" s="165"/>
      <c r="P188" s="184"/>
      <c r="Q188" s="165"/>
      <c r="R188" s="165"/>
    </row>
    <row r="189" spans="2:18" x14ac:dyDescent="0.2">
      <c r="B189" s="165"/>
      <c r="C189" s="165"/>
      <c r="D189" s="165"/>
      <c r="E189" s="165"/>
      <c r="F189" s="165"/>
      <c r="G189" s="165"/>
      <c r="H189" s="165"/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</row>
    <row r="190" spans="2:18" x14ac:dyDescent="0.2">
      <c r="B190" s="165"/>
      <c r="C190" s="165"/>
      <c r="D190" s="165"/>
      <c r="E190" s="165"/>
      <c r="F190" s="165"/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</row>
    <row r="191" spans="2:18" x14ac:dyDescent="0.2">
      <c r="B191" s="165"/>
      <c r="C191" s="165"/>
      <c r="D191" s="165"/>
      <c r="E191" s="165"/>
      <c r="F191" s="165"/>
      <c r="G191" s="165"/>
      <c r="H191" s="165"/>
      <c r="I191" s="165"/>
      <c r="J191" s="165"/>
      <c r="K191" s="165"/>
      <c r="L191" s="165"/>
      <c r="M191" s="165"/>
      <c r="N191" s="165"/>
      <c r="O191" s="165"/>
      <c r="P191" s="165"/>
      <c r="Q191" s="165"/>
      <c r="R191" s="165"/>
    </row>
    <row r="192" spans="2:18" x14ac:dyDescent="0.2">
      <c r="B192" s="165"/>
      <c r="C192" s="165"/>
      <c r="D192" s="165"/>
      <c r="E192" s="165"/>
      <c r="F192" s="165"/>
      <c r="G192" s="165"/>
      <c r="H192" s="165"/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</row>
    <row r="193" spans="2:18" x14ac:dyDescent="0.2">
      <c r="B193" s="165"/>
      <c r="C193" s="165"/>
      <c r="D193" s="165"/>
      <c r="E193" s="165"/>
      <c r="F193" s="165"/>
      <c r="G193" s="165"/>
      <c r="H193" s="165"/>
      <c r="I193" s="165"/>
      <c r="J193" s="165"/>
      <c r="K193" s="165"/>
      <c r="L193" s="165"/>
      <c r="M193" s="165"/>
      <c r="N193" s="165"/>
      <c r="O193" s="165"/>
      <c r="P193" s="165"/>
      <c r="Q193" s="165"/>
      <c r="R193" s="165"/>
    </row>
    <row r="194" spans="2:18" x14ac:dyDescent="0.2">
      <c r="B194" s="165"/>
      <c r="C194" s="165"/>
      <c r="D194" s="165"/>
      <c r="E194" s="165"/>
      <c r="F194" s="165"/>
      <c r="G194" s="165"/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</row>
    <row r="195" spans="2:18" x14ac:dyDescent="0.2">
      <c r="B195" s="165"/>
      <c r="C195" s="165"/>
      <c r="D195" s="165"/>
      <c r="E195" s="165"/>
      <c r="F195" s="165"/>
      <c r="G195" s="165"/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</row>
    <row r="196" spans="2:18" x14ac:dyDescent="0.2">
      <c r="B196" s="165"/>
      <c r="C196" s="165"/>
      <c r="D196" s="165"/>
      <c r="E196" s="165"/>
      <c r="F196" s="165"/>
      <c r="G196" s="165"/>
      <c r="H196" s="165"/>
      <c r="I196" s="165"/>
      <c r="J196" s="165"/>
      <c r="K196" s="165"/>
      <c r="L196" s="165"/>
      <c r="M196" s="165"/>
      <c r="N196" s="165"/>
      <c r="O196" s="165"/>
      <c r="P196" s="165"/>
      <c r="Q196" s="165"/>
      <c r="R196" s="165"/>
    </row>
    <row r="197" spans="2:18" x14ac:dyDescent="0.2">
      <c r="B197" s="165"/>
      <c r="C197" s="165"/>
      <c r="D197" s="165"/>
      <c r="E197" s="165"/>
      <c r="F197" s="165"/>
      <c r="G197" s="165"/>
      <c r="H197" s="165"/>
      <c r="I197" s="165"/>
      <c r="J197" s="165"/>
      <c r="K197" s="165"/>
      <c r="L197" s="165"/>
      <c r="M197" s="165"/>
      <c r="N197" s="165"/>
      <c r="O197" s="165"/>
      <c r="P197" s="165"/>
      <c r="Q197" s="165"/>
      <c r="R197" s="165"/>
    </row>
    <row r="198" spans="2:18" x14ac:dyDescent="0.2">
      <c r="B198" s="165"/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</row>
    <row r="199" spans="2:18" x14ac:dyDescent="0.2">
      <c r="B199" s="165"/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</row>
    <row r="200" spans="2:18" x14ac:dyDescent="0.2">
      <c r="B200" s="165"/>
      <c r="C200" s="165"/>
      <c r="D200" s="165"/>
      <c r="E200" s="165"/>
      <c r="F200" s="165"/>
      <c r="G200" s="165"/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</row>
    <row r="201" spans="2:18" x14ac:dyDescent="0.2">
      <c r="B201" s="165"/>
      <c r="C201" s="165"/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</row>
    <row r="202" spans="2:18" x14ac:dyDescent="0.2">
      <c r="B202" s="165"/>
      <c r="C202" s="165"/>
      <c r="D202" s="165"/>
      <c r="E202" s="165"/>
      <c r="F202" s="165"/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</row>
    <row r="203" spans="2:18" x14ac:dyDescent="0.2">
      <c r="B203" s="165"/>
      <c r="C203" s="165"/>
      <c r="D203" s="165"/>
      <c r="E203" s="165"/>
      <c r="F203" s="165"/>
      <c r="G203" s="165"/>
      <c r="H203" s="165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</row>
    <row r="204" spans="2:18" x14ac:dyDescent="0.2">
      <c r="B204" s="165"/>
      <c r="C204" s="165"/>
      <c r="D204" s="165"/>
      <c r="E204" s="165"/>
      <c r="F204" s="165"/>
      <c r="G204" s="165"/>
      <c r="H204" s="165"/>
      <c r="I204" s="165"/>
      <c r="J204" s="165"/>
      <c r="K204" s="165"/>
      <c r="L204" s="165"/>
      <c r="M204" s="165"/>
      <c r="N204" s="165"/>
      <c r="O204" s="165"/>
      <c r="P204" s="165"/>
      <c r="Q204" s="165"/>
      <c r="R204" s="165"/>
    </row>
    <row r="205" spans="2:18" x14ac:dyDescent="0.2">
      <c r="B205" s="165"/>
      <c r="C205" s="165"/>
      <c r="D205" s="165"/>
      <c r="E205" s="165"/>
      <c r="F205" s="165"/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</row>
    <row r="206" spans="2:18" x14ac:dyDescent="0.2">
      <c r="B206" s="165"/>
      <c r="C206" s="165"/>
      <c r="D206" s="165"/>
      <c r="E206" s="165"/>
      <c r="F206" s="165"/>
      <c r="G206" s="165"/>
      <c r="H206" s="165"/>
      <c r="I206" s="165"/>
      <c r="J206" s="165"/>
      <c r="K206" s="165"/>
      <c r="L206" s="165"/>
      <c r="M206" s="165"/>
      <c r="N206" s="165"/>
      <c r="O206" s="165"/>
      <c r="P206" s="165"/>
      <c r="Q206" s="165"/>
      <c r="R206" s="165"/>
    </row>
    <row r="207" spans="2:18" x14ac:dyDescent="0.2">
      <c r="B207" s="165"/>
      <c r="C207" s="165"/>
      <c r="D207" s="165"/>
      <c r="E207" s="165"/>
      <c r="F207" s="165"/>
      <c r="G207" s="165"/>
      <c r="H207" s="165"/>
      <c r="I207" s="165"/>
      <c r="J207" s="165"/>
      <c r="K207" s="165"/>
      <c r="L207" s="165"/>
      <c r="M207" s="165"/>
      <c r="N207" s="165"/>
      <c r="O207" s="165"/>
      <c r="P207" s="165"/>
      <c r="Q207" s="165"/>
      <c r="R207" s="165"/>
    </row>
    <row r="208" spans="2:18" x14ac:dyDescent="0.2">
      <c r="B208" s="165"/>
      <c r="C208" s="165"/>
      <c r="D208" s="165"/>
      <c r="E208" s="165"/>
      <c r="F208" s="165"/>
      <c r="G208" s="165"/>
      <c r="H208" s="165"/>
      <c r="I208" s="165"/>
      <c r="J208" s="165"/>
      <c r="K208" s="165"/>
      <c r="L208" s="165"/>
      <c r="M208" s="165"/>
      <c r="N208" s="165"/>
      <c r="O208" s="165"/>
      <c r="P208" s="165"/>
      <c r="Q208" s="165"/>
      <c r="R208" s="165"/>
    </row>
    <row r="209" spans="2:18" x14ac:dyDescent="0.2">
      <c r="B209" s="165"/>
      <c r="C209" s="165"/>
      <c r="D209" s="165"/>
      <c r="E209" s="165"/>
      <c r="F209" s="165"/>
      <c r="G209" s="165"/>
      <c r="H209" s="165"/>
      <c r="I209" s="165"/>
      <c r="J209" s="165"/>
      <c r="K209" s="165"/>
      <c r="L209" s="165"/>
      <c r="M209" s="165"/>
      <c r="N209" s="165"/>
      <c r="O209" s="165"/>
      <c r="P209" s="165"/>
      <c r="Q209" s="165"/>
      <c r="R209" s="165"/>
    </row>
    <row r="210" spans="2:18" x14ac:dyDescent="0.2">
      <c r="B210" s="165"/>
      <c r="C210" s="165"/>
      <c r="D210" s="165"/>
      <c r="E210" s="165"/>
      <c r="F210" s="165"/>
      <c r="G210" s="165"/>
      <c r="H210" s="165"/>
      <c r="I210" s="165"/>
      <c r="J210" s="165"/>
      <c r="K210" s="165"/>
      <c r="L210" s="165"/>
      <c r="M210" s="165"/>
      <c r="N210" s="165"/>
      <c r="O210" s="165"/>
      <c r="P210" s="165"/>
      <c r="Q210" s="165"/>
      <c r="R210" s="165"/>
    </row>
    <row r="211" spans="2:18" x14ac:dyDescent="0.2">
      <c r="B211" s="165"/>
      <c r="C211" s="165"/>
      <c r="D211" s="165"/>
      <c r="E211" s="165"/>
      <c r="F211" s="165"/>
      <c r="G211" s="165"/>
      <c r="H211" s="165"/>
      <c r="I211" s="165"/>
      <c r="J211" s="165"/>
      <c r="K211" s="165"/>
      <c r="L211" s="165"/>
      <c r="M211" s="165"/>
      <c r="N211" s="165"/>
      <c r="O211" s="165"/>
      <c r="P211" s="165"/>
      <c r="Q211" s="165"/>
      <c r="R211" s="165"/>
    </row>
    <row r="212" spans="2:18" x14ac:dyDescent="0.2">
      <c r="B212" s="165"/>
      <c r="C212" s="165"/>
      <c r="D212" s="165"/>
      <c r="E212" s="165"/>
      <c r="F212" s="165"/>
      <c r="G212" s="165"/>
      <c r="H212" s="165"/>
      <c r="I212" s="165"/>
      <c r="J212" s="165"/>
      <c r="K212" s="165"/>
      <c r="L212" s="165"/>
      <c r="M212" s="165"/>
      <c r="N212" s="165"/>
      <c r="O212" s="165"/>
      <c r="P212" s="165"/>
      <c r="Q212" s="165"/>
      <c r="R212" s="165"/>
    </row>
    <row r="213" spans="2:18" x14ac:dyDescent="0.2">
      <c r="B213" s="165"/>
      <c r="C213" s="165"/>
      <c r="D213" s="165"/>
      <c r="E213" s="165"/>
      <c r="F213" s="165"/>
      <c r="G213" s="165"/>
      <c r="H213" s="165"/>
      <c r="I213" s="165"/>
      <c r="J213" s="165"/>
      <c r="K213" s="165"/>
      <c r="L213" s="165"/>
      <c r="M213" s="165"/>
      <c r="N213" s="165"/>
      <c r="O213" s="165"/>
      <c r="P213" s="165"/>
      <c r="Q213" s="165"/>
      <c r="R213" s="165"/>
    </row>
    <row r="214" spans="2:18" x14ac:dyDescent="0.2">
      <c r="B214" s="165"/>
      <c r="C214" s="165"/>
      <c r="D214" s="165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5"/>
      <c r="P214" s="165"/>
      <c r="Q214" s="165"/>
      <c r="R214" s="165"/>
    </row>
    <row r="215" spans="2:18" x14ac:dyDescent="0.2">
      <c r="B215" s="165"/>
      <c r="C215" s="165"/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5"/>
      <c r="P215" s="165"/>
      <c r="Q215" s="165"/>
      <c r="R215" s="165"/>
    </row>
    <row r="216" spans="2:18" x14ac:dyDescent="0.2">
      <c r="B216" s="165"/>
      <c r="C216" s="165"/>
      <c r="D216" s="165"/>
      <c r="E216" s="165"/>
      <c r="F216" s="165"/>
      <c r="G216" s="165"/>
      <c r="H216" s="165"/>
      <c r="I216" s="165"/>
      <c r="J216" s="165"/>
      <c r="K216" s="165"/>
      <c r="L216" s="165"/>
      <c r="M216" s="165"/>
      <c r="N216" s="165"/>
      <c r="O216" s="165"/>
      <c r="P216" s="165"/>
      <c r="Q216" s="165"/>
      <c r="R216" s="165"/>
    </row>
    <row r="217" spans="2:18" x14ac:dyDescent="0.2">
      <c r="B217" s="165"/>
      <c r="C217" s="165"/>
      <c r="D217" s="165"/>
      <c r="E217" s="165"/>
      <c r="F217" s="165"/>
      <c r="G217" s="165"/>
      <c r="H217" s="165"/>
      <c r="I217" s="165"/>
      <c r="J217" s="165"/>
      <c r="K217" s="165"/>
      <c r="L217" s="165"/>
      <c r="M217" s="165"/>
      <c r="N217" s="165"/>
      <c r="O217" s="165"/>
      <c r="P217" s="165"/>
      <c r="Q217" s="165"/>
      <c r="R217" s="165"/>
    </row>
    <row r="218" spans="2:18" x14ac:dyDescent="0.2">
      <c r="B218" s="165"/>
      <c r="C218" s="165"/>
      <c r="D218" s="165"/>
      <c r="E218" s="165"/>
      <c r="F218" s="165"/>
      <c r="G218" s="165"/>
      <c r="H218" s="165"/>
      <c r="I218" s="165"/>
      <c r="J218" s="165"/>
      <c r="K218" s="165"/>
      <c r="L218" s="165"/>
      <c r="M218" s="165"/>
      <c r="N218" s="165"/>
      <c r="O218" s="165"/>
      <c r="P218" s="165"/>
      <c r="Q218" s="165"/>
      <c r="R218" s="165"/>
    </row>
    <row r="219" spans="2:18" x14ac:dyDescent="0.2">
      <c r="B219" s="185"/>
      <c r="C219" s="185"/>
      <c r="D219" s="185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185"/>
      <c r="P219" s="185"/>
      <c r="Q219" s="185"/>
      <c r="R219" s="185"/>
    </row>
    <row r="220" spans="2:18" x14ac:dyDescent="0.2">
      <c r="B220" s="185"/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5"/>
      <c r="Q220" s="185"/>
      <c r="R220" s="185"/>
    </row>
    <row r="221" spans="2:18" x14ac:dyDescent="0.2">
      <c r="B221" s="185"/>
      <c r="C221" s="185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P221" s="185"/>
      <c r="Q221" s="185"/>
      <c r="R221" s="185"/>
    </row>
    <row r="222" spans="2:18" x14ac:dyDescent="0.2">
      <c r="B222" s="185"/>
      <c r="C222" s="185"/>
      <c r="D222" s="185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5"/>
      <c r="Q222" s="185"/>
      <c r="R222" s="185"/>
    </row>
    <row r="223" spans="2:18" x14ac:dyDescent="0.2">
      <c r="B223" s="185"/>
      <c r="C223" s="185"/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  <c r="R223" s="185"/>
    </row>
    <row r="224" spans="2:18" x14ac:dyDescent="0.2">
      <c r="B224" s="185"/>
      <c r="C224" s="185"/>
      <c r="D224" s="185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  <c r="R224" s="185"/>
    </row>
    <row r="225" spans="2:18" x14ac:dyDescent="0.2">
      <c r="B225" s="185"/>
      <c r="C225" s="185"/>
      <c r="D225" s="185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185"/>
      <c r="P225" s="185"/>
      <c r="Q225" s="185"/>
      <c r="R225" s="185"/>
    </row>
    <row r="226" spans="2:18" x14ac:dyDescent="0.2">
      <c r="B226" s="185"/>
      <c r="C226" s="185"/>
      <c r="D226" s="185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85"/>
      <c r="R226" s="185"/>
    </row>
    <row r="227" spans="2:18" x14ac:dyDescent="0.2">
      <c r="B227" s="185"/>
      <c r="C227" s="185"/>
      <c r="D227" s="185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  <c r="R227" s="185"/>
    </row>
    <row r="228" spans="2:18" x14ac:dyDescent="0.2">
      <c r="B228" s="185"/>
      <c r="C228" s="185"/>
      <c r="D228" s="185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  <c r="P228" s="185"/>
      <c r="Q228" s="185"/>
      <c r="R228" s="185"/>
    </row>
    <row r="229" spans="2:18" x14ac:dyDescent="0.2">
      <c r="B229" s="185"/>
      <c r="C229" s="185"/>
      <c r="D229" s="185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85"/>
      <c r="Q229" s="185"/>
      <c r="R229" s="185"/>
    </row>
    <row r="230" spans="2:18" x14ac:dyDescent="0.2">
      <c r="B230" s="185"/>
      <c r="C230" s="185"/>
      <c r="D230" s="185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  <c r="R230" s="185"/>
    </row>
    <row r="231" spans="2:18" x14ac:dyDescent="0.2">
      <c r="B231" s="185"/>
      <c r="C231" s="185"/>
      <c r="D231" s="185"/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  <c r="P231" s="185"/>
      <c r="Q231" s="185"/>
      <c r="R231" s="185"/>
    </row>
    <row r="232" spans="2:18" x14ac:dyDescent="0.2">
      <c r="B232" s="185"/>
      <c r="C232" s="185"/>
      <c r="D232" s="185"/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5"/>
      <c r="R232" s="185"/>
    </row>
    <row r="233" spans="2:18" x14ac:dyDescent="0.2">
      <c r="B233" s="185"/>
      <c r="C233" s="185"/>
      <c r="D233" s="185"/>
      <c r="E233" s="185"/>
      <c r="F233" s="185"/>
      <c r="G233" s="185"/>
      <c r="H233" s="185"/>
      <c r="I233" s="185"/>
      <c r="J233" s="185"/>
      <c r="K233" s="185"/>
      <c r="L233" s="185"/>
      <c r="M233" s="185"/>
      <c r="N233" s="185"/>
      <c r="O233" s="185"/>
      <c r="P233" s="185"/>
      <c r="Q233" s="185"/>
      <c r="R233" s="185"/>
    </row>
    <row r="234" spans="2:18" x14ac:dyDescent="0.2">
      <c r="B234" s="185"/>
      <c r="C234" s="185"/>
      <c r="D234" s="185"/>
      <c r="E234" s="185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  <c r="R234" s="185"/>
    </row>
    <row r="235" spans="2:18" x14ac:dyDescent="0.2">
      <c r="B235" s="185"/>
      <c r="C235" s="185"/>
      <c r="D235" s="185"/>
      <c r="E235" s="185"/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P235" s="185"/>
      <c r="Q235" s="185"/>
      <c r="R235" s="185"/>
    </row>
    <row r="236" spans="2:18" x14ac:dyDescent="0.2">
      <c r="B236" s="185"/>
      <c r="C236" s="185"/>
      <c r="D236" s="185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P236" s="185"/>
      <c r="Q236" s="185"/>
      <c r="R236" s="185"/>
    </row>
    <row r="237" spans="2:18" x14ac:dyDescent="0.2">
      <c r="B237" s="185"/>
      <c r="C237" s="185"/>
      <c r="D237" s="185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P237" s="185"/>
      <c r="Q237" s="185"/>
      <c r="R237" s="185"/>
    </row>
    <row r="238" spans="2:18" x14ac:dyDescent="0.2">
      <c r="B238" s="185"/>
      <c r="C238" s="185"/>
      <c r="D238" s="185"/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O238" s="185"/>
      <c r="P238" s="185"/>
      <c r="Q238" s="185"/>
      <c r="R238" s="185"/>
    </row>
    <row r="239" spans="2:18" x14ac:dyDescent="0.2">
      <c r="B239" s="185"/>
      <c r="C239" s="185"/>
      <c r="D239" s="185"/>
      <c r="E239" s="185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  <c r="P239" s="185"/>
      <c r="Q239" s="185"/>
      <c r="R239" s="185"/>
    </row>
    <row r="240" spans="2:18" x14ac:dyDescent="0.2">
      <c r="B240" s="185"/>
      <c r="C240" s="185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</row>
    <row r="241" spans="2:18" x14ac:dyDescent="0.2">
      <c r="B241" s="185"/>
      <c r="C241" s="185"/>
      <c r="D241" s="185"/>
      <c r="E241" s="185"/>
      <c r="F241" s="185"/>
      <c r="G241" s="185"/>
      <c r="H241" s="185"/>
      <c r="I241" s="185"/>
      <c r="J241" s="185"/>
      <c r="K241" s="185"/>
      <c r="L241" s="185"/>
      <c r="M241" s="185"/>
      <c r="N241" s="185"/>
      <c r="O241" s="185"/>
      <c r="P241" s="185"/>
      <c r="Q241" s="185"/>
      <c r="R241" s="185"/>
    </row>
    <row r="242" spans="2:18" x14ac:dyDescent="0.2">
      <c r="B242" s="185"/>
      <c r="C242" s="185"/>
      <c r="D242" s="185"/>
      <c r="E242" s="185"/>
      <c r="F242" s="185"/>
      <c r="G242" s="185"/>
      <c r="H242" s="185"/>
      <c r="I242" s="185"/>
      <c r="J242" s="185"/>
      <c r="K242" s="185"/>
      <c r="L242" s="185"/>
      <c r="M242" s="185"/>
      <c r="N242" s="185"/>
      <c r="O242" s="185"/>
      <c r="P242" s="185"/>
      <c r="Q242" s="185"/>
      <c r="R242" s="185"/>
    </row>
    <row r="243" spans="2:18" x14ac:dyDescent="0.2">
      <c r="B243" s="185"/>
      <c r="C243" s="185"/>
      <c r="D243" s="185"/>
      <c r="E243" s="185"/>
      <c r="F243" s="185"/>
      <c r="G243" s="185"/>
      <c r="H243" s="185"/>
      <c r="I243" s="185"/>
      <c r="J243" s="185"/>
      <c r="K243" s="185"/>
      <c r="L243" s="185"/>
      <c r="M243" s="185"/>
      <c r="N243" s="185"/>
      <c r="O243" s="185"/>
      <c r="P243" s="185"/>
      <c r="Q243" s="185"/>
      <c r="R243" s="185"/>
    </row>
    <row r="244" spans="2:18" x14ac:dyDescent="0.2">
      <c r="B244" s="185"/>
      <c r="C244" s="185"/>
      <c r="D244" s="185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  <c r="R244" s="185"/>
    </row>
    <row r="245" spans="2:18" x14ac:dyDescent="0.2"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  <c r="R245" s="185"/>
    </row>
    <row r="246" spans="2:18" x14ac:dyDescent="0.2">
      <c r="B246" s="185"/>
      <c r="C246" s="185"/>
      <c r="D246" s="185"/>
      <c r="E246" s="185"/>
      <c r="F246" s="185"/>
      <c r="G246" s="185"/>
      <c r="H246" s="185"/>
      <c r="I246" s="185"/>
      <c r="J246" s="185"/>
      <c r="K246" s="185"/>
      <c r="L246" s="185"/>
      <c r="M246" s="185"/>
      <c r="N246" s="185"/>
      <c r="O246" s="185"/>
      <c r="P246" s="185"/>
      <c r="Q246" s="185"/>
      <c r="R246" s="185"/>
    </row>
    <row r="247" spans="2:18" x14ac:dyDescent="0.2">
      <c r="B247" s="185"/>
      <c r="C247" s="185"/>
      <c r="D247" s="185"/>
      <c r="E247" s="185"/>
      <c r="F247" s="185"/>
      <c r="G247" s="185"/>
      <c r="H247" s="185"/>
      <c r="I247" s="185"/>
      <c r="J247" s="185"/>
      <c r="K247" s="185"/>
      <c r="L247" s="185"/>
      <c r="M247" s="185"/>
      <c r="N247" s="185"/>
      <c r="O247" s="185"/>
      <c r="P247" s="185"/>
      <c r="Q247" s="185"/>
      <c r="R247" s="185"/>
    </row>
    <row r="248" spans="2:18" x14ac:dyDescent="0.2">
      <c r="B248" s="185"/>
      <c r="C248" s="185"/>
      <c r="D248" s="185"/>
      <c r="E248" s="185"/>
      <c r="F248" s="185"/>
      <c r="G248" s="185"/>
      <c r="H248" s="185"/>
      <c r="I248" s="185"/>
      <c r="J248" s="185"/>
      <c r="K248" s="185"/>
      <c r="L248" s="185"/>
      <c r="M248" s="185"/>
      <c r="N248" s="185"/>
      <c r="O248" s="185"/>
      <c r="P248" s="185"/>
      <c r="Q248" s="185"/>
      <c r="R248" s="185"/>
    </row>
    <row r="249" spans="2:18" x14ac:dyDescent="0.2">
      <c r="B249" s="185"/>
      <c r="C249" s="185"/>
      <c r="D249" s="185"/>
      <c r="E249" s="185"/>
      <c r="F249" s="185"/>
      <c r="G249" s="185"/>
      <c r="H249" s="185"/>
      <c r="I249" s="185"/>
      <c r="J249" s="185"/>
      <c r="K249" s="185"/>
      <c r="L249" s="185"/>
      <c r="M249" s="185"/>
      <c r="N249" s="185"/>
      <c r="O249" s="185"/>
      <c r="P249" s="185"/>
      <c r="Q249" s="185"/>
      <c r="R249" s="185"/>
    </row>
    <row r="250" spans="2:18" x14ac:dyDescent="0.2">
      <c r="B250" s="185"/>
      <c r="C250" s="185"/>
      <c r="D250" s="185"/>
      <c r="E250" s="185"/>
      <c r="F250" s="185"/>
      <c r="G250" s="185"/>
      <c r="H250" s="185"/>
      <c r="I250" s="185"/>
      <c r="J250" s="185"/>
      <c r="K250" s="185"/>
      <c r="L250" s="185"/>
      <c r="M250" s="185"/>
      <c r="N250" s="185"/>
      <c r="O250" s="185"/>
      <c r="P250" s="185"/>
      <c r="Q250" s="185"/>
      <c r="R250" s="185"/>
    </row>
    <row r="251" spans="2:18" x14ac:dyDescent="0.2">
      <c r="B251" s="185"/>
      <c r="C251" s="185"/>
      <c r="D251" s="185"/>
      <c r="E251" s="185"/>
      <c r="F251" s="185"/>
      <c r="G251" s="185"/>
      <c r="H251" s="185"/>
      <c r="I251" s="185"/>
      <c r="J251" s="185"/>
      <c r="K251" s="185"/>
      <c r="L251" s="185"/>
      <c r="M251" s="185"/>
      <c r="N251" s="185"/>
      <c r="O251" s="185"/>
      <c r="P251" s="185"/>
      <c r="Q251" s="185"/>
      <c r="R251" s="185"/>
    </row>
  </sheetData>
  <mergeCells count="10">
    <mergeCell ref="B1:R1"/>
    <mergeCell ref="B3:R3"/>
    <mergeCell ref="B4:R4"/>
    <mergeCell ref="B5:R5"/>
    <mergeCell ref="B6:B7"/>
    <mergeCell ref="C6:H6"/>
    <mergeCell ref="I6:I7"/>
    <mergeCell ref="J6:O6"/>
    <mergeCell ref="P6:P7"/>
    <mergeCell ref="Q6:R6"/>
  </mergeCells>
  <printOptions horizontalCentered="1"/>
  <pageMargins left="0" right="0" top="0" bottom="0" header="0" footer="0"/>
  <pageSetup scale="6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</vt:lpstr>
      <vt:lpstr>PP!Área_de_impresión</vt:lpstr>
      <vt:lpstr>PP!Títulos_a_imprimir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2022-07-25T17:13:15Z</dcterms:created>
  <dcterms:modified xsi:type="dcterms:W3CDTF">2022-07-25T17:14:10Z</dcterms:modified>
</cp:coreProperties>
</file>