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erez\Desktop\2022\INGRESOS FISCALES PARA INTERNET 2022\"/>
    </mc:Choice>
  </mc:AlternateContent>
  <xr:revisionPtr revIDLastSave="0" documentId="8_{FD8A41B1-870B-4EA4-8250-2BC82F61E84A}" xr6:coauthVersionLast="47" xr6:coauthVersionMax="47" xr10:uidLastSave="{00000000-0000-0000-0000-000000000000}"/>
  <bookViews>
    <workbookView xWindow="-120" yWindow="-120" windowWidth="29040" windowHeight="15840" xr2:uid="{50EB600A-CDC5-4A6B-B0FD-D8DBBA395100}"/>
  </bookViews>
  <sheets>
    <sheet name="PP" sheetId="1" r:id="rId1"/>
  </sheets>
  <externalReferences>
    <externalReference r:id="rId2"/>
    <externalReference r:id="rId3"/>
  </externalReferences>
  <definedNames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PP!$B$6:$J$138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PP!$1:$7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8" i="1" l="1"/>
  <c r="H138" i="1"/>
  <c r="G138" i="1"/>
  <c r="E138" i="1"/>
  <c r="D138" i="1"/>
  <c r="C138" i="1"/>
  <c r="F138" i="1" s="1"/>
  <c r="J136" i="1"/>
  <c r="F136" i="1"/>
  <c r="J135" i="1"/>
  <c r="F135" i="1"/>
  <c r="J134" i="1"/>
  <c r="K134" i="1" s="1"/>
  <c r="L134" i="1" s="1"/>
  <c r="F134" i="1"/>
  <c r="J133" i="1"/>
  <c r="F133" i="1"/>
  <c r="K133" i="1" s="1"/>
  <c r="L133" i="1" s="1"/>
  <c r="K132" i="1"/>
  <c r="J132" i="1"/>
  <c r="F132" i="1"/>
  <c r="J131" i="1"/>
  <c r="F131" i="1"/>
  <c r="K131" i="1" s="1"/>
  <c r="J130" i="1"/>
  <c r="K130" i="1" s="1"/>
  <c r="L130" i="1" s="1"/>
  <c r="F130" i="1"/>
  <c r="J129" i="1"/>
  <c r="K129" i="1" s="1"/>
  <c r="L129" i="1" s="1"/>
  <c r="I129" i="1"/>
  <c r="H129" i="1"/>
  <c r="G129" i="1"/>
  <c r="E129" i="1"/>
  <c r="D129" i="1"/>
  <c r="F129" i="1" s="1"/>
  <c r="C129" i="1"/>
  <c r="J127" i="1"/>
  <c r="K127" i="1" s="1"/>
  <c r="L127" i="1" s="1"/>
  <c r="F127" i="1"/>
  <c r="F126" i="1" s="1"/>
  <c r="J126" i="1"/>
  <c r="I126" i="1"/>
  <c r="H126" i="1"/>
  <c r="G126" i="1"/>
  <c r="E126" i="1"/>
  <c r="D126" i="1"/>
  <c r="C126" i="1"/>
  <c r="J125" i="1"/>
  <c r="K125" i="1" s="1"/>
  <c r="L125" i="1" s="1"/>
  <c r="F125" i="1"/>
  <c r="J124" i="1"/>
  <c r="K124" i="1" s="1"/>
  <c r="L124" i="1" s="1"/>
  <c r="F124" i="1"/>
  <c r="F123" i="1" s="1"/>
  <c r="J123" i="1"/>
  <c r="K123" i="1" s="1"/>
  <c r="L123" i="1" s="1"/>
  <c r="I123" i="1"/>
  <c r="H123" i="1"/>
  <c r="G123" i="1"/>
  <c r="E123" i="1"/>
  <c r="E119" i="1" s="1"/>
  <c r="D123" i="1"/>
  <c r="C123" i="1"/>
  <c r="J122" i="1"/>
  <c r="K122" i="1" s="1"/>
  <c r="F122" i="1"/>
  <c r="K121" i="1"/>
  <c r="L121" i="1" s="1"/>
  <c r="J121" i="1"/>
  <c r="F121" i="1"/>
  <c r="J120" i="1"/>
  <c r="J119" i="1" s="1"/>
  <c r="I120" i="1"/>
  <c r="I119" i="1" s="1"/>
  <c r="H120" i="1"/>
  <c r="G120" i="1"/>
  <c r="F120" i="1"/>
  <c r="F119" i="1" s="1"/>
  <c r="E120" i="1"/>
  <c r="D120" i="1"/>
  <c r="D119" i="1" s="1"/>
  <c r="C120" i="1"/>
  <c r="C119" i="1" s="1"/>
  <c r="H119" i="1"/>
  <c r="G119" i="1"/>
  <c r="K118" i="1"/>
  <c r="L118" i="1" s="1"/>
  <c r="J118" i="1"/>
  <c r="F118" i="1"/>
  <c r="J117" i="1"/>
  <c r="F117" i="1"/>
  <c r="K117" i="1" s="1"/>
  <c r="J116" i="1"/>
  <c r="K116" i="1" s="1"/>
  <c r="L116" i="1" s="1"/>
  <c r="I116" i="1"/>
  <c r="I114" i="1" s="1"/>
  <c r="H116" i="1"/>
  <c r="G116" i="1"/>
  <c r="F116" i="1"/>
  <c r="E116" i="1"/>
  <c r="D116" i="1"/>
  <c r="C116" i="1"/>
  <c r="C114" i="1" s="1"/>
  <c r="J115" i="1"/>
  <c r="J114" i="1" s="1"/>
  <c r="F115" i="1"/>
  <c r="F114" i="1" s="1"/>
  <c r="H114" i="1"/>
  <c r="G114" i="1"/>
  <c r="E114" i="1"/>
  <c r="D114" i="1"/>
  <c r="J113" i="1"/>
  <c r="J111" i="1" s="1"/>
  <c r="F113" i="1"/>
  <c r="J112" i="1"/>
  <c r="F112" i="1"/>
  <c r="K112" i="1" s="1"/>
  <c r="L112" i="1" s="1"/>
  <c r="I111" i="1"/>
  <c r="H111" i="1"/>
  <c r="G111" i="1"/>
  <c r="F111" i="1"/>
  <c r="F109" i="1" s="1"/>
  <c r="F106" i="1" s="1"/>
  <c r="E111" i="1"/>
  <c r="D111" i="1"/>
  <c r="C111" i="1"/>
  <c r="J110" i="1"/>
  <c r="K110" i="1" s="1"/>
  <c r="F110" i="1"/>
  <c r="H109" i="1"/>
  <c r="G109" i="1"/>
  <c r="E109" i="1"/>
  <c r="D109" i="1"/>
  <c r="J108" i="1"/>
  <c r="J107" i="1" s="1"/>
  <c r="F108" i="1"/>
  <c r="I107" i="1"/>
  <c r="H107" i="1"/>
  <c r="H106" i="1" s="1"/>
  <c r="H102" i="1" s="1"/>
  <c r="G107" i="1"/>
  <c r="G106" i="1" s="1"/>
  <c r="F107" i="1"/>
  <c r="E107" i="1"/>
  <c r="D107" i="1"/>
  <c r="D106" i="1" s="1"/>
  <c r="C107" i="1"/>
  <c r="E106" i="1"/>
  <c r="J105" i="1"/>
  <c r="F105" i="1"/>
  <c r="K105" i="1" s="1"/>
  <c r="J104" i="1"/>
  <c r="K104" i="1" s="1"/>
  <c r="L104" i="1" s="1"/>
  <c r="F104" i="1"/>
  <c r="F103" i="1" s="1"/>
  <c r="J103" i="1"/>
  <c r="I103" i="1"/>
  <c r="H103" i="1"/>
  <c r="G103" i="1"/>
  <c r="G102" i="1" s="1"/>
  <c r="E103" i="1"/>
  <c r="E102" i="1" s="1"/>
  <c r="D103" i="1"/>
  <c r="C103" i="1"/>
  <c r="J101" i="1"/>
  <c r="K101" i="1" s="1"/>
  <c r="L101" i="1" s="1"/>
  <c r="F101" i="1"/>
  <c r="J99" i="1"/>
  <c r="F99" i="1"/>
  <c r="F95" i="1" s="1"/>
  <c r="K98" i="1"/>
  <c r="J98" i="1"/>
  <c r="J97" i="1"/>
  <c r="K97" i="1" s="1"/>
  <c r="F97" i="1"/>
  <c r="J96" i="1"/>
  <c r="J95" i="1" s="1"/>
  <c r="I96" i="1"/>
  <c r="H96" i="1"/>
  <c r="G96" i="1"/>
  <c r="G95" i="1" s="1"/>
  <c r="F96" i="1"/>
  <c r="E96" i="1"/>
  <c r="E95" i="1" s="1"/>
  <c r="D96" i="1"/>
  <c r="D95" i="1" s="1"/>
  <c r="C96" i="1"/>
  <c r="I95" i="1"/>
  <c r="H95" i="1"/>
  <c r="C95" i="1"/>
  <c r="K94" i="1"/>
  <c r="J94" i="1"/>
  <c r="F94" i="1"/>
  <c r="J93" i="1"/>
  <c r="K93" i="1" s="1"/>
  <c r="L93" i="1" s="1"/>
  <c r="F93" i="1"/>
  <c r="J92" i="1"/>
  <c r="K92" i="1" s="1"/>
  <c r="L92" i="1" s="1"/>
  <c r="F92" i="1"/>
  <c r="J91" i="1"/>
  <c r="K91" i="1" s="1"/>
  <c r="F91" i="1"/>
  <c r="J90" i="1"/>
  <c r="F90" i="1"/>
  <c r="K90" i="1" s="1"/>
  <c r="L90" i="1" s="1"/>
  <c r="K89" i="1"/>
  <c r="J89" i="1"/>
  <c r="F89" i="1"/>
  <c r="J88" i="1"/>
  <c r="F88" i="1"/>
  <c r="K88" i="1" s="1"/>
  <c r="J87" i="1"/>
  <c r="K87" i="1" s="1"/>
  <c r="L87" i="1" s="1"/>
  <c r="F87" i="1"/>
  <c r="J86" i="1"/>
  <c r="K86" i="1" s="1"/>
  <c r="L86" i="1" s="1"/>
  <c r="F86" i="1"/>
  <c r="J85" i="1"/>
  <c r="K85" i="1" s="1"/>
  <c r="F85" i="1"/>
  <c r="I84" i="1"/>
  <c r="H84" i="1"/>
  <c r="H83" i="1" s="1"/>
  <c r="G84" i="1"/>
  <c r="F84" i="1"/>
  <c r="F83" i="1" s="1"/>
  <c r="E84" i="1"/>
  <c r="E83" i="1" s="1"/>
  <c r="D84" i="1"/>
  <c r="C84" i="1"/>
  <c r="I83" i="1"/>
  <c r="G83" i="1"/>
  <c r="D83" i="1"/>
  <c r="C83" i="1"/>
  <c r="K82" i="1"/>
  <c r="L82" i="1" s="1"/>
  <c r="J82" i="1"/>
  <c r="F82" i="1"/>
  <c r="J81" i="1"/>
  <c r="J138" i="1" s="1"/>
  <c r="K138" i="1" s="1"/>
  <c r="L138" i="1" s="1"/>
  <c r="F81" i="1"/>
  <c r="I80" i="1"/>
  <c r="H80" i="1"/>
  <c r="G80" i="1"/>
  <c r="F80" i="1"/>
  <c r="E80" i="1"/>
  <c r="D80" i="1"/>
  <c r="C80" i="1"/>
  <c r="J79" i="1"/>
  <c r="K79" i="1" s="1"/>
  <c r="L79" i="1" s="1"/>
  <c r="F79" i="1"/>
  <c r="J78" i="1"/>
  <c r="J76" i="1" s="1"/>
  <c r="K76" i="1" s="1"/>
  <c r="L76" i="1" s="1"/>
  <c r="F78" i="1"/>
  <c r="J77" i="1"/>
  <c r="F77" i="1"/>
  <c r="K77" i="1" s="1"/>
  <c r="L77" i="1" s="1"/>
  <c r="I76" i="1"/>
  <c r="H76" i="1"/>
  <c r="G76" i="1"/>
  <c r="F76" i="1"/>
  <c r="E76" i="1"/>
  <c r="D76" i="1"/>
  <c r="C76" i="1"/>
  <c r="J75" i="1"/>
  <c r="K75" i="1" s="1"/>
  <c r="L75" i="1" s="1"/>
  <c r="F75" i="1"/>
  <c r="J74" i="1"/>
  <c r="F74" i="1"/>
  <c r="K74" i="1" s="1"/>
  <c r="L74" i="1" s="1"/>
  <c r="J73" i="1"/>
  <c r="K73" i="1" s="1"/>
  <c r="L73" i="1" s="1"/>
  <c r="F73" i="1"/>
  <c r="F72" i="1" s="1"/>
  <c r="J72" i="1"/>
  <c r="K72" i="1" s="1"/>
  <c r="L72" i="1" s="1"/>
  <c r="I72" i="1"/>
  <c r="H72" i="1"/>
  <c r="G72" i="1"/>
  <c r="E72" i="1"/>
  <c r="D72" i="1"/>
  <c r="D66" i="1" s="1"/>
  <c r="D65" i="1" s="1"/>
  <c r="C72" i="1"/>
  <c r="J71" i="1"/>
  <c r="F71" i="1"/>
  <c r="K71" i="1" s="1"/>
  <c r="L71" i="1" s="1"/>
  <c r="J70" i="1"/>
  <c r="K70" i="1" s="1"/>
  <c r="L70" i="1" s="1"/>
  <c r="F70" i="1"/>
  <c r="J69" i="1"/>
  <c r="K69" i="1" s="1"/>
  <c r="F69" i="1"/>
  <c r="F67" i="1" s="1"/>
  <c r="F66" i="1" s="1"/>
  <c r="F65" i="1" s="1"/>
  <c r="K68" i="1"/>
  <c r="L68" i="1" s="1"/>
  <c r="J68" i="1"/>
  <c r="J67" i="1" s="1"/>
  <c r="F68" i="1"/>
  <c r="I67" i="1"/>
  <c r="H67" i="1"/>
  <c r="H66" i="1" s="1"/>
  <c r="H65" i="1" s="1"/>
  <c r="G67" i="1"/>
  <c r="E67" i="1"/>
  <c r="E66" i="1" s="1"/>
  <c r="E65" i="1" s="1"/>
  <c r="D67" i="1"/>
  <c r="C67" i="1"/>
  <c r="I66" i="1"/>
  <c r="I65" i="1" s="1"/>
  <c r="G66" i="1"/>
  <c r="C66" i="1"/>
  <c r="C65" i="1" s="1"/>
  <c r="G65" i="1"/>
  <c r="K64" i="1"/>
  <c r="L64" i="1" s="1"/>
  <c r="J64" i="1"/>
  <c r="F64" i="1"/>
  <c r="J63" i="1"/>
  <c r="F63" i="1"/>
  <c r="K63" i="1" s="1"/>
  <c r="K62" i="1"/>
  <c r="J62" i="1"/>
  <c r="F62" i="1"/>
  <c r="J61" i="1"/>
  <c r="F61" i="1"/>
  <c r="K61" i="1" s="1"/>
  <c r="K60" i="1"/>
  <c r="J60" i="1"/>
  <c r="F60" i="1"/>
  <c r="J59" i="1"/>
  <c r="F59" i="1"/>
  <c r="K59" i="1" s="1"/>
  <c r="I58" i="1"/>
  <c r="I57" i="1" s="1"/>
  <c r="H58" i="1"/>
  <c r="G58" i="1"/>
  <c r="J58" i="1" s="1"/>
  <c r="F58" i="1"/>
  <c r="F57" i="1" s="1"/>
  <c r="E58" i="1"/>
  <c r="D58" i="1"/>
  <c r="C58" i="1"/>
  <c r="C57" i="1" s="1"/>
  <c r="H57" i="1"/>
  <c r="E57" i="1"/>
  <c r="D57" i="1"/>
  <c r="J56" i="1"/>
  <c r="F56" i="1"/>
  <c r="K56" i="1" s="1"/>
  <c r="L56" i="1" s="1"/>
  <c r="J55" i="1"/>
  <c r="K55" i="1" s="1"/>
  <c r="L55" i="1" s="1"/>
  <c r="F55" i="1"/>
  <c r="J54" i="1"/>
  <c r="K54" i="1" s="1"/>
  <c r="L54" i="1" s="1"/>
  <c r="F54" i="1"/>
  <c r="J53" i="1"/>
  <c r="F53" i="1"/>
  <c r="F50" i="1" s="1"/>
  <c r="J52" i="1"/>
  <c r="K52" i="1" s="1"/>
  <c r="L52" i="1" s="1"/>
  <c r="F52" i="1"/>
  <c r="J51" i="1"/>
  <c r="J50" i="1" s="1"/>
  <c r="F51" i="1"/>
  <c r="I50" i="1"/>
  <c r="H50" i="1"/>
  <c r="G50" i="1"/>
  <c r="E50" i="1"/>
  <c r="D50" i="1"/>
  <c r="C50" i="1"/>
  <c r="K49" i="1"/>
  <c r="J49" i="1"/>
  <c r="F49" i="1"/>
  <c r="J48" i="1"/>
  <c r="F48" i="1"/>
  <c r="K48" i="1" s="1"/>
  <c r="J47" i="1"/>
  <c r="K47" i="1" s="1"/>
  <c r="L47" i="1" s="1"/>
  <c r="F47" i="1"/>
  <c r="F46" i="1" s="1"/>
  <c r="J46" i="1"/>
  <c r="J45" i="1" s="1"/>
  <c r="I46" i="1"/>
  <c r="H46" i="1"/>
  <c r="G46" i="1"/>
  <c r="G45" i="1" s="1"/>
  <c r="G9" i="1" s="1"/>
  <c r="E46" i="1"/>
  <c r="E45" i="1" s="1"/>
  <c r="D46" i="1"/>
  <c r="D45" i="1" s="1"/>
  <c r="C46" i="1"/>
  <c r="I45" i="1"/>
  <c r="H45" i="1"/>
  <c r="H9" i="1" s="1"/>
  <c r="H8" i="1" s="1"/>
  <c r="C45" i="1"/>
  <c r="J44" i="1"/>
  <c r="K44" i="1" s="1"/>
  <c r="L44" i="1" s="1"/>
  <c r="F44" i="1"/>
  <c r="J43" i="1"/>
  <c r="K43" i="1" s="1"/>
  <c r="L43" i="1" s="1"/>
  <c r="F43" i="1"/>
  <c r="J42" i="1"/>
  <c r="F42" i="1"/>
  <c r="K42" i="1" s="1"/>
  <c r="L42" i="1" s="1"/>
  <c r="J41" i="1"/>
  <c r="K41" i="1" s="1"/>
  <c r="L41" i="1" s="1"/>
  <c r="F41" i="1"/>
  <c r="J40" i="1"/>
  <c r="J39" i="1" s="1"/>
  <c r="K39" i="1" s="1"/>
  <c r="L39" i="1" s="1"/>
  <c r="F40" i="1"/>
  <c r="I39" i="1"/>
  <c r="H39" i="1"/>
  <c r="G39" i="1"/>
  <c r="E39" i="1"/>
  <c r="D39" i="1"/>
  <c r="C39" i="1"/>
  <c r="F39" i="1" s="1"/>
  <c r="K38" i="1"/>
  <c r="L38" i="1" s="1"/>
  <c r="J38" i="1"/>
  <c r="F38" i="1"/>
  <c r="J37" i="1"/>
  <c r="F37" i="1"/>
  <c r="F36" i="1" s="1"/>
  <c r="I36" i="1"/>
  <c r="H36" i="1"/>
  <c r="G36" i="1"/>
  <c r="E36" i="1"/>
  <c r="D36" i="1"/>
  <c r="C36" i="1"/>
  <c r="K35" i="1"/>
  <c r="L35" i="1" s="1"/>
  <c r="J35" i="1"/>
  <c r="F35" i="1"/>
  <c r="J34" i="1"/>
  <c r="K34" i="1" s="1"/>
  <c r="L34" i="1" s="1"/>
  <c r="F34" i="1"/>
  <c r="K33" i="1"/>
  <c r="L33" i="1" s="1"/>
  <c r="J33" i="1"/>
  <c r="F33" i="1"/>
  <c r="K32" i="1"/>
  <c r="L32" i="1" s="1"/>
  <c r="J32" i="1"/>
  <c r="F32" i="1"/>
  <c r="J31" i="1"/>
  <c r="K31" i="1" s="1"/>
  <c r="L31" i="1" s="1"/>
  <c r="F31" i="1"/>
  <c r="K30" i="1"/>
  <c r="L30" i="1" s="1"/>
  <c r="J30" i="1"/>
  <c r="F30" i="1"/>
  <c r="K29" i="1"/>
  <c r="L29" i="1" s="1"/>
  <c r="J29" i="1"/>
  <c r="F29" i="1"/>
  <c r="F28" i="1" s="1"/>
  <c r="J28" i="1"/>
  <c r="K28" i="1" s="1"/>
  <c r="L28" i="1" s="1"/>
  <c r="I28" i="1"/>
  <c r="H28" i="1"/>
  <c r="G28" i="1"/>
  <c r="E28" i="1"/>
  <c r="D28" i="1"/>
  <c r="C28" i="1"/>
  <c r="K27" i="1"/>
  <c r="L27" i="1" s="1"/>
  <c r="J27" i="1"/>
  <c r="F27" i="1"/>
  <c r="K26" i="1"/>
  <c r="L26" i="1" s="1"/>
  <c r="J26" i="1"/>
  <c r="F26" i="1"/>
  <c r="F25" i="1" s="1"/>
  <c r="J25" i="1"/>
  <c r="I25" i="1"/>
  <c r="I24" i="1" s="1"/>
  <c r="H25" i="1"/>
  <c r="G25" i="1"/>
  <c r="E25" i="1"/>
  <c r="D25" i="1"/>
  <c r="D24" i="1" s="1"/>
  <c r="C25" i="1"/>
  <c r="C24" i="1" s="1"/>
  <c r="H24" i="1"/>
  <c r="G24" i="1"/>
  <c r="E24" i="1"/>
  <c r="K23" i="1"/>
  <c r="L23" i="1" s="1"/>
  <c r="J23" i="1"/>
  <c r="F23" i="1"/>
  <c r="J22" i="1"/>
  <c r="K22" i="1" s="1"/>
  <c r="L22" i="1" s="1"/>
  <c r="F22" i="1"/>
  <c r="K21" i="1"/>
  <c r="L21" i="1" s="1"/>
  <c r="J21" i="1"/>
  <c r="F21" i="1"/>
  <c r="K20" i="1"/>
  <c r="L20" i="1" s="1"/>
  <c r="J20" i="1"/>
  <c r="F20" i="1"/>
  <c r="J19" i="1"/>
  <c r="K19" i="1" s="1"/>
  <c r="L19" i="1" s="1"/>
  <c r="F19" i="1"/>
  <c r="K18" i="1"/>
  <c r="L18" i="1" s="1"/>
  <c r="J18" i="1"/>
  <c r="F18" i="1"/>
  <c r="K17" i="1"/>
  <c r="L17" i="1" s="1"/>
  <c r="J17" i="1"/>
  <c r="F17" i="1"/>
  <c r="F16" i="1" s="1"/>
  <c r="F15" i="1" s="1"/>
  <c r="J16" i="1"/>
  <c r="J15" i="1" s="1"/>
  <c r="K15" i="1" s="1"/>
  <c r="L15" i="1" s="1"/>
  <c r="I16" i="1"/>
  <c r="I15" i="1" s="1"/>
  <c r="H16" i="1"/>
  <c r="G16" i="1"/>
  <c r="E16" i="1"/>
  <c r="E15" i="1" s="1"/>
  <c r="D16" i="1"/>
  <c r="D15" i="1" s="1"/>
  <c r="C16" i="1"/>
  <c r="C15" i="1" s="1"/>
  <c r="H15" i="1"/>
  <c r="G15" i="1"/>
  <c r="K14" i="1"/>
  <c r="L14" i="1" s="1"/>
  <c r="J14" i="1"/>
  <c r="F14" i="1"/>
  <c r="J13" i="1"/>
  <c r="K13" i="1" s="1"/>
  <c r="L13" i="1" s="1"/>
  <c r="F13" i="1"/>
  <c r="J12" i="1"/>
  <c r="J10" i="1" s="1"/>
  <c r="F12" i="1"/>
  <c r="F10" i="1" s="1"/>
  <c r="K11" i="1"/>
  <c r="L11" i="1" s="1"/>
  <c r="J11" i="1"/>
  <c r="F11" i="1"/>
  <c r="I10" i="1"/>
  <c r="H10" i="1"/>
  <c r="G10" i="1"/>
  <c r="E10" i="1"/>
  <c r="E9" i="1" s="1"/>
  <c r="E8" i="1" s="1"/>
  <c r="D10" i="1"/>
  <c r="C10" i="1"/>
  <c r="C9" i="1" s="1"/>
  <c r="C8" i="1" s="1"/>
  <c r="J36" i="1" l="1"/>
  <c r="K36" i="1" s="1"/>
  <c r="L36" i="1" s="1"/>
  <c r="H100" i="1"/>
  <c r="K119" i="1"/>
  <c r="L119" i="1" s="1"/>
  <c r="F24" i="1"/>
  <c r="D9" i="1"/>
  <c r="D8" i="1" s="1"/>
  <c r="D100" i="1" s="1"/>
  <c r="D128" i="1" s="1"/>
  <c r="D137" i="1" s="1"/>
  <c r="D102" i="1"/>
  <c r="F102" i="1"/>
  <c r="J109" i="1"/>
  <c r="K109" i="1" s="1"/>
  <c r="L109" i="1" s="1"/>
  <c r="K111" i="1"/>
  <c r="L111" i="1" s="1"/>
  <c r="K114" i="1"/>
  <c r="L114" i="1" s="1"/>
  <c r="F45" i="1"/>
  <c r="K45" i="1" s="1"/>
  <c r="L45" i="1" s="1"/>
  <c r="K95" i="1"/>
  <c r="L95" i="1" s="1"/>
  <c r="C109" i="1"/>
  <c r="C106" i="1" s="1"/>
  <c r="C102" i="1" s="1"/>
  <c r="I109" i="1"/>
  <c r="I106" i="1" s="1"/>
  <c r="I102" i="1" s="1"/>
  <c r="K10" i="1"/>
  <c r="L10" i="1" s="1"/>
  <c r="J66" i="1"/>
  <c r="K67" i="1"/>
  <c r="L67" i="1" s="1"/>
  <c r="E100" i="1"/>
  <c r="E128" i="1" s="1"/>
  <c r="E137" i="1" s="1"/>
  <c r="I9" i="1"/>
  <c r="I8" i="1" s="1"/>
  <c r="I100" i="1" s="1"/>
  <c r="J24" i="1"/>
  <c r="K24" i="1" s="1"/>
  <c r="L24" i="1" s="1"/>
  <c r="K50" i="1"/>
  <c r="L50" i="1" s="1"/>
  <c r="J57" i="1"/>
  <c r="K57" i="1" s="1"/>
  <c r="L57" i="1" s="1"/>
  <c r="K58" i="1"/>
  <c r="L58" i="1" s="1"/>
  <c r="C100" i="1"/>
  <c r="H128" i="1"/>
  <c r="H137" i="1" s="1"/>
  <c r="K12" i="1"/>
  <c r="L12" i="1" s="1"/>
  <c r="J84" i="1"/>
  <c r="K46" i="1"/>
  <c r="L46" i="1" s="1"/>
  <c r="K51" i="1"/>
  <c r="L51" i="1" s="1"/>
  <c r="K78" i="1"/>
  <c r="L78" i="1" s="1"/>
  <c r="K81" i="1"/>
  <c r="K96" i="1"/>
  <c r="K103" i="1"/>
  <c r="L103" i="1" s="1"/>
  <c r="K108" i="1"/>
  <c r="K107" i="1" s="1"/>
  <c r="K113" i="1"/>
  <c r="K126" i="1"/>
  <c r="L126" i="1" s="1"/>
  <c r="K136" i="1"/>
  <c r="L136" i="1" s="1"/>
  <c r="K16" i="1"/>
  <c r="L16" i="1" s="1"/>
  <c r="K25" i="1"/>
  <c r="L25" i="1" s="1"/>
  <c r="K37" i="1"/>
  <c r="L37" i="1" s="1"/>
  <c r="K40" i="1"/>
  <c r="J80" i="1"/>
  <c r="K80" i="1" s="1"/>
  <c r="L80" i="1" s="1"/>
  <c r="K115" i="1"/>
  <c r="K120" i="1"/>
  <c r="L120" i="1" s="1"/>
  <c r="K53" i="1"/>
  <c r="L53" i="1" s="1"/>
  <c r="G57" i="1"/>
  <c r="G8" i="1" s="1"/>
  <c r="G100" i="1" s="1"/>
  <c r="G128" i="1" s="1"/>
  <c r="G137" i="1" s="1"/>
  <c r="K99" i="1"/>
  <c r="L99" i="1" s="1"/>
  <c r="J9" i="1" l="1"/>
  <c r="I128" i="1"/>
  <c r="I137" i="1" s="1"/>
  <c r="F9" i="1"/>
  <c r="F8" i="1" s="1"/>
  <c r="F100" i="1" s="1"/>
  <c r="F128" i="1" s="1"/>
  <c r="F137" i="1" s="1"/>
  <c r="K84" i="1"/>
  <c r="L84" i="1" s="1"/>
  <c r="J83" i="1"/>
  <c r="K83" i="1" s="1"/>
  <c r="L83" i="1" s="1"/>
  <c r="C128" i="1"/>
  <c r="C137" i="1" s="1"/>
  <c r="J106" i="1"/>
  <c r="J65" i="1"/>
  <c r="K65" i="1" s="1"/>
  <c r="L65" i="1" s="1"/>
  <c r="K66" i="1"/>
  <c r="L66" i="1" s="1"/>
  <c r="K106" i="1" l="1"/>
  <c r="L106" i="1" s="1"/>
  <c r="J102" i="1"/>
  <c r="J8" i="1"/>
  <c r="K9" i="1"/>
  <c r="L9" i="1" s="1"/>
  <c r="K8" i="1" l="1"/>
  <c r="L8" i="1" s="1"/>
  <c r="J100" i="1"/>
  <c r="K100" i="1" s="1"/>
  <c r="L100" i="1" s="1"/>
  <c r="K102" i="1"/>
  <c r="L102" i="1" s="1"/>
  <c r="J128" i="1"/>
  <c r="K128" i="1" l="1"/>
  <c r="L128" i="1" s="1"/>
  <c r="J137" i="1"/>
  <c r="K137" i="1" s="1"/>
  <c r="L137" i="1" s="1"/>
</calcChain>
</file>

<file path=xl/sharedStrings.xml><?xml version="1.0" encoding="utf-8"?>
<sst xmlns="http://schemas.openxmlformats.org/spreadsheetml/2006/main" count="153" uniqueCount="140">
  <si>
    <t>CUADRO No.1</t>
  </si>
  <si>
    <t>INGRESOS FISCALES COMPARADOS, SEGÚN PRINCIPALES PARTIDAS</t>
  </si>
  <si>
    <t>ENERO-MARZO 2022/2021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</si>
  <si>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</si>
  <si>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</si>
  <si>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VARIACION</t>
  </si>
  <si>
    <t>ENERO</t>
  </si>
  <si>
    <t>FEBRERO</t>
  </si>
  <si>
    <t>MARZO</t>
  </si>
  <si>
    <t>Abs.</t>
  </si>
  <si>
    <t>%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</si>
  <si>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</si>
  <si>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</si>
  <si>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</si>
  <si>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</si>
  <si>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</si>
  <si>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</si>
  <si>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</si>
  <si>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</si>
  <si>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</si>
  <si>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</si>
  <si>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</si>
  <si>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</si>
  <si>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</si>
  <si>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</si>
  <si>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</si>
  <si>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</si>
  <si>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</si>
  <si>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</si>
  <si>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</si>
  <si>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</si>
  <si>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</si>
  <si>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</t>
  </si>
  <si>
    <t>- Impuesto selectivo Ad Valorem sobre hidrocarburos</t>
  </si>
  <si>
    <t>- Impuestos Selectivos a Bebidas Alcohólicas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</si>
  <si>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</si>
  <si>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</si>
  <si>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</si>
  <si>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</si>
  <si>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</si>
  <si>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</si>
  <si>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</si>
  <si>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</si>
  <si>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</si>
  <si>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 específico Bancas de Apuestas de Lotería  </t>
  </si>
  <si>
    <t>- Imp. específico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</si>
  <si>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</si>
  <si>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</si>
  <si>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</si>
  <si>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</si>
  <si>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</si>
  <si>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</si>
  <si>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</si>
  <si>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</si>
  <si>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</si>
  <si>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</si>
  <si>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</si>
  <si>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 xml:space="preserve">III) TRANSFERENCIAS 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</si>
  <si>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</si>
  <si>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</si>
  <si>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</si>
  <si>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- Donaciones Pecunarias Privadas de Personas Fìsicas  y Juridicas por  COVID-19 (CONEP)</t>
  </si>
  <si>
    <t>- Transferencias Corrientes Rec. de Inst. Públicas Fin. No Monetarias (Superintendencia de Bancos)</t>
  </si>
  <si>
    <t>- De Instituciones  Públicas Descentralizadas o Autónomas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</si>
  <si>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</si>
  <si>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</si>
  <si>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</si>
  <si>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</si>
  <si>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</si>
  <si>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mercancías en la CUT</t>
  </si>
  <si>
    <t>- Otras Ventas</t>
  </si>
  <si>
    <t>- Ventas de Servicios del Estado</t>
  </si>
  <si>
    <t>- Otras Ventas de Servicios del Gobierno Central</t>
  </si>
  <si>
    <t>- Ingresos de las Inst. Centralizadas en Servicios en la CUT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</si>
  <si>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</si>
  <si>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</si>
  <si>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</si>
  <si>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</si>
  <si>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</si>
  <si>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</si>
  <si>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</si>
  <si>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 por Colocación de Inversiones Financieras</t>
  </si>
  <si>
    <t>- Arriendo de Activos Tangibles No Producidos</t>
  </si>
  <si>
    <t>- Accesorios de Arriendo de Activos Tangibles No Producidos</t>
  </si>
  <si>
    <t>- Ingresos por Tenencia de Activos Financieros  (Instrumentos Derivados)</t>
  </si>
  <si>
    <t>- Multas y Sanciones</t>
  </si>
  <si>
    <t xml:space="preserve">     - Recursos de Captación Directa de la Procuradoria General de la República ( multas de tránsito)</t>
  </si>
  <si>
    <t>- Ingresos Diversos</t>
  </si>
  <si>
    <t>- Ingresos por diferencial del gas licuado de petróleo</t>
  </si>
  <si>
    <t>- Ingresos TSS</t>
  </si>
  <si>
    <t>B)  INGRESOS DE CAPITAL</t>
  </si>
  <si>
    <t>- Ventas de Activos No Financieros</t>
  </si>
  <si>
    <t>- Venta de  Activos Fijos</t>
  </si>
  <si>
    <t>- Ventas de Activos Intangibles</t>
  </si>
  <si>
    <t>- Transferencias Capital</t>
  </si>
  <si>
    <t>TOTAL</t>
  </si>
  <si>
    <t>DONACIONES</t>
  </si>
  <si>
    <t>FUENTES FINANCIERAS</t>
  </si>
  <si>
    <t>Disminución de Activos Financieros</t>
  </si>
  <si>
    <t>- Recuperación de Prestamos Internos</t>
  </si>
  <si>
    <t>- Disminución de Instrumentos Derivados</t>
  </si>
  <si>
    <t>Incremento de Pasivos Financieros</t>
  </si>
  <si>
    <t>Incremento de Pasivos Corrientes</t>
  </si>
  <si>
    <t xml:space="preserve">- Obtención de Préstamos Internos a Corto Plazo </t>
  </si>
  <si>
    <t>Incremento de Pasivos No Corrientes</t>
  </si>
  <si>
    <t>Incremento de documentos por pagar Externo de largo plazo</t>
  </si>
  <si>
    <t>-</t>
  </si>
  <si>
    <t>Colocación de Títulos, Valores de la Deuda Pública a Largo Plazo</t>
  </si>
  <si>
    <t>- De la Deuda Pública Interna  a Largo Plazo</t>
  </si>
  <si>
    <t>- De la Deuda Pública Externa  a Largo Plazo</t>
  </si>
  <si>
    <t>Obtención de Préstamos de la Deuda Pública a Largo Plazo</t>
  </si>
  <si>
    <t>- De la Deuda Pública Interna a Largo Plazo</t>
  </si>
  <si>
    <t>- De la Deuda Pública Externa a Largo Plazo</t>
  </si>
  <si>
    <t>- PETROCARIBE</t>
  </si>
  <si>
    <t>Importes a devengar por primas en colocaciones de títulos valores</t>
  </si>
  <si>
    <t>- Primas por colocación de títulos valores internos y externos de largo plazo</t>
  </si>
  <si>
    <t>- valores internos</t>
  </si>
  <si>
    <t>-  valores externos</t>
  </si>
  <si>
    <t>- Intereses corridos internos y externos de largo plazo</t>
  </si>
  <si>
    <t xml:space="preserve">- títulos internos </t>
  </si>
  <si>
    <t>- títulos externos</t>
  </si>
  <si>
    <t>APLICACIONES FINANCIERAS</t>
  </si>
  <si>
    <t>- Incremento de disponibilidades (Reintegros de cheques de periodos anteriores)</t>
  </si>
  <si>
    <t>Otros Ingresos:</t>
  </si>
  <si>
    <t>Depósitos a Cargo del Estado y Fondos Especiales y de Terceros</t>
  </si>
  <si>
    <t>Devolución de Recursos a empleados por Retenciones Excesivas por TSS.</t>
  </si>
  <si>
    <t>8015-FONDO DE CONTRIBUCION ESPECIAL PARA LA GESTION INTEGRAL DE RESIDUOS</t>
  </si>
  <si>
    <t>Devolución impuesto selectivo al consumo de combustibles</t>
  </si>
  <si>
    <t xml:space="preserve">Fondo para Registro y Devolución de los Depósitos en excesos en la Cuenta Única del Tesoro </t>
  </si>
  <si>
    <t>Ingresos de la CUT No Presupuestaria (Dividendos Banreservas y 15% pago de deudas)</t>
  </si>
  <si>
    <t>Ingresos de las Inst. Centralizadas en la CUT No Presupuestaria</t>
  </si>
  <si>
    <t>TOTAL DE INGRESOS REPORTADOS EN EL SIGEF</t>
  </si>
  <si>
    <t>Ingresos de las Inst. Centralizadas en la CUT Presupuestaria</t>
  </si>
  <si>
    <t>FUENTE: Ministerio de Hacienda, Sistema Integrado de Gestión Financiera (SIGEF), Informe de Ejecución de Ingresos.</t>
  </si>
  <si>
    <t xml:space="preserve">NOTAS: </t>
  </si>
  <si>
    <r>
      <t xml:space="preserve">(1) Cifras sujetas a rectificación.  Incluye los dólares convertidos a la tasa oficial.  </t>
    </r>
    <r>
      <rPr>
        <b/>
        <sz val="8"/>
        <color indexed="8"/>
        <rFont val="Segoe UI"/>
        <family val="2"/>
      </rPr>
      <t xml:space="preserve">Se realizaron cambios en la metodología de registro de los intereses y ganancias por </t>
    </r>
  </si>
  <si>
    <t>colocación de bonos internos y externos, según el Manual de Estadísticas de Finanzas Públicas del FMI.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</si>
  <si>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</si>
  <si>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</si>
  <si>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 xml:space="preserve">Las informaciones presentadas difieren de las presentadas en  Portal de Transparencia Fiscal,  ya que solo incluyen los ingresos presupuestarios.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</si>
</sst>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_(* #,##0.0_);_(* \(#,##0.0\);_(* &quot;-&quot;??_);_(@_)"/>
  </numFmts>
  <fonts count="28" x14ac:knownFonts="1">
    <font>
      <sz val="10"/>
      <name val="Arial"/>
      <family val="2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b/>
      <sz val="10"/>
      <name val="Arial"/>
      <family val="2"/>
    </font>
    <font>
      <sz val="10"/>
      <color indexed="8"/>
      <name val="Segoe UI"/>
      <family val="2"/>
    </font>
    <font>
      <sz val="10"/>
      <color rgb="FFFF0000"/>
      <name val="Arial"/>
      <family val="2"/>
    </font>
    <font>
      <sz val="10"/>
      <name val="Segoe UI"/>
      <family val="2"/>
    </font>
    <font>
      <b/>
      <u/>
      <sz val="10"/>
      <color indexed="8"/>
      <name val="Segoe UI"/>
      <family val="2"/>
    </font>
    <font>
      <u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rgb="FFFF0000"/>
      <name val="Arial"/>
      <family val="2"/>
    </font>
    <font>
      <b/>
      <sz val="9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9"/>
      <color indexed="8"/>
      <name val="Calibri"/>
      <family val="2"/>
    </font>
    <font>
      <sz val="8"/>
      <name val="Calibri"/>
      <family val="2"/>
      <scheme val="minor"/>
    </font>
    <font>
      <b/>
      <sz val="9"/>
      <color indexed="8"/>
      <name val="Segoe UI"/>
      <family val="2"/>
    </font>
    <font>
      <b/>
      <sz val="8"/>
      <color indexed="8"/>
      <name val="Segoe UI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9"/>
      <color indexed="8"/>
      <name val="Segoe UI"/>
      <family val="2"/>
    </font>
    <font>
      <sz val="11"/>
      <name val="Segoe U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64" fontId="7" fillId="0" borderId="11" xfId="2" applyNumberFormat="1" applyFont="1" applyBorder="1"/>
    <xf numFmtId="164" fontId="7" fillId="0" borderId="11" xfId="3" applyNumberFormat="1" applyFont="1" applyBorder="1"/>
    <xf numFmtId="164" fontId="7" fillId="0" borderId="12" xfId="2" applyNumberFormat="1" applyFont="1" applyBorder="1"/>
    <xf numFmtId="0" fontId="7" fillId="0" borderId="12" xfId="4" applyFont="1" applyBorder="1"/>
    <xf numFmtId="49" fontId="7" fillId="0" borderId="12" xfId="2" applyNumberFormat="1" applyFont="1" applyBorder="1" applyAlignment="1">
      <alignment horizontal="left"/>
    </xf>
    <xf numFmtId="43" fontId="8" fillId="0" borderId="0" xfId="1" applyFont="1"/>
    <xf numFmtId="49" fontId="9" fillId="0" borderId="12" xfId="2" applyNumberFormat="1" applyFont="1" applyBorder="1" applyAlignment="1">
      <alignment horizontal="left" indent="1"/>
    </xf>
    <xf numFmtId="164" fontId="9" fillId="3" borderId="11" xfId="2" applyNumberFormat="1" applyFont="1" applyFill="1" applyBorder="1"/>
    <xf numFmtId="164" fontId="9" fillId="0" borderId="11" xfId="2" applyNumberFormat="1" applyFont="1" applyBorder="1"/>
    <xf numFmtId="164" fontId="9" fillId="3" borderId="11" xfId="3" applyNumberFormat="1" applyFont="1" applyFill="1" applyBorder="1"/>
    <xf numFmtId="164" fontId="9" fillId="3" borderId="12" xfId="2" applyNumberFormat="1" applyFont="1" applyFill="1" applyBorder="1"/>
    <xf numFmtId="164" fontId="7" fillId="0" borderId="11" xfId="4" applyNumberFormat="1" applyFont="1" applyBorder="1"/>
    <xf numFmtId="164" fontId="7" fillId="0" borderId="11" xfId="5" applyNumberFormat="1" applyFont="1" applyBorder="1"/>
    <xf numFmtId="164" fontId="7" fillId="0" borderId="12" xfId="4" applyNumberFormat="1" applyFont="1" applyBorder="1"/>
    <xf numFmtId="49" fontId="7" fillId="0" borderId="12" xfId="4" applyNumberFormat="1" applyFont="1" applyBorder="1" applyAlignment="1">
      <alignment horizontal="left" indent="1"/>
    </xf>
    <xf numFmtId="49" fontId="9" fillId="0" borderId="12" xfId="4" applyNumberFormat="1" applyFont="1" applyBorder="1" applyAlignment="1">
      <alignment horizontal="left" indent="2"/>
    </xf>
    <xf numFmtId="165" fontId="9" fillId="3" borderId="11" xfId="3" applyNumberFormat="1" applyFont="1" applyFill="1" applyBorder="1"/>
    <xf numFmtId="164" fontId="9" fillId="3" borderId="11" xfId="4" applyNumberFormat="1" applyFont="1" applyFill="1" applyBorder="1"/>
    <xf numFmtId="49" fontId="9" fillId="0" borderId="12" xfId="0" applyNumberFormat="1" applyFont="1" applyBorder="1" applyAlignment="1">
      <alignment horizontal="left" indent="2"/>
    </xf>
    <xf numFmtId="49" fontId="7" fillId="0" borderId="12" xfId="2" applyNumberFormat="1" applyFont="1" applyBorder="1" applyAlignment="1">
      <alignment horizontal="left" indent="2"/>
    </xf>
    <xf numFmtId="49" fontId="9" fillId="0" borderId="12" xfId="2" applyNumberFormat="1" applyFont="1" applyBorder="1" applyAlignment="1">
      <alignment horizontal="left" indent="3"/>
    </xf>
    <xf numFmtId="0" fontId="7" fillId="0" borderId="12" xfId="4" applyFont="1" applyBorder="1" applyAlignment="1">
      <alignment horizontal="left" indent="2"/>
    </xf>
    <xf numFmtId="0" fontId="10" fillId="0" borderId="0" xfId="0" applyFont="1"/>
    <xf numFmtId="49" fontId="11" fillId="0" borderId="12" xfId="2" applyNumberFormat="1" applyFont="1" applyBorder="1" applyAlignment="1">
      <alignment horizontal="left" indent="3"/>
    </xf>
    <xf numFmtId="165" fontId="11" fillId="0" borderId="11" xfId="3" applyNumberFormat="1" applyFont="1" applyBorder="1"/>
    <xf numFmtId="165" fontId="11" fillId="0" borderId="11" xfId="2" applyNumberFormat="1" applyFont="1" applyBorder="1"/>
    <xf numFmtId="164" fontId="11" fillId="0" borderId="11" xfId="2" applyNumberFormat="1" applyFont="1" applyBorder="1"/>
    <xf numFmtId="165" fontId="11" fillId="3" borderId="11" xfId="2" applyNumberFormat="1" applyFont="1" applyFill="1" applyBorder="1"/>
    <xf numFmtId="164" fontId="11" fillId="0" borderId="12" xfId="2" applyNumberFormat="1" applyFont="1" applyBorder="1"/>
    <xf numFmtId="164" fontId="9" fillId="0" borderId="11" xfId="3" applyNumberFormat="1" applyFont="1" applyBorder="1"/>
    <xf numFmtId="164" fontId="9" fillId="0" borderId="12" xfId="2" applyNumberFormat="1" applyFont="1" applyBorder="1"/>
    <xf numFmtId="49" fontId="9" fillId="3" borderId="12" xfId="2" applyNumberFormat="1" applyFont="1" applyFill="1" applyBorder="1" applyAlignment="1">
      <alignment horizontal="left" indent="3"/>
    </xf>
    <xf numFmtId="165" fontId="9" fillId="0" borderId="11" xfId="2" applyNumberFormat="1" applyFont="1" applyBorder="1"/>
    <xf numFmtId="0" fontId="0" fillId="3" borderId="0" xfId="0" applyFill="1"/>
    <xf numFmtId="165" fontId="9" fillId="3" borderId="11" xfId="2" applyNumberFormat="1" applyFont="1" applyFill="1" applyBorder="1"/>
    <xf numFmtId="49" fontId="7" fillId="0" borderId="12" xfId="2" applyNumberFormat="1" applyFont="1" applyBorder="1" applyAlignment="1">
      <alignment horizontal="left" indent="3"/>
    </xf>
    <xf numFmtId="164" fontId="9" fillId="0" borderId="12" xfId="2" applyNumberFormat="1" applyFont="1" applyBorder="1" applyAlignment="1">
      <alignment horizontal="left" indent="5"/>
    </xf>
    <xf numFmtId="164" fontId="9" fillId="4" borderId="12" xfId="2" applyNumberFormat="1" applyFont="1" applyFill="1" applyBorder="1" applyAlignment="1">
      <alignment horizontal="left" indent="5"/>
    </xf>
    <xf numFmtId="164" fontId="9" fillId="4" borderId="11" xfId="3" applyNumberFormat="1" applyFont="1" applyFill="1" applyBorder="1"/>
    <xf numFmtId="164" fontId="9" fillId="4" borderId="11" xfId="2" applyNumberFormat="1" applyFont="1" applyFill="1" applyBorder="1"/>
    <xf numFmtId="164" fontId="9" fillId="4" borderId="12" xfId="2" applyNumberFormat="1" applyFont="1" applyFill="1" applyBorder="1"/>
    <xf numFmtId="164" fontId="12" fillId="0" borderId="11" xfId="3" applyNumberFormat="1" applyFont="1" applyBorder="1"/>
    <xf numFmtId="164" fontId="12" fillId="0" borderId="11" xfId="2" applyNumberFormat="1" applyFont="1" applyBorder="1"/>
    <xf numFmtId="164" fontId="12" fillId="0" borderId="12" xfId="2" applyNumberFormat="1" applyFont="1" applyBorder="1"/>
    <xf numFmtId="49" fontId="13" fillId="0" borderId="12" xfId="2" applyNumberFormat="1" applyFont="1" applyBorder="1" applyAlignment="1">
      <alignment horizontal="left" indent="2"/>
    </xf>
    <xf numFmtId="164" fontId="13" fillId="0" borderId="11" xfId="3" applyNumberFormat="1" applyFont="1" applyBorder="1"/>
    <xf numFmtId="164" fontId="13" fillId="0" borderId="11" xfId="2" applyNumberFormat="1" applyFont="1" applyBorder="1"/>
    <xf numFmtId="164" fontId="13" fillId="0" borderId="12" xfId="2" applyNumberFormat="1" applyFont="1" applyBorder="1"/>
    <xf numFmtId="43" fontId="9" fillId="0" borderId="12" xfId="1" applyFont="1" applyFill="1" applyBorder="1" applyProtection="1"/>
    <xf numFmtId="164" fontId="7" fillId="3" borderId="11" xfId="3" applyNumberFormat="1" applyFont="1" applyFill="1" applyBorder="1"/>
    <xf numFmtId="49" fontId="7" fillId="0" borderId="12" xfId="3" applyNumberFormat="1" applyFont="1" applyBorder="1" applyAlignment="1">
      <alignment horizontal="left" indent="1"/>
    </xf>
    <xf numFmtId="0" fontId="1" fillId="0" borderId="0" xfId="0" applyFont="1"/>
    <xf numFmtId="49" fontId="9" fillId="4" borderId="12" xfId="4" applyNumberFormat="1" applyFont="1" applyFill="1" applyBorder="1" applyAlignment="1">
      <alignment horizontal="left" indent="2"/>
    </xf>
    <xf numFmtId="43" fontId="9" fillId="4" borderId="11" xfId="1" applyFont="1" applyFill="1" applyBorder="1" applyProtection="1"/>
    <xf numFmtId="49" fontId="9" fillId="3" borderId="12" xfId="4" applyNumberFormat="1" applyFont="1" applyFill="1" applyBorder="1" applyAlignment="1">
      <alignment horizontal="left" indent="2"/>
    </xf>
    <xf numFmtId="0" fontId="1" fillId="3" borderId="0" xfId="0" applyFont="1" applyFill="1"/>
    <xf numFmtId="49" fontId="7" fillId="0" borderId="12" xfId="2" applyNumberFormat="1" applyFont="1" applyBorder="1"/>
    <xf numFmtId="49" fontId="7" fillId="0" borderId="12" xfId="2" applyNumberFormat="1" applyFont="1" applyBorder="1" applyAlignment="1">
      <alignment horizontal="left" indent="1"/>
    </xf>
    <xf numFmtId="164" fontId="9" fillId="0" borderId="11" xfId="4" applyNumberFormat="1" applyFont="1" applyBorder="1"/>
    <xf numFmtId="49" fontId="9" fillId="4" borderId="12" xfId="4" applyNumberFormat="1" applyFont="1" applyFill="1" applyBorder="1" applyAlignment="1">
      <alignment horizontal="left" indent="3"/>
    </xf>
    <xf numFmtId="164" fontId="9" fillId="4" borderId="11" xfId="4" applyNumberFormat="1" applyFont="1" applyFill="1" applyBorder="1"/>
    <xf numFmtId="49" fontId="9" fillId="0" borderId="12" xfId="4" applyNumberFormat="1" applyFont="1" applyBorder="1" applyAlignment="1">
      <alignment horizontal="left" indent="3"/>
    </xf>
    <xf numFmtId="164" fontId="9" fillId="4" borderId="12" xfId="6" applyNumberFormat="1" applyFont="1" applyFill="1" applyBorder="1" applyAlignment="1">
      <alignment vertical="center"/>
    </xf>
    <xf numFmtId="164" fontId="9" fillId="4" borderId="12" xfId="0" applyNumberFormat="1" applyFont="1" applyFill="1" applyBorder="1" applyAlignment="1">
      <alignment vertical="center"/>
    </xf>
    <xf numFmtId="49" fontId="9" fillId="0" borderId="12" xfId="2" applyNumberFormat="1" applyFont="1" applyBorder="1" applyAlignment="1">
      <alignment horizontal="left" indent="2"/>
    </xf>
    <xf numFmtId="49" fontId="9" fillId="4" borderId="12" xfId="2" applyNumberFormat="1" applyFont="1" applyFill="1" applyBorder="1" applyAlignment="1">
      <alignment horizontal="left" indent="2"/>
    </xf>
    <xf numFmtId="165" fontId="9" fillId="0" borderId="12" xfId="1" applyNumberFormat="1" applyFont="1" applyFill="1" applyBorder="1"/>
    <xf numFmtId="49" fontId="11" fillId="0" borderId="12" xfId="2" applyNumberFormat="1" applyFont="1" applyBorder="1" applyAlignment="1">
      <alignment horizontal="left" indent="2"/>
    </xf>
    <xf numFmtId="164" fontId="14" fillId="3" borderId="11" xfId="3" applyNumberFormat="1" applyFont="1" applyFill="1" applyBorder="1"/>
    <xf numFmtId="164" fontId="14" fillId="0" borderId="11" xfId="2" applyNumberFormat="1" applyFont="1" applyBorder="1"/>
    <xf numFmtId="164" fontId="14" fillId="3" borderId="11" xfId="2" applyNumberFormat="1" applyFont="1" applyFill="1" applyBorder="1"/>
    <xf numFmtId="164" fontId="14" fillId="3" borderId="12" xfId="2" applyNumberFormat="1" applyFont="1" applyFill="1" applyBorder="1"/>
    <xf numFmtId="43" fontId="14" fillId="3" borderId="12" xfId="1" applyFont="1" applyFill="1" applyBorder="1" applyProtection="1"/>
    <xf numFmtId="43" fontId="15" fillId="0" borderId="0" xfId="1" applyFont="1"/>
    <xf numFmtId="0" fontId="15" fillId="0" borderId="0" xfId="0" applyFont="1"/>
    <xf numFmtId="49" fontId="9" fillId="4" borderId="12" xfId="2" applyNumberFormat="1" applyFont="1" applyFill="1" applyBorder="1" applyAlignment="1">
      <alignment horizontal="left"/>
    </xf>
    <xf numFmtId="164" fontId="7" fillId="4" borderId="12" xfId="2" applyNumberFormat="1" applyFont="1" applyFill="1" applyBorder="1"/>
    <xf numFmtId="164" fontId="7" fillId="4" borderId="11" xfId="2" applyNumberFormat="1" applyFont="1" applyFill="1" applyBorder="1"/>
    <xf numFmtId="49" fontId="11" fillId="0" borderId="12" xfId="3" applyNumberFormat="1" applyFont="1" applyBorder="1" applyAlignment="1">
      <alignment horizontal="left" indent="2"/>
    </xf>
    <xf numFmtId="164" fontId="11" fillId="0" borderId="11" xfId="3" applyNumberFormat="1" applyFont="1" applyBorder="1"/>
    <xf numFmtId="43" fontId="11" fillId="0" borderId="11" xfId="1" applyFont="1" applyFill="1" applyBorder="1" applyProtection="1"/>
    <xf numFmtId="49" fontId="13" fillId="0" borderId="12" xfId="2" applyNumberFormat="1" applyFont="1" applyBorder="1" applyAlignment="1">
      <alignment horizontal="left" indent="1"/>
    </xf>
    <xf numFmtId="43" fontId="7" fillId="0" borderId="11" xfId="1" applyFont="1" applyFill="1" applyBorder="1" applyProtection="1"/>
    <xf numFmtId="49" fontId="9" fillId="0" borderId="12" xfId="3" applyNumberFormat="1" applyFont="1" applyBorder="1" applyAlignment="1">
      <alignment horizontal="left" indent="1"/>
    </xf>
    <xf numFmtId="49" fontId="6" fillId="2" borderId="7" xfId="2" applyNumberFormat="1" applyFont="1" applyFill="1" applyBorder="1" applyAlignment="1">
      <alignment horizontal="left" vertical="center"/>
    </xf>
    <xf numFmtId="164" fontId="6" fillId="2" borderId="9" xfId="2" applyNumberFormat="1" applyFont="1" applyFill="1" applyBorder="1" applyAlignment="1">
      <alignment vertical="center"/>
    </xf>
    <xf numFmtId="164" fontId="6" fillId="2" borderId="7" xfId="2" applyNumberFormat="1" applyFont="1" applyFill="1" applyBorder="1" applyAlignment="1">
      <alignment vertical="center"/>
    </xf>
    <xf numFmtId="49" fontId="7" fillId="0" borderId="12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/>
    <xf numFmtId="49" fontId="12" fillId="0" borderId="12" xfId="0" applyNumberFormat="1" applyFont="1" applyBorder="1" applyAlignment="1">
      <alignment horizontal="left"/>
    </xf>
    <xf numFmtId="164" fontId="12" fillId="0" borderId="12" xfId="0" applyNumberFormat="1" applyFont="1" applyBorder="1"/>
    <xf numFmtId="164" fontId="12" fillId="0" borderId="11" xfId="0" applyNumberFormat="1" applyFont="1" applyBorder="1"/>
    <xf numFmtId="49" fontId="9" fillId="0" borderId="12" xfId="0" applyNumberFormat="1" applyFont="1" applyBorder="1" applyAlignment="1">
      <alignment horizontal="left" indent="1"/>
    </xf>
    <xf numFmtId="164" fontId="9" fillId="0" borderId="11" xfId="0" applyNumberFormat="1" applyFont="1" applyBorder="1"/>
    <xf numFmtId="164" fontId="9" fillId="0" borderId="12" xfId="0" applyNumberFormat="1" applyFont="1" applyBorder="1"/>
    <xf numFmtId="49" fontId="11" fillId="0" borderId="12" xfId="0" applyNumberFormat="1" applyFont="1" applyBorder="1" applyAlignment="1">
      <alignment horizontal="left" vertical="center" indent="1"/>
    </xf>
    <xf numFmtId="164" fontId="11" fillId="0" borderId="11" xfId="0" applyNumberFormat="1" applyFont="1" applyBorder="1" applyAlignment="1">
      <alignment vertical="center"/>
    </xf>
    <xf numFmtId="164" fontId="11" fillId="0" borderId="12" xfId="0" applyNumberFormat="1" applyFont="1" applyBorder="1" applyAlignment="1">
      <alignment vertical="center"/>
    </xf>
    <xf numFmtId="165" fontId="11" fillId="0" borderId="12" xfId="1" applyNumberFormat="1" applyFont="1" applyFill="1" applyBorder="1" applyAlignment="1" applyProtection="1">
      <alignment vertical="center"/>
    </xf>
    <xf numFmtId="43" fontId="11" fillId="0" borderId="11" xfId="1" applyFont="1" applyFill="1" applyBorder="1" applyAlignment="1" applyProtection="1">
      <alignment vertical="center"/>
    </xf>
    <xf numFmtId="49" fontId="13" fillId="0" borderId="12" xfId="0" applyNumberFormat="1" applyFont="1" applyBorder="1" applyAlignment="1">
      <alignment horizontal="left" indent="1"/>
    </xf>
    <xf numFmtId="164" fontId="13" fillId="0" borderId="11" xfId="0" applyNumberFormat="1" applyFont="1" applyBorder="1"/>
    <xf numFmtId="43" fontId="9" fillId="0" borderId="11" xfId="1" applyFont="1" applyFill="1" applyBorder="1" applyProtection="1"/>
    <xf numFmtId="164" fontId="13" fillId="0" borderId="12" xfId="0" applyNumberFormat="1" applyFont="1" applyBorder="1"/>
    <xf numFmtId="164" fontId="13" fillId="0" borderId="12" xfId="4" applyNumberFormat="1" applyFont="1" applyBorder="1"/>
    <xf numFmtId="164" fontId="13" fillId="0" borderId="11" xfId="4" applyNumberFormat="1" applyFont="1" applyBorder="1"/>
    <xf numFmtId="49" fontId="7" fillId="0" borderId="12" xfId="0" applyNumberFormat="1" applyFont="1" applyBorder="1" applyAlignment="1" applyProtection="1">
      <alignment horizontal="left" indent="2"/>
      <protection locked="0"/>
    </xf>
    <xf numFmtId="43" fontId="7" fillId="0" borderId="12" xfId="1" applyFont="1" applyFill="1" applyBorder="1" applyProtection="1"/>
    <xf numFmtId="43" fontId="9" fillId="0" borderId="11" xfId="1" applyFont="1" applyFill="1" applyBorder="1" applyAlignment="1" applyProtection="1">
      <alignment horizontal="center"/>
    </xf>
    <xf numFmtId="49" fontId="9" fillId="0" borderId="12" xfId="0" applyNumberFormat="1" applyFont="1" applyBorder="1" applyAlignment="1" applyProtection="1">
      <alignment horizontal="left" indent="2"/>
      <protection locked="0"/>
    </xf>
    <xf numFmtId="164" fontId="9" fillId="0" borderId="12" xfId="4" applyNumberFormat="1" applyFont="1" applyBorder="1"/>
    <xf numFmtId="49" fontId="9" fillId="0" borderId="12" xfId="0" applyNumberFormat="1" applyFont="1" applyBorder="1" applyAlignment="1" applyProtection="1">
      <alignment horizontal="left" indent="3"/>
      <protection locked="0"/>
    </xf>
    <xf numFmtId="49" fontId="7" fillId="0" borderId="12" xfId="0" applyNumberFormat="1" applyFont="1" applyBorder="1" applyAlignment="1" applyProtection="1">
      <alignment horizontal="left" indent="3"/>
      <protection locked="0"/>
    </xf>
    <xf numFmtId="49" fontId="9" fillId="0" borderId="12" xfId="0" applyNumberFormat="1" applyFont="1" applyBorder="1" applyAlignment="1" applyProtection="1">
      <alignment horizontal="left" indent="4"/>
      <protection locked="0"/>
    </xf>
    <xf numFmtId="164" fontId="11" fillId="0" borderId="12" xfId="0" applyNumberFormat="1" applyFont="1" applyBorder="1"/>
    <xf numFmtId="165" fontId="9" fillId="0" borderId="12" xfId="1" applyNumberFormat="1" applyFont="1" applyFill="1" applyBorder="1" applyProtection="1"/>
    <xf numFmtId="165" fontId="6" fillId="2" borderId="13" xfId="0" applyNumberFormat="1" applyFont="1" applyFill="1" applyBorder="1" applyAlignment="1">
      <alignment horizontal="left" vertical="center"/>
    </xf>
    <xf numFmtId="165" fontId="6" fillId="2" borderId="9" xfId="0" applyNumberFormat="1" applyFont="1" applyFill="1" applyBorder="1" applyAlignment="1">
      <alignment vertical="center"/>
    </xf>
    <xf numFmtId="165" fontId="6" fillId="2" borderId="7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/>
    </xf>
    <xf numFmtId="164" fontId="7" fillId="0" borderId="14" xfId="0" applyNumberFormat="1" applyFont="1" applyBorder="1"/>
    <xf numFmtId="164" fontId="7" fillId="0" borderId="12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left"/>
    </xf>
    <xf numFmtId="164" fontId="9" fillId="0" borderId="11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5" fontId="9" fillId="0" borderId="11" xfId="1" applyNumberFormat="1" applyFont="1" applyFill="1" applyBorder="1" applyAlignment="1" applyProtection="1">
      <alignment vertical="center"/>
    </xf>
    <xf numFmtId="43" fontId="9" fillId="0" borderId="11" xfId="1" applyFont="1" applyFill="1" applyBorder="1" applyAlignment="1" applyProtection="1">
      <alignment vertical="center"/>
    </xf>
    <xf numFmtId="164" fontId="9" fillId="3" borderId="11" xfId="0" applyNumberFormat="1" applyFont="1" applyFill="1" applyBorder="1" applyAlignment="1">
      <alignment vertical="center"/>
    </xf>
    <xf numFmtId="43" fontId="9" fillId="0" borderId="12" xfId="1" applyFont="1" applyFill="1" applyBorder="1" applyAlignment="1" applyProtection="1">
      <alignment vertical="center"/>
    </xf>
    <xf numFmtId="49" fontId="9" fillId="0" borderId="8" xfId="0" applyNumberFormat="1" applyFont="1" applyBorder="1" applyAlignment="1">
      <alignment horizontal="left"/>
    </xf>
    <xf numFmtId="165" fontId="9" fillId="0" borderId="15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49" fontId="6" fillId="2" borderId="16" xfId="0" applyNumberFormat="1" applyFont="1" applyFill="1" applyBorder="1" applyAlignment="1">
      <alignment horizontal="left" vertical="center"/>
    </xf>
    <xf numFmtId="165" fontId="6" fillId="2" borderId="14" xfId="0" applyNumberFormat="1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vertical="center"/>
    </xf>
    <xf numFmtId="49" fontId="14" fillId="4" borderId="6" xfId="0" applyNumberFormat="1" applyFont="1" applyFill="1" applyBorder="1" applyAlignment="1">
      <alignment horizontal="left" vertical="center"/>
    </xf>
    <xf numFmtId="165" fontId="14" fillId="4" borderId="7" xfId="0" applyNumberFormat="1" applyFont="1" applyFill="1" applyBorder="1" applyAlignment="1">
      <alignment vertical="center"/>
    </xf>
    <xf numFmtId="164" fontId="14" fillId="4" borderId="7" xfId="0" applyNumberFormat="1" applyFont="1" applyFill="1" applyBorder="1" applyAlignment="1">
      <alignment vertical="center"/>
    </xf>
    <xf numFmtId="164" fontId="16" fillId="0" borderId="0" xfId="0" applyNumberFormat="1" applyFont="1"/>
    <xf numFmtId="164" fontId="17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18" fillId="0" borderId="0" xfId="0" applyNumberFormat="1" applyFont="1" applyAlignment="1">
      <alignment vertical="center"/>
    </xf>
    <xf numFmtId="37" fontId="18" fillId="0" borderId="0" xfId="0" applyNumberFormat="1" applyFont="1" applyAlignment="1">
      <alignment vertical="center"/>
    </xf>
    <xf numFmtId="39" fontId="19" fillId="0" borderId="0" xfId="0" applyNumberFormat="1" applyFont="1" applyAlignment="1">
      <alignment horizontal="right"/>
    </xf>
    <xf numFmtId="0" fontId="20" fillId="0" borderId="0" xfId="0" applyFont="1"/>
    <xf numFmtId="49" fontId="21" fillId="0" borderId="0" xfId="0" applyNumberFormat="1" applyFont="1"/>
    <xf numFmtId="165" fontId="18" fillId="0" borderId="0" xfId="0" applyNumberFormat="1" applyFont="1" applyAlignment="1">
      <alignment horizontal="center"/>
    </xf>
    <xf numFmtId="0" fontId="17" fillId="0" borderId="0" xfId="0" applyFont="1"/>
    <xf numFmtId="164" fontId="18" fillId="3" borderId="0" xfId="0" applyNumberFormat="1" applyFont="1" applyFill="1"/>
    <xf numFmtId="0" fontId="23" fillId="0" borderId="0" xfId="0" applyFont="1"/>
    <xf numFmtId="0" fontId="21" fillId="0" borderId="0" xfId="0" applyFont="1" applyAlignment="1">
      <alignment horizontal="left" indent="1"/>
    </xf>
    <xf numFmtId="164" fontId="24" fillId="3" borderId="0" xfId="0" applyNumberFormat="1" applyFont="1" applyFill="1" applyAlignment="1">
      <alignment horizontal="right"/>
    </xf>
    <xf numFmtId="164" fontId="20" fillId="0" borderId="0" xfId="0" applyNumberFormat="1" applyFont="1"/>
    <xf numFmtId="164" fontId="18" fillId="0" borderId="0" xfId="0" applyNumberFormat="1" applyFont="1"/>
    <xf numFmtId="0" fontId="17" fillId="0" borderId="0" xfId="0" applyFont="1" applyAlignment="1">
      <alignment horizontal="left" indent="1"/>
    </xf>
    <xf numFmtId="165" fontId="18" fillId="0" borderId="0" xfId="1" applyNumberFormat="1" applyFont="1" applyFill="1" applyBorder="1" applyAlignment="1" applyProtection="1">
      <alignment vertical="center"/>
    </xf>
    <xf numFmtId="0" fontId="25" fillId="0" borderId="0" xfId="0" applyFont="1"/>
    <xf numFmtId="0" fontId="26" fillId="0" borderId="0" xfId="0" applyFont="1"/>
    <xf numFmtId="164" fontId="0" fillId="0" borderId="0" xfId="0" applyNumberFormat="1"/>
    <xf numFmtId="165" fontId="11" fillId="0" borderId="0" xfId="1" applyNumberFormat="1" applyFont="1" applyFill="1" applyBorder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vertical="center"/>
    </xf>
    <xf numFmtId="0" fontId="27" fillId="0" borderId="0" xfId="0" applyFont="1"/>
  </cellXfs>
  <cellStyles count="7">
    <cellStyle name="Millares" xfId="1" builtinId="3"/>
    <cellStyle name="Normal" xfId="0" builtinId="0"/>
    <cellStyle name="Normal 10 2" xfId="6" xr:uid="{90A352B4-F091-4AC5-8B1A-832EBE0C3E54}"/>
    <cellStyle name="Normal 2 2 2" xfId="2" xr:uid="{97E1FC49-6129-4EA6-902F-CB59ECF022E0}"/>
    <cellStyle name="Normal 2 2 2 2" xfId="3" xr:uid="{D7B94739-0993-40F8-B107-299A7F4C0E4B}"/>
    <cellStyle name="Normal_COMPARACION 2002-2001" xfId="4" xr:uid="{D7F04515-394F-472A-8D2E-ECC1C99C77CE}"/>
    <cellStyle name="Normal_COMPARACION 2002-2001 2" xfId="5" xr:uid="{7E17D35B-7A04-46FB-8845-6D3ED6638B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esktop/INGRESOS%20ENERO-MARZ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  <sheetName val="Año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21-2022"/>
      <sheetName val="FINANCIERO (2022 Est. 2022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2 (REC)"/>
      <sheetName val="2022 (RESUMEN"/>
      <sheetName val="2022 REC- EST "/>
      <sheetName val="2022 REC-EST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02135-B626-4DB4-9E16-0CC46E578457}">
  <dimension ref="B1:R254"/>
  <sheetViews>
    <sheetView showGridLines="0" tabSelected="1" topLeftCell="A13" zoomScaleNormal="100" workbookViewId="0">
      <selection activeCell="H146" sqref="H146"/>
    </sheetView>
  </sheetViews>
  <sheetFormatPr baseColWidth="10" defaultColWidth="11.42578125" defaultRowHeight="12.75" x14ac:dyDescent="0.2"/>
  <cols>
    <col min="1" max="1" width="1.5703125" customWidth="1"/>
    <col min="2" max="2" width="74" customWidth="1"/>
    <col min="3" max="5" width="10.7109375" customWidth="1"/>
    <col min="6" max="6" width="12.140625" customWidth="1"/>
    <col min="7" max="7" width="10.5703125" bestFit="1" customWidth="1"/>
    <col min="8" max="8" width="10.5703125" customWidth="1"/>
    <col min="9" max="9" width="11.42578125" customWidth="1"/>
    <col min="10" max="10" width="13.5703125" customWidth="1"/>
    <col min="11" max="11" width="12" customWidth="1"/>
    <col min="12" max="12" width="9.85546875" customWidth="1"/>
  </cols>
  <sheetData>
    <row r="1" spans="2:18" ht="18.75" customHeigh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8" ht="15" customHeigh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8" ht="18" customHeight="1" x14ac:dyDescent="0.3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8" ht="17.25" customHeight="1" x14ac:dyDescent="0.3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8" ht="17.25" customHeight="1" x14ac:dyDescent="0.3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8" ht="23.25" customHeight="1" x14ac:dyDescent="0.2">
      <c r="B6" s="5" t="s">
        <v>4</v>
      </c>
      <c r="C6" s="6">
        <v>2021</v>
      </c>
      <c r="D6" s="7"/>
      <c r="E6" s="7"/>
      <c r="F6" s="8">
        <v>2021</v>
      </c>
      <c r="G6" s="6">
        <v>2022</v>
      </c>
      <c r="H6" s="7"/>
      <c r="I6" s="7"/>
      <c r="J6" s="8">
        <v>2022</v>
      </c>
      <c r="K6" s="6" t="s">
        <v>5</v>
      </c>
      <c r="L6" s="9"/>
    </row>
    <row r="7" spans="2:18" ht="24.75" customHeight="1" thickBot="1" x14ac:dyDescent="0.25">
      <c r="B7" s="10"/>
      <c r="C7" s="11" t="s">
        <v>6</v>
      </c>
      <c r="D7" s="11" t="s">
        <v>7</v>
      </c>
      <c r="E7" s="11" t="s">
        <v>8</v>
      </c>
      <c r="F7" s="12"/>
      <c r="G7" s="13" t="s">
        <v>6</v>
      </c>
      <c r="H7" s="13" t="s">
        <v>7</v>
      </c>
      <c r="I7" s="13" t="s">
        <v>8</v>
      </c>
      <c r="J7" s="12"/>
      <c r="K7" s="11" t="s">
        <v>9</v>
      </c>
      <c r="L7" s="13" t="s">
        <v>10</v>
      </c>
    </row>
    <row r="8" spans="2:18" ht="15.95" customHeight="1" thickTop="1" x14ac:dyDescent="0.25">
      <c r="B8" s="14" t="s">
        <v>11</v>
      </c>
      <c r="C8" s="15">
        <f t="shared" ref="C8:J8" si="0">+C9+C56+C57+C65+C83</f>
        <v>63760.800000000003</v>
      </c>
      <c r="D8" s="15">
        <f t="shared" si="0"/>
        <v>56773.4</v>
      </c>
      <c r="E8" s="15">
        <f t="shared" si="0"/>
        <v>57568.19999999999</v>
      </c>
      <c r="F8" s="15">
        <f t="shared" si="0"/>
        <v>178102.39999999997</v>
      </c>
      <c r="G8" s="16">
        <f t="shared" si="0"/>
        <v>81017.199999999983</v>
      </c>
      <c r="H8" s="15">
        <f t="shared" si="0"/>
        <v>66465.100000000006</v>
      </c>
      <c r="I8" s="15">
        <f t="shared" si="0"/>
        <v>71844.3</v>
      </c>
      <c r="J8" s="15">
        <f t="shared" si="0"/>
        <v>219326.6</v>
      </c>
      <c r="K8" s="17">
        <f t="shared" ref="K8:K71" si="1">+J8-F8</f>
        <v>41224.200000000041</v>
      </c>
      <c r="L8" s="15">
        <f t="shared" ref="L8:L47" si="2">+K8/F8*100</f>
        <v>23.146347269885219</v>
      </c>
    </row>
    <row r="9" spans="2:18" ht="15.95" customHeight="1" x14ac:dyDescent="0.25">
      <c r="B9" s="18" t="s">
        <v>12</v>
      </c>
      <c r="C9" s="15">
        <f t="shared" ref="C9:J9" si="3">+C10+C15+C24+C45+C54+C55</f>
        <v>58969.4</v>
      </c>
      <c r="D9" s="15">
        <f t="shared" si="3"/>
        <v>54145.3</v>
      </c>
      <c r="E9" s="15">
        <f t="shared" si="3"/>
        <v>54462.799999999996</v>
      </c>
      <c r="F9" s="15">
        <f t="shared" si="3"/>
        <v>167577.49999999997</v>
      </c>
      <c r="G9" s="16">
        <f t="shared" si="3"/>
        <v>73510.499999999985</v>
      </c>
      <c r="H9" s="15">
        <f t="shared" si="3"/>
        <v>61879.8</v>
      </c>
      <c r="I9" s="15">
        <f t="shared" si="3"/>
        <v>67117.200000000012</v>
      </c>
      <c r="J9" s="15">
        <f t="shared" si="3"/>
        <v>202507.5</v>
      </c>
      <c r="K9" s="17">
        <f t="shared" si="1"/>
        <v>34930.000000000029</v>
      </c>
      <c r="L9" s="15">
        <f t="shared" si="2"/>
        <v>20.844087064194198</v>
      </c>
    </row>
    <row r="10" spans="2:18" ht="15.95" customHeight="1" x14ac:dyDescent="0.25">
      <c r="B10" s="19" t="s">
        <v>13</v>
      </c>
      <c r="C10" s="15">
        <f t="shared" ref="C10:E10" si="4">SUM(C11:C14)</f>
        <v>21803.3</v>
      </c>
      <c r="D10" s="15">
        <f t="shared" ref="D10" si="5">SUM(D11:D14)</f>
        <v>19465.5</v>
      </c>
      <c r="E10" s="15">
        <f t="shared" si="4"/>
        <v>15179.8</v>
      </c>
      <c r="F10" s="15">
        <f t="shared" ref="F10:J10" si="6">SUM(F11:F14)</f>
        <v>56448.600000000006</v>
      </c>
      <c r="G10" s="16">
        <f t="shared" si="6"/>
        <v>24882.199999999997</v>
      </c>
      <c r="H10" s="15">
        <f t="shared" si="6"/>
        <v>16246.300000000001</v>
      </c>
      <c r="I10" s="15">
        <f t="shared" si="6"/>
        <v>18065.5</v>
      </c>
      <c r="J10" s="15">
        <f t="shared" si="6"/>
        <v>59194</v>
      </c>
      <c r="K10" s="17">
        <f t="shared" si="1"/>
        <v>2745.3999999999942</v>
      </c>
      <c r="L10" s="15">
        <f t="shared" si="2"/>
        <v>4.8635395740549701</v>
      </c>
      <c r="M10" s="20"/>
      <c r="N10" s="20"/>
      <c r="O10" s="20"/>
      <c r="P10" s="20"/>
      <c r="Q10" s="20"/>
      <c r="R10" s="20"/>
    </row>
    <row r="11" spans="2:18" ht="15.95" customHeight="1" x14ac:dyDescent="0.25">
      <c r="B11" s="21" t="s">
        <v>14</v>
      </c>
      <c r="C11" s="22">
        <v>6347.1</v>
      </c>
      <c r="D11" s="22">
        <v>5866.4</v>
      </c>
      <c r="E11" s="22">
        <v>6287.3</v>
      </c>
      <c r="F11" s="23">
        <f>SUM(C11:E11)</f>
        <v>18500.8</v>
      </c>
      <c r="G11" s="24">
        <v>8213.5</v>
      </c>
      <c r="H11" s="22">
        <v>6823.1</v>
      </c>
      <c r="I11" s="22">
        <v>7665.7</v>
      </c>
      <c r="J11" s="22">
        <f>SUM(G11:I11)</f>
        <v>22702.3</v>
      </c>
      <c r="K11" s="25">
        <f t="shared" si="1"/>
        <v>4201.5</v>
      </c>
      <c r="L11" s="22">
        <f t="shared" si="2"/>
        <v>22.709828764161553</v>
      </c>
      <c r="M11" s="20"/>
      <c r="N11" s="20"/>
      <c r="O11" s="20"/>
      <c r="P11" s="20"/>
      <c r="Q11" s="20"/>
      <c r="R11" s="20"/>
    </row>
    <row r="12" spans="2:18" ht="15.95" customHeight="1" x14ac:dyDescent="0.25">
      <c r="B12" s="21" t="s">
        <v>15</v>
      </c>
      <c r="C12" s="22">
        <v>11336.3</v>
      </c>
      <c r="D12" s="22">
        <v>11432.6</v>
      </c>
      <c r="E12" s="22">
        <v>6592.9</v>
      </c>
      <c r="F12" s="23">
        <f>SUM(C12:E12)</f>
        <v>29361.800000000003</v>
      </c>
      <c r="G12" s="24">
        <v>10863.5</v>
      </c>
      <c r="H12" s="22">
        <v>6754.3</v>
      </c>
      <c r="I12" s="22">
        <v>7280.9</v>
      </c>
      <c r="J12" s="22">
        <f>SUM(G12:I12)</f>
        <v>24898.699999999997</v>
      </c>
      <c r="K12" s="25">
        <f t="shared" si="1"/>
        <v>-4463.1000000000058</v>
      </c>
      <c r="L12" s="22">
        <f t="shared" si="2"/>
        <v>-15.200362375603692</v>
      </c>
      <c r="M12" s="20"/>
      <c r="N12" s="20"/>
      <c r="O12" s="20"/>
      <c r="P12" s="20"/>
      <c r="Q12" s="20"/>
      <c r="R12" s="20"/>
    </row>
    <row r="13" spans="2:18" ht="15.95" customHeight="1" x14ac:dyDescent="0.25">
      <c r="B13" s="21" t="s">
        <v>16</v>
      </c>
      <c r="C13" s="22">
        <v>4044.1</v>
      </c>
      <c r="D13" s="22">
        <v>2100.1999999999998</v>
      </c>
      <c r="E13" s="22">
        <v>2215.3000000000002</v>
      </c>
      <c r="F13" s="23">
        <f>SUM(C13:E13)</f>
        <v>8359.5999999999985</v>
      </c>
      <c r="G13" s="24">
        <v>5706.1</v>
      </c>
      <c r="H13" s="22">
        <v>2498.9</v>
      </c>
      <c r="I13" s="22">
        <v>2985.9</v>
      </c>
      <c r="J13" s="22">
        <f>SUM(G13:I13)</f>
        <v>11190.9</v>
      </c>
      <c r="K13" s="25">
        <f t="shared" si="1"/>
        <v>2831.3000000000011</v>
      </c>
      <c r="L13" s="22">
        <f t="shared" si="2"/>
        <v>33.868845399301421</v>
      </c>
      <c r="M13" s="20"/>
      <c r="N13" s="20"/>
      <c r="O13" s="20"/>
      <c r="P13" s="20"/>
      <c r="Q13" s="20"/>
      <c r="R13" s="20"/>
    </row>
    <row r="14" spans="2:18" ht="15.95" customHeight="1" x14ac:dyDescent="0.25">
      <c r="B14" s="21" t="s">
        <v>17</v>
      </c>
      <c r="C14" s="22">
        <v>75.8</v>
      </c>
      <c r="D14" s="22">
        <v>66.3</v>
      </c>
      <c r="E14" s="22">
        <v>84.3</v>
      </c>
      <c r="F14" s="23">
        <f>SUM(C14:E14)</f>
        <v>226.39999999999998</v>
      </c>
      <c r="G14" s="24">
        <v>99.1</v>
      </c>
      <c r="H14" s="22">
        <v>170</v>
      </c>
      <c r="I14" s="22">
        <v>133</v>
      </c>
      <c r="J14" s="22">
        <f>SUM(G14:I14)</f>
        <v>402.1</v>
      </c>
      <c r="K14" s="25">
        <f t="shared" si="1"/>
        <v>175.70000000000005</v>
      </c>
      <c r="L14" s="22">
        <f t="shared" si="2"/>
        <v>77.606007067137838</v>
      </c>
      <c r="M14" s="20"/>
      <c r="N14" s="20"/>
      <c r="O14" s="20"/>
      <c r="P14" s="20"/>
      <c r="Q14" s="20"/>
      <c r="R14" s="20"/>
    </row>
    <row r="15" spans="2:18" ht="15.95" customHeight="1" x14ac:dyDescent="0.25">
      <c r="B15" s="18" t="s">
        <v>18</v>
      </c>
      <c r="C15" s="26">
        <f t="shared" ref="C15:J15" si="7">+C16+C23</f>
        <v>1866.6999999999998</v>
      </c>
      <c r="D15" s="26">
        <f t="shared" si="7"/>
        <v>2499.4</v>
      </c>
      <c r="E15" s="26">
        <f t="shared" si="7"/>
        <v>3880</v>
      </c>
      <c r="F15" s="26">
        <f t="shared" si="7"/>
        <v>8246.1</v>
      </c>
      <c r="G15" s="27">
        <f t="shared" si="7"/>
        <v>2422.8000000000002</v>
      </c>
      <c r="H15" s="26">
        <f t="shared" si="7"/>
        <v>3160.0999999999995</v>
      </c>
      <c r="I15" s="26">
        <f t="shared" si="7"/>
        <v>4727.2</v>
      </c>
      <c r="J15" s="26">
        <f t="shared" si="7"/>
        <v>10310.099999999999</v>
      </c>
      <c r="K15" s="28">
        <f t="shared" si="1"/>
        <v>2063.9999999999982</v>
      </c>
      <c r="L15" s="26">
        <f t="shared" si="2"/>
        <v>25.030014188525463</v>
      </c>
      <c r="M15" s="20"/>
      <c r="N15" s="20"/>
      <c r="O15" s="20"/>
      <c r="P15" s="20"/>
      <c r="Q15" s="20"/>
      <c r="R15" s="20"/>
    </row>
    <row r="16" spans="2:18" ht="15.95" customHeight="1" x14ac:dyDescent="0.25">
      <c r="B16" s="29" t="s">
        <v>19</v>
      </c>
      <c r="C16" s="26">
        <f t="shared" ref="C16:J16" si="8">SUM(C17:C22)</f>
        <v>1810.6</v>
      </c>
      <c r="D16" s="26">
        <f t="shared" si="8"/>
        <v>2419.2000000000003</v>
      </c>
      <c r="E16" s="26">
        <f t="shared" si="8"/>
        <v>3785.6</v>
      </c>
      <c r="F16" s="26">
        <f t="shared" si="8"/>
        <v>8015.4000000000005</v>
      </c>
      <c r="G16" s="27">
        <f t="shared" si="8"/>
        <v>2294.1000000000004</v>
      </c>
      <c r="H16" s="26">
        <f t="shared" si="8"/>
        <v>2965.8999999999996</v>
      </c>
      <c r="I16" s="26">
        <f t="shared" si="8"/>
        <v>4481.0999999999995</v>
      </c>
      <c r="J16" s="26">
        <f t="shared" si="8"/>
        <v>9741.0999999999985</v>
      </c>
      <c r="K16" s="28">
        <f t="shared" si="1"/>
        <v>1725.699999999998</v>
      </c>
      <c r="L16" s="26">
        <f t="shared" si="2"/>
        <v>21.529805125134089</v>
      </c>
      <c r="M16" s="20"/>
      <c r="N16" s="20"/>
      <c r="O16" s="20"/>
      <c r="P16" s="20"/>
      <c r="Q16" s="20"/>
      <c r="R16" s="20"/>
    </row>
    <row r="17" spans="2:18" ht="15.95" customHeight="1" x14ac:dyDescent="0.25">
      <c r="B17" s="30" t="s">
        <v>20</v>
      </c>
      <c r="C17" s="31">
        <v>116.3</v>
      </c>
      <c r="D17" s="32">
        <v>270.7</v>
      </c>
      <c r="E17" s="32">
        <v>1198.3</v>
      </c>
      <c r="F17" s="23">
        <f t="shared" ref="F17:F23" si="9">SUM(C17:E17)</f>
        <v>1585.3</v>
      </c>
      <c r="G17" s="31">
        <v>95.3</v>
      </c>
      <c r="H17" s="32">
        <v>354</v>
      </c>
      <c r="I17" s="32">
        <v>1483.5</v>
      </c>
      <c r="J17" s="22">
        <f t="shared" ref="J17:J23" si="10">SUM(G17:I17)</f>
        <v>1932.8</v>
      </c>
      <c r="K17" s="25">
        <f t="shared" si="1"/>
        <v>347.5</v>
      </c>
      <c r="L17" s="22">
        <f t="shared" si="2"/>
        <v>21.920141298177001</v>
      </c>
      <c r="M17" s="20"/>
      <c r="N17" s="20"/>
      <c r="O17" s="20"/>
      <c r="P17" s="20"/>
      <c r="Q17" s="20"/>
      <c r="R17" s="20"/>
    </row>
    <row r="18" spans="2:18" ht="15.95" customHeight="1" x14ac:dyDescent="0.25">
      <c r="B18" s="30" t="s">
        <v>21</v>
      </c>
      <c r="C18" s="31">
        <v>248.2</v>
      </c>
      <c r="D18" s="32">
        <v>181.9</v>
      </c>
      <c r="E18" s="32">
        <v>264.8</v>
      </c>
      <c r="F18" s="23">
        <f t="shared" si="9"/>
        <v>694.90000000000009</v>
      </c>
      <c r="G18" s="31">
        <v>257.10000000000002</v>
      </c>
      <c r="H18" s="32">
        <v>217.9</v>
      </c>
      <c r="I18" s="32">
        <v>234.2</v>
      </c>
      <c r="J18" s="22">
        <f t="shared" si="10"/>
        <v>709.2</v>
      </c>
      <c r="K18" s="25">
        <f t="shared" si="1"/>
        <v>14.299999999999955</v>
      </c>
      <c r="L18" s="22">
        <f t="shared" si="2"/>
        <v>2.0578500503669526</v>
      </c>
      <c r="M18" s="20"/>
      <c r="N18" s="20"/>
      <c r="O18" s="20"/>
      <c r="P18" s="20"/>
      <c r="Q18" s="20"/>
      <c r="R18" s="20"/>
    </row>
    <row r="19" spans="2:18" ht="15.95" customHeight="1" x14ac:dyDescent="0.25">
      <c r="B19" s="30" t="s">
        <v>22</v>
      </c>
      <c r="C19" s="31">
        <v>515.29999999999995</v>
      </c>
      <c r="D19" s="32">
        <v>901.1</v>
      </c>
      <c r="E19" s="32">
        <v>1133.2</v>
      </c>
      <c r="F19" s="23">
        <f t="shared" si="9"/>
        <v>2549.6000000000004</v>
      </c>
      <c r="G19" s="31">
        <v>810.2</v>
      </c>
      <c r="H19" s="32">
        <v>983.3</v>
      </c>
      <c r="I19" s="32">
        <v>1189.0999999999999</v>
      </c>
      <c r="J19" s="22">
        <f t="shared" si="10"/>
        <v>2982.6</v>
      </c>
      <c r="K19" s="25">
        <f t="shared" si="1"/>
        <v>432.99999999999955</v>
      </c>
      <c r="L19" s="22">
        <f t="shared" si="2"/>
        <v>16.983056165673027</v>
      </c>
      <c r="M19" s="20"/>
      <c r="N19" s="20"/>
      <c r="O19" s="20"/>
      <c r="P19" s="20"/>
      <c r="Q19" s="20"/>
      <c r="R19" s="20"/>
    </row>
    <row r="20" spans="2:18" ht="15.95" customHeight="1" x14ac:dyDescent="0.25">
      <c r="B20" s="33" t="s">
        <v>23</v>
      </c>
      <c r="C20" s="24">
        <v>105.3</v>
      </c>
      <c r="D20" s="32">
        <v>159.6</v>
      </c>
      <c r="E20" s="32">
        <v>187.4</v>
      </c>
      <c r="F20" s="23">
        <f t="shared" si="9"/>
        <v>452.29999999999995</v>
      </c>
      <c r="G20" s="24">
        <v>150.19999999999999</v>
      </c>
      <c r="H20" s="32">
        <v>186.7</v>
      </c>
      <c r="I20" s="32">
        <v>205</v>
      </c>
      <c r="J20" s="22">
        <f t="shared" si="10"/>
        <v>541.9</v>
      </c>
      <c r="K20" s="25">
        <f t="shared" si="1"/>
        <v>89.600000000000023</v>
      </c>
      <c r="L20" s="22">
        <f t="shared" si="2"/>
        <v>19.809860711916876</v>
      </c>
      <c r="M20" s="20"/>
      <c r="N20" s="20"/>
      <c r="O20" s="20"/>
      <c r="P20" s="20"/>
      <c r="Q20" s="20"/>
      <c r="R20" s="20"/>
    </row>
    <row r="21" spans="2:18" ht="15.95" customHeight="1" x14ac:dyDescent="0.25">
      <c r="B21" s="30" t="s">
        <v>24</v>
      </c>
      <c r="C21" s="24">
        <v>773.8</v>
      </c>
      <c r="D21" s="32">
        <v>777.5</v>
      </c>
      <c r="E21" s="32">
        <v>795.8</v>
      </c>
      <c r="F21" s="23">
        <f t="shared" si="9"/>
        <v>2347.1</v>
      </c>
      <c r="G21" s="24">
        <v>833.9</v>
      </c>
      <c r="H21" s="32">
        <v>1008.5</v>
      </c>
      <c r="I21" s="32">
        <v>1007.9</v>
      </c>
      <c r="J21" s="22">
        <f t="shared" si="10"/>
        <v>2850.3</v>
      </c>
      <c r="K21" s="25">
        <f t="shared" si="1"/>
        <v>503.20000000000027</v>
      </c>
      <c r="L21" s="22">
        <f t="shared" si="2"/>
        <v>21.439222870776717</v>
      </c>
      <c r="M21" s="20"/>
      <c r="N21" s="20"/>
      <c r="O21" s="20"/>
      <c r="P21" s="20"/>
      <c r="Q21" s="20"/>
      <c r="R21" s="20"/>
    </row>
    <row r="22" spans="2:18" ht="15.95" customHeight="1" x14ac:dyDescent="0.25">
      <c r="B22" s="33" t="s">
        <v>25</v>
      </c>
      <c r="C22" s="24">
        <v>51.7</v>
      </c>
      <c r="D22" s="32">
        <v>128.4</v>
      </c>
      <c r="E22" s="32">
        <v>206.1</v>
      </c>
      <c r="F22" s="23">
        <f t="shared" si="9"/>
        <v>386.20000000000005</v>
      </c>
      <c r="G22" s="24">
        <v>147.4</v>
      </c>
      <c r="H22" s="32">
        <v>215.5</v>
      </c>
      <c r="I22" s="32">
        <v>361.4</v>
      </c>
      <c r="J22" s="22">
        <f t="shared" si="10"/>
        <v>724.3</v>
      </c>
      <c r="K22" s="25">
        <f t="shared" si="1"/>
        <v>338.09999999999991</v>
      </c>
      <c r="L22" s="22">
        <f t="shared" si="2"/>
        <v>87.545313309166204</v>
      </c>
      <c r="M22" s="20"/>
      <c r="N22" s="20"/>
      <c r="O22" s="20"/>
      <c r="P22" s="20"/>
      <c r="Q22" s="20"/>
      <c r="R22" s="20"/>
    </row>
    <row r="23" spans="2:18" ht="15.95" customHeight="1" x14ac:dyDescent="0.25">
      <c r="B23" s="29" t="s">
        <v>26</v>
      </c>
      <c r="C23" s="16">
        <v>56.1</v>
      </c>
      <c r="D23" s="26">
        <v>80.2</v>
      </c>
      <c r="E23" s="26">
        <v>94.4</v>
      </c>
      <c r="F23" s="15">
        <f t="shared" si="9"/>
        <v>230.70000000000002</v>
      </c>
      <c r="G23" s="16">
        <v>128.69999999999999</v>
      </c>
      <c r="H23" s="26">
        <v>194.2</v>
      </c>
      <c r="I23" s="26">
        <v>246.1</v>
      </c>
      <c r="J23" s="15">
        <f t="shared" si="10"/>
        <v>569</v>
      </c>
      <c r="K23" s="17">
        <f t="shared" si="1"/>
        <v>338.29999999999995</v>
      </c>
      <c r="L23" s="15">
        <f t="shared" si="2"/>
        <v>146.64065886432593</v>
      </c>
      <c r="M23" s="20"/>
      <c r="N23" s="20"/>
      <c r="O23" s="20"/>
      <c r="P23" s="20"/>
      <c r="Q23" s="20"/>
      <c r="R23" s="20"/>
    </row>
    <row r="24" spans="2:18" ht="15.95" customHeight="1" x14ac:dyDescent="0.25">
      <c r="B24" s="19" t="s">
        <v>27</v>
      </c>
      <c r="C24" s="16">
        <f t="shared" ref="C24:J24" si="11">+C25+C28+C36+C44</f>
        <v>32140.3</v>
      </c>
      <c r="D24" s="15">
        <f t="shared" si="11"/>
        <v>28799.399999999998</v>
      </c>
      <c r="E24" s="15">
        <f t="shared" si="11"/>
        <v>31730</v>
      </c>
      <c r="F24" s="15">
        <f t="shared" si="11"/>
        <v>92669.7</v>
      </c>
      <c r="G24" s="16">
        <f t="shared" si="11"/>
        <v>41333.899999999994</v>
      </c>
      <c r="H24" s="15">
        <f t="shared" si="11"/>
        <v>37588.5</v>
      </c>
      <c r="I24" s="15">
        <f t="shared" si="11"/>
        <v>39226.300000000003</v>
      </c>
      <c r="J24" s="15">
        <f t="shared" si="11"/>
        <v>118148.69999999998</v>
      </c>
      <c r="K24" s="17">
        <f t="shared" si="1"/>
        <v>25478.999999999985</v>
      </c>
      <c r="L24" s="15">
        <f t="shared" si="2"/>
        <v>27.494423743683193</v>
      </c>
      <c r="M24" s="20"/>
      <c r="N24" s="20"/>
      <c r="O24" s="20"/>
      <c r="P24" s="20"/>
      <c r="Q24" s="20"/>
      <c r="R24" s="20"/>
    </row>
    <row r="25" spans="2:18" ht="15.95" customHeight="1" x14ac:dyDescent="0.25">
      <c r="B25" s="34" t="s">
        <v>28</v>
      </c>
      <c r="C25" s="16">
        <f t="shared" ref="C25:J25" si="12">+C26+C27</f>
        <v>20090.099999999999</v>
      </c>
      <c r="D25" s="15">
        <f t="shared" si="12"/>
        <v>17813</v>
      </c>
      <c r="E25" s="15">
        <f t="shared" si="12"/>
        <v>19043.599999999999</v>
      </c>
      <c r="F25" s="15">
        <f t="shared" si="12"/>
        <v>56946.7</v>
      </c>
      <c r="G25" s="16">
        <f t="shared" si="12"/>
        <v>27407.5</v>
      </c>
      <c r="H25" s="15">
        <f t="shared" si="12"/>
        <v>23641.9</v>
      </c>
      <c r="I25" s="15">
        <f t="shared" si="12"/>
        <v>24137</v>
      </c>
      <c r="J25" s="15">
        <f t="shared" si="12"/>
        <v>75186.399999999994</v>
      </c>
      <c r="K25" s="17">
        <f t="shared" si="1"/>
        <v>18239.699999999997</v>
      </c>
      <c r="L25" s="15">
        <f t="shared" si="2"/>
        <v>32.029424005254029</v>
      </c>
      <c r="M25" s="20"/>
      <c r="N25" s="20"/>
      <c r="O25" s="20"/>
      <c r="P25" s="20"/>
      <c r="Q25" s="20"/>
      <c r="R25" s="20"/>
    </row>
    <row r="26" spans="2:18" ht="15.95" customHeight="1" x14ac:dyDescent="0.25">
      <c r="B26" s="35" t="s">
        <v>29</v>
      </c>
      <c r="C26" s="24">
        <v>12113.7</v>
      </c>
      <c r="D26" s="22">
        <v>9274.2000000000007</v>
      </c>
      <c r="E26" s="22">
        <v>9410.5</v>
      </c>
      <c r="F26" s="23">
        <f>SUM(C26:E26)</f>
        <v>30798.400000000001</v>
      </c>
      <c r="G26" s="24">
        <v>15662.9</v>
      </c>
      <c r="H26" s="22">
        <v>11723.7</v>
      </c>
      <c r="I26" s="22">
        <v>11685.4</v>
      </c>
      <c r="J26" s="22">
        <f>SUM(G26:I26)</f>
        <v>39072</v>
      </c>
      <c r="K26" s="25">
        <f t="shared" si="1"/>
        <v>8273.5999999999985</v>
      </c>
      <c r="L26" s="22">
        <f t="shared" si="2"/>
        <v>26.863733180944461</v>
      </c>
      <c r="M26" s="20"/>
      <c r="N26" s="20"/>
      <c r="O26" s="20"/>
      <c r="P26" s="20"/>
      <c r="Q26" s="20"/>
      <c r="R26" s="20"/>
    </row>
    <row r="27" spans="2:18" ht="15.95" customHeight="1" x14ac:dyDescent="0.25">
      <c r="B27" s="35" t="s">
        <v>30</v>
      </c>
      <c r="C27" s="24">
        <v>7976.4</v>
      </c>
      <c r="D27" s="22">
        <v>8538.7999999999993</v>
      </c>
      <c r="E27" s="22">
        <v>9633.1</v>
      </c>
      <c r="F27" s="23">
        <f>SUM(C27:E27)</f>
        <v>26148.299999999996</v>
      </c>
      <c r="G27" s="24">
        <v>11744.6</v>
      </c>
      <c r="H27" s="22">
        <v>11918.2</v>
      </c>
      <c r="I27" s="22">
        <v>12451.6</v>
      </c>
      <c r="J27" s="22">
        <f>SUM(G27:I27)</f>
        <v>36114.400000000001</v>
      </c>
      <c r="K27" s="25">
        <f t="shared" si="1"/>
        <v>9966.1000000000058</v>
      </c>
      <c r="L27" s="22">
        <f t="shared" si="2"/>
        <v>38.113758829445921</v>
      </c>
      <c r="M27" s="20"/>
      <c r="N27" s="20"/>
      <c r="O27" s="20"/>
      <c r="P27" s="20"/>
      <c r="Q27" s="20"/>
      <c r="R27" s="20"/>
    </row>
    <row r="28" spans="2:18" ht="15.95" customHeight="1" x14ac:dyDescent="0.25">
      <c r="B28" s="36" t="s">
        <v>31</v>
      </c>
      <c r="C28" s="16">
        <f t="shared" ref="C28:J28" si="13">SUM(C29:C35)</f>
        <v>10271.200000000001</v>
      </c>
      <c r="D28" s="15">
        <f t="shared" si="13"/>
        <v>8834.0999999999985</v>
      </c>
      <c r="E28" s="15">
        <f t="shared" si="13"/>
        <v>10902.700000000003</v>
      </c>
      <c r="F28" s="15">
        <f t="shared" si="13"/>
        <v>30008.000000000004</v>
      </c>
      <c r="G28" s="16">
        <f t="shared" si="13"/>
        <v>11758.899999999998</v>
      </c>
      <c r="H28" s="15">
        <f t="shared" si="13"/>
        <v>11410.599999999999</v>
      </c>
      <c r="I28" s="15">
        <f t="shared" si="13"/>
        <v>13016.4</v>
      </c>
      <c r="J28" s="15">
        <f t="shared" si="13"/>
        <v>36185.9</v>
      </c>
      <c r="K28" s="17">
        <f t="shared" si="1"/>
        <v>6177.8999999999978</v>
      </c>
      <c r="L28" s="15">
        <f t="shared" si="2"/>
        <v>20.587509997334035</v>
      </c>
      <c r="M28" s="20"/>
      <c r="N28" s="20"/>
      <c r="O28" s="20"/>
      <c r="P28" s="20"/>
      <c r="Q28" s="20"/>
      <c r="R28" s="20"/>
    </row>
    <row r="29" spans="2:18" s="37" customFormat="1" ht="15.95" customHeight="1" x14ac:dyDescent="0.25">
      <c r="B29" s="38" t="s">
        <v>32</v>
      </c>
      <c r="C29" s="39">
        <v>3073.3</v>
      </c>
      <c r="D29" s="40">
        <v>3024.6</v>
      </c>
      <c r="E29" s="40">
        <v>3906</v>
      </c>
      <c r="F29" s="41">
        <f t="shared" ref="F29:F35" si="14">SUM(C29:E29)</f>
        <v>10003.9</v>
      </c>
      <c r="G29" s="39">
        <v>3331.9</v>
      </c>
      <c r="H29" s="42">
        <v>3380</v>
      </c>
      <c r="I29" s="42">
        <v>4348.7</v>
      </c>
      <c r="J29" s="41">
        <f t="shared" ref="J29:J35" si="15">SUM(G29:I29)</f>
        <v>11060.599999999999</v>
      </c>
      <c r="K29" s="43">
        <f t="shared" si="1"/>
        <v>1056.6999999999989</v>
      </c>
      <c r="L29" s="41">
        <f t="shared" si="2"/>
        <v>10.56288047661411</v>
      </c>
      <c r="M29" s="20"/>
      <c r="N29" s="20"/>
      <c r="O29" s="20"/>
      <c r="P29" s="20"/>
      <c r="Q29" s="20"/>
      <c r="R29" s="20"/>
    </row>
    <row r="30" spans="2:18" s="37" customFormat="1" ht="15.95" customHeight="1" x14ac:dyDescent="0.25">
      <c r="B30" s="38" t="s">
        <v>33</v>
      </c>
      <c r="C30" s="39">
        <v>1429.9</v>
      </c>
      <c r="D30" s="40">
        <v>1585.9</v>
      </c>
      <c r="E30" s="40">
        <v>2115.8000000000002</v>
      </c>
      <c r="F30" s="41">
        <f t="shared" si="14"/>
        <v>5131.6000000000004</v>
      </c>
      <c r="G30" s="39">
        <v>2150.6999999999998</v>
      </c>
      <c r="H30" s="40">
        <v>2365.4</v>
      </c>
      <c r="I30" s="40">
        <v>3121.7</v>
      </c>
      <c r="J30" s="41">
        <f t="shared" si="15"/>
        <v>7637.8</v>
      </c>
      <c r="K30" s="43">
        <f t="shared" si="1"/>
        <v>2506.1999999999998</v>
      </c>
      <c r="L30" s="41">
        <f t="shared" si="2"/>
        <v>48.838568867409762</v>
      </c>
      <c r="M30" s="20"/>
      <c r="N30" s="20"/>
      <c r="O30" s="20"/>
      <c r="P30" s="20"/>
      <c r="Q30" s="20"/>
      <c r="R30" s="20"/>
    </row>
    <row r="31" spans="2:18" ht="15.95" customHeight="1" x14ac:dyDescent="0.25">
      <c r="B31" s="35" t="s">
        <v>34</v>
      </c>
      <c r="C31" s="44">
        <v>3756.5</v>
      </c>
      <c r="D31" s="23">
        <v>2404.9</v>
      </c>
      <c r="E31" s="23">
        <v>2793.8</v>
      </c>
      <c r="F31" s="23">
        <f t="shared" si="14"/>
        <v>8955.2000000000007</v>
      </c>
      <c r="G31" s="44">
        <v>4249.7</v>
      </c>
      <c r="H31" s="23">
        <v>3623</v>
      </c>
      <c r="I31" s="23">
        <v>3373.5</v>
      </c>
      <c r="J31" s="23">
        <f t="shared" si="15"/>
        <v>11246.2</v>
      </c>
      <c r="K31" s="43">
        <f t="shared" si="1"/>
        <v>2291</v>
      </c>
      <c r="L31" s="41">
        <f t="shared" si="2"/>
        <v>25.582901554404142</v>
      </c>
      <c r="M31" s="20"/>
      <c r="N31" s="20"/>
      <c r="O31" s="20"/>
      <c r="P31" s="20"/>
      <c r="Q31" s="20"/>
      <c r="R31" s="20"/>
    </row>
    <row r="32" spans="2:18" ht="15.95" customHeight="1" x14ac:dyDescent="0.25">
      <c r="B32" s="35" t="s">
        <v>35</v>
      </c>
      <c r="C32" s="44">
        <v>346.4</v>
      </c>
      <c r="D32" s="23">
        <v>234.9</v>
      </c>
      <c r="E32" s="23">
        <v>258.7</v>
      </c>
      <c r="F32" s="23">
        <f t="shared" si="14"/>
        <v>840</v>
      </c>
      <c r="G32" s="44">
        <v>129.30000000000001</v>
      </c>
      <c r="H32" s="23">
        <v>128.4</v>
      </c>
      <c r="I32" s="23">
        <v>244.9</v>
      </c>
      <c r="J32" s="23">
        <f t="shared" si="15"/>
        <v>502.6</v>
      </c>
      <c r="K32" s="45">
        <f t="shared" si="1"/>
        <v>-337.4</v>
      </c>
      <c r="L32" s="23">
        <f t="shared" si="2"/>
        <v>-40.166666666666664</v>
      </c>
      <c r="M32" s="20"/>
      <c r="N32" s="20"/>
      <c r="O32" s="20"/>
      <c r="P32" s="20"/>
      <c r="Q32" s="20"/>
      <c r="R32" s="20"/>
    </row>
    <row r="33" spans="2:18" s="48" customFormat="1" ht="15.95" customHeight="1" x14ac:dyDescent="0.25">
      <c r="B33" s="46" t="s">
        <v>36</v>
      </c>
      <c r="C33" s="24">
        <v>670.1</v>
      </c>
      <c r="D33" s="47">
        <v>660.3</v>
      </c>
      <c r="E33" s="47">
        <v>657.5</v>
      </c>
      <c r="F33" s="23">
        <f t="shared" si="14"/>
        <v>1987.9</v>
      </c>
      <c r="G33" s="24">
        <v>746</v>
      </c>
      <c r="H33" s="47">
        <v>692.8</v>
      </c>
      <c r="I33" s="47">
        <v>704</v>
      </c>
      <c r="J33" s="22">
        <f t="shared" si="15"/>
        <v>2142.8000000000002</v>
      </c>
      <c r="K33" s="25">
        <f t="shared" si="1"/>
        <v>154.90000000000009</v>
      </c>
      <c r="L33" s="22">
        <f t="shared" si="2"/>
        <v>7.7921424618944659</v>
      </c>
      <c r="M33" s="20"/>
      <c r="N33" s="20"/>
      <c r="O33" s="20"/>
      <c r="P33" s="20"/>
      <c r="Q33" s="20"/>
      <c r="R33" s="20"/>
    </row>
    <row r="34" spans="2:18" s="48" customFormat="1" ht="15.95" customHeight="1" x14ac:dyDescent="0.25">
      <c r="B34" s="46" t="s">
        <v>37</v>
      </c>
      <c r="C34" s="24">
        <v>710.6</v>
      </c>
      <c r="D34" s="49">
        <v>543.6</v>
      </c>
      <c r="E34" s="49">
        <v>689.7</v>
      </c>
      <c r="F34" s="23">
        <f t="shared" si="14"/>
        <v>1943.9</v>
      </c>
      <c r="G34" s="24">
        <v>873.5</v>
      </c>
      <c r="H34" s="49">
        <v>631.5</v>
      </c>
      <c r="I34" s="49">
        <v>748.5</v>
      </c>
      <c r="J34" s="22">
        <f t="shared" si="15"/>
        <v>2253.5</v>
      </c>
      <c r="K34" s="25">
        <f t="shared" si="1"/>
        <v>309.59999999999991</v>
      </c>
      <c r="L34" s="22">
        <f t="shared" si="2"/>
        <v>15.926745202942532</v>
      </c>
      <c r="M34" s="20"/>
      <c r="N34" s="20"/>
      <c r="O34" s="20"/>
      <c r="P34" s="20"/>
      <c r="Q34" s="20"/>
      <c r="R34" s="20"/>
    </row>
    <row r="35" spans="2:18" s="48" customFormat="1" ht="15.95" customHeight="1" x14ac:dyDescent="0.25">
      <c r="B35" s="46" t="s">
        <v>25</v>
      </c>
      <c r="C35" s="24">
        <v>284.39999999999998</v>
      </c>
      <c r="D35" s="49">
        <v>379.9</v>
      </c>
      <c r="E35" s="49">
        <v>481.2</v>
      </c>
      <c r="F35" s="22">
        <f t="shared" si="14"/>
        <v>1145.5</v>
      </c>
      <c r="G35" s="24">
        <v>277.8</v>
      </c>
      <c r="H35" s="49">
        <v>589.5</v>
      </c>
      <c r="I35" s="49">
        <v>475.1</v>
      </c>
      <c r="J35" s="22">
        <f t="shared" si="15"/>
        <v>1342.4</v>
      </c>
      <c r="K35" s="25">
        <f t="shared" si="1"/>
        <v>196.90000000000009</v>
      </c>
      <c r="L35" s="22">
        <f t="shared" si="2"/>
        <v>17.189000436490623</v>
      </c>
      <c r="M35" s="20"/>
      <c r="N35" s="20"/>
      <c r="O35" s="20"/>
      <c r="P35" s="20"/>
      <c r="Q35" s="20"/>
      <c r="R35" s="20"/>
    </row>
    <row r="36" spans="2:18" ht="15.95" customHeight="1" x14ac:dyDescent="0.25">
      <c r="B36" s="34" t="s">
        <v>38</v>
      </c>
      <c r="C36" s="16">
        <f t="shared" ref="C36:J36" si="16">+C37+C38+C39+C42+C43</f>
        <v>1689.3</v>
      </c>
      <c r="D36" s="16">
        <f t="shared" si="16"/>
        <v>2027.0999999999997</v>
      </c>
      <c r="E36" s="16">
        <f t="shared" si="16"/>
        <v>1702.1000000000001</v>
      </c>
      <c r="F36" s="16">
        <f t="shared" si="16"/>
        <v>5418.4999999999991</v>
      </c>
      <c r="G36" s="16">
        <f t="shared" si="16"/>
        <v>2071.8000000000002</v>
      </c>
      <c r="H36" s="16">
        <f t="shared" si="16"/>
        <v>2309.4999999999995</v>
      </c>
      <c r="I36" s="16">
        <f t="shared" si="16"/>
        <v>1946.1</v>
      </c>
      <c r="J36" s="16">
        <f t="shared" si="16"/>
        <v>6327.4000000000005</v>
      </c>
      <c r="K36" s="17">
        <f t="shared" si="1"/>
        <v>908.90000000000146</v>
      </c>
      <c r="L36" s="15">
        <f t="shared" si="2"/>
        <v>16.774014948786593</v>
      </c>
      <c r="M36" s="20"/>
      <c r="N36" s="20"/>
      <c r="O36" s="20"/>
      <c r="P36" s="20"/>
      <c r="Q36" s="20"/>
      <c r="R36" s="20"/>
    </row>
    <row r="37" spans="2:18" ht="15.95" customHeight="1" x14ac:dyDescent="0.25">
      <c r="B37" s="35" t="s">
        <v>39</v>
      </c>
      <c r="C37" s="44">
        <v>797.8</v>
      </c>
      <c r="D37" s="22">
        <v>1147.8</v>
      </c>
      <c r="E37" s="22">
        <v>1420.9</v>
      </c>
      <c r="F37" s="23">
        <f t="shared" ref="F37:F44" si="17">SUM(C37:E37)</f>
        <v>3366.5</v>
      </c>
      <c r="G37" s="44">
        <v>1169.5</v>
      </c>
      <c r="H37" s="22">
        <v>1542.1</v>
      </c>
      <c r="I37" s="22">
        <v>1576.3</v>
      </c>
      <c r="J37" s="23">
        <f>SUM(G37:I37)</f>
        <v>4287.8999999999996</v>
      </c>
      <c r="K37" s="45">
        <f t="shared" si="1"/>
        <v>921.39999999999964</v>
      </c>
      <c r="L37" s="23">
        <f t="shared" si="2"/>
        <v>27.369671765928992</v>
      </c>
      <c r="M37" s="20"/>
      <c r="N37" s="20"/>
      <c r="O37" s="20"/>
      <c r="P37" s="20"/>
      <c r="Q37" s="20"/>
      <c r="R37" s="20"/>
    </row>
    <row r="38" spans="2:18" ht="15.95" customHeight="1" x14ac:dyDescent="0.25">
      <c r="B38" s="35" t="s">
        <v>40</v>
      </c>
      <c r="C38" s="44">
        <v>781.9</v>
      </c>
      <c r="D38" s="23">
        <v>779.4</v>
      </c>
      <c r="E38" s="23">
        <v>148.6</v>
      </c>
      <c r="F38" s="23">
        <f t="shared" si="17"/>
        <v>1709.8999999999999</v>
      </c>
      <c r="G38" s="44">
        <v>759.7</v>
      </c>
      <c r="H38" s="23">
        <v>640.1</v>
      </c>
      <c r="I38" s="23">
        <v>229.9</v>
      </c>
      <c r="J38" s="23">
        <f>SUM(G38:I38)</f>
        <v>1629.7000000000003</v>
      </c>
      <c r="K38" s="45">
        <f t="shared" si="1"/>
        <v>-80.199999999999591</v>
      </c>
      <c r="L38" s="23">
        <f t="shared" si="2"/>
        <v>-4.6903327679981048</v>
      </c>
      <c r="M38" s="20"/>
      <c r="N38" s="20"/>
      <c r="O38" s="20"/>
      <c r="P38" s="20"/>
      <c r="Q38" s="20"/>
      <c r="R38" s="20"/>
    </row>
    <row r="39" spans="2:18" ht="15.95" customHeight="1" x14ac:dyDescent="0.25">
      <c r="B39" s="50" t="s">
        <v>41</v>
      </c>
      <c r="C39" s="16">
        <f t="shared" ref="C39:E39" si="18">+C40+C41</f>
        <v>1.7</v>
      </c>
      <c r="D39" s="16">
        <f t="shared" si="18"/>
        <v>1.6</v>
      </c>
      <c r="E39" s="16">
        <f t="shared" si="18"/>
        <v>24.9</v>
      </c>
      <c r="F39" s="15">
        <f t="shared" si="17"/>
        <v>28.2</v>
      </c>
      <c r="G39" s="16">
        <f t="shared" ref="G39:J39" si="19">+G40+G41</f>
        <v>33.200000000000003</v>
      </c>
      <c r="H39" s="16">
        <f t="shared" si="19"/>
        <v>17.399999999999999</v>
      </c>
      <c r="I39" s="16">
        <f t="shared" si="19"/>
        <v>20.100000000000001</v>
      </c>
      <c r="J39" s="16">
        <f t="shared" si="19"/>
        <v>70.699999999999989</v>
      </c>
      <c r="K39" s="17">
        <f t="shared" si="1"/>
        <v>42.499999999999986</v>
      </c>
      <c r="L39" s="15">
        <f t="shared" si="2"/>
        <v>150.70921985815596</v>
      </c>
      <c r="M39" s="20"/>
      <c r="N39" s="20"/>
      <c r="O39" s="20"/>
      <c r="P39" s="20"/>
      <c r="Q39" s="20"/>
      <c r="R39" s="20"/>
    </row>
    <row r="40" spans="2:18" ht="15.95" customHeight="1" x14ac:dyDescent="0.25">
      <c r="B40" s="51" t="s">
        <v>42</v>
      </c>
      <c r="C40" s="44">
        <v>0</v>
      </c>
      <c r="D40" s="44">
        <v>0</v>
      </c>
      <c r="E40" s="44">
        <v>20.9</v>
      </c>
      <c r="F40" s="23">
        <f t="shared" si="17"/>
        <v>20.9</v>
      </c>
      <c r="G40" s="44">
        <v>24.6</v>
      </c>
      <c r="H40" s="44">
        <v>9.1999999999999993</v>
      </c>
      <c r="I40" s="44">
        <v>10.7</v>
      </c>
      <c r="J40" s="23">
        <f>SUM(G40:I40)</f>
        <v>44.5</v>
      </c>
      <c r="K40" s="45">
        <f t="shared" si="1"/>
        <v>23.6</v>
      </c>
      <c r="L40" s="15">
        <v>0</v>
      </c>
      <c r="M40" s="20"/>
      <c r="N40" s="20"/>
      <c r="O40" s="20"/>
      <c r="P40" s="20"/>
      <c r="Q40" s="20"/>
      <c r="R40" s="20"/>
    </row>
    <row r="41" spans="2:18" ht="15.95" customHeight="1" x14ac:dyDescent="0.25">
      <c r="B41" s="52" t="s">
        <v>43</v>
      </c>
      <c r="C41" s="53">
        <v>1.7</v>
      </c>
      <c r="D41" s="54">
        <v>1.6</v>
      </c>
      <c r="E41" s="54">
        <v>4</v>
      </c>
      <c r="F41" s="54">
        <f t="shared" si="17"/>
        <v>7.3</v>
      </c>
      <c r="G41" s="53">
        <v>8.6</v>
      </c>
      <c r="H41" s="54">
        <v>8.1999999999999993</v>
      </c>
      <c r="I41" s="54">
        <v>9.4</v>
      </c>
      <c r="J41" s="54">
        <f>SUM(G41:I41)</f>
        <v>26.199999999999996</v>
      </c>
      <c r="K41" s="55">
        <f t="shared" si="1"/>
        <v>18.899999999999995</v>
      </c>
      <c r="L41" s="15">
        <f t="shared" si="2"/>
        <v>258.90410958904101</v>
      </c>
      <c r="M41" s="20"/>
      <c r="N41" s="20"/>
      <c r="O41" s="20"/>
      <c r="P41" s="20"/>
      <c r="Q41" s="20"/>
      <c r="R41" s="20"/>
    </row>
    <row r="42" spans="2:18" ht="15.95" customHeight="1" x14ac:dyDescent="0.25">
      <c r="B42" s="35" t="s">
        <v>44</v>
      </c>
      <c r="C42" s="44">
        <v>82.2</v>
      </c>
      <c r="D42" s="23">
        <v>72.5</v>
      </c>
      <c r="E42" s="23">
        <v>80.8</v>
      </c>
      <c r="F42" s="23">
        <f t="shared" si="17"/>
        <v>235.5</v>
      </c>
      <c r="G42" s="24">
        <v>83.2</v>
      </c>
      <c r="H42" s="22">
        <v>83.2</v>
      </c>
      <c r="I42" s="22">
        <v>89.2</v>
      </c>
      <c r="J42" s="23">
        <f>SUM(G42:I42)</f>
        <v>255.60000000000002</v>
      </c>
      <c r="K42" s="45">
        <f t="shared" si="1"/>
        <v>20.100000000000023</v>
      </c>
      <c r="L42" s="45">
        <f t="shared" si="2"/>
        <v>8.5350318471337676</v>
      </c>
      <c r="M42" s="20"/>
      <c r="N42" s="20"/>
      <c r="O42" s="20"/>
      <c r="P42" s="20"/>
      <c r="Q42" s="20"/>
      <c r="R42" s="20"/>
    </row>
    <row r="43" spans="2:18" ht="15.95" customHeight="1" x14ac:dyDescent="0.25">
      <c r="B43" s="35" t="s">
        <v>45</v>
      </c>
      <c r="C43" s="44">
        <v>25.7</v>
      </c>
      <c r="D43" s="23">
        <v>25.8</v>
      </c>
      <c r="E43" s="23">
        <v>26.9</v>
      </c>
      <c r="F43" s="23">
        <f t="shared" si="17"/>
        <v>78.400000000000006</v>
      </c>
      <c r="G43" s="24">
        <v>26.2</v>
      </c>
      <c r="H43" s="22">
        <v>26.7</v>
      </c>
      <c r="I43" s="22">
        <v>30.6</v>
      </c>
      <c r="J43" s="23">
        <f>SUM(G43:I43)</f>
        <v>83.5</v>
      </c>
      <c r="K43" s="45">
        <f t="shared" si="1"/>
        <v>5.0999999999999943</v>
      </c>
      <c r="L43" s="45">
        <f t="shared" si="2"/>
        <v>6.5051020408163183</v>
      </c>
      <c r="M43" s="20"/>
      <c r="N43" s="20"/>
      <c r="O43" s="20"/>
      <c r="P43" s="20"/>
      <c r="Q43" s="20"/>
      <c r="R43" s="20"/>
    </row>
    <row r="44" spans="2:18" ht="15.95" customHeight="1" x14ac:dyDescent="0.25">
      <c r="B44" s="34" t="s">
        <v>46</v>
      </c>
      <c r="C44" s="16">
        <v>89.7</v>
      </c>
      <c r="D44" s="15">
        <v>125.2</v>
      </c>
      <c r="E44" s="15">
        <v>81.599999999999994</v>
      </c>
      <c r="F44" s="15">
        <f t="shared" si="17"/>
        <v>296.5</v>
      </c>
      <c r="G44" s="16">
        <v>95.7</v>
      </c>
      <c r="H44" s="15">
        <v>226.5</v>
      </c>
      <c r="I44" s="15">
        <v>126.8</v>
      </c>
      <c r="J44" s="15">
        <f>SUM(G44:I44)</f>
        <v>449</v>
      </c>
      <c r="K44" s="17">
        <f t="shared" si="1"/>
        <v>152.5</v>
      </c>
      <c r="L44" s="17">
        <f t="shared" si="2"/>
        <v>51.433389544688026</v>
      </c>
      <c r="M44" s="20"/>
      <c r="N44" s="20"/>
      <c r="O44" s="20"/>
      <c r="P44" s="20"/>
      <c r="Q44" s="20"/>
      <c r="R44" s="20"/>
    </row>
    <row r="45" spans="2:18" ht="15.95" customHeight="1" x14ac:dyDescent="0.25">
      <c r="B45" s="19" t="s">
        <v>47</v>
      </c>
      <c r="C45" s="56">
        <f t="shared" ref="C45:J45" si="20">+C46+C49+C50</f>
        <v>3102.7</v>
      </c>
      <c r="D45" s="57">
        <f t="shared" si="20"/>
        <v>3296.8999999999996</v>
      </c>
      <c r="E45" s="57">
        <f t="shared" si="20"/>
        <v>3571.2000000000003</v>
      </c>
      <c r="F45" s="57">
        <f t="shared" si="20"/>
        <v>9970.7999999999993</v>
      </c>
      <c r="G45" s="56">
        <f t="shared" si="20"/>
        <v>4788.7</v>
      </c>
      <c r="H45" s="57">
        <f t="shared" si="20"/>
        <v>4778</v>
      </c>
      <c r="I45" s="57">
        <f t="shared" si="20"/>
        <v>4989.3</v>
      </c>
      <c r="J45" s="57">
        <f t="shared" si="20"/>
        <v>14556</v>
      </c>
      <c r="K45" s="58">
        <f t="shared" si="1"/>
        <v>4585.2000000000007</v>
      </c>
      <c r="L45" s="58">
        <f t="shared" si="2"/>
        <v>45.986279937417265</v>
      </c>
      <c r="M45" s="20"/>
      <c r="N45" s="20"/>
      <c r="O45" s="20"/>
      <c r="P45" s="20"/>
      <c r="Q45" s="20"/>
      <c r="R45" s="20"/>
    </row>
    <row r="46" spans="2:18" ht="15.95" customHeight="1" x14ac:dyDescent="0.25">
      <c r="B46" s="59" t="s">
        <v>48</v>
      </c>
      <c r="C46" s="60">
        <f t="shared" ref="C46:E46" si="21">SUM(C47:C48)</f>
        <v>2709.6</v>
      </c>
      <c r="D46" s="61">
        <f t="shared" ref="D46" si="22">SUM(D47:D48)</f>
        <v>2948.2</v>
      </c>
      <c r="E46" s="61">
        <f t="shared" si="21"/>
        <v>3253.8</v>
      </c>
      <c r="F46" s="61">
        <f t="shared" ref="F46:J46" si="23">SUM(F47:F48)</f>
        <v>8911.5999999999985</v>
      </c>
      <c r="G46" s="60">
        <f t="shared" si="23"/>
        <v>4000.2</v>
      </c>
      <c r="H46" s="61">
        <f t="shared" si="23"/>
        <v>4024.5</v>
      </c>
      <c r="I46" s="61">
        <f t="shared" si="23"/>
        <v>4272.2</v>
      </c>
      <c r="J46" s="61">
        <f t="shared" si="23"/>
        <v>12296.9</v>
      </c>
      <c r="K46" s="62">
        <f t="shared" si="1"/>
        <v>3385.3000000000011</v>
      </c>
      <c r="L46" s="62">
        <f t="shared" si="2"/>
        <v>37.987566766910561</v>
      </c>
      <c r="M46" s="20"/>
      <c r="N46" s="20"/>
      <c r="O46" s="20"/>
      <c r="P46" s="20"/>
      <c r="Q46" s="20"/>
      <c r="R46" s="20"/>
    </row>
    <row r="47" spans="2:18" ht="15.95" customHeight="1" x14ac:dyDescent="0.25">
      <c r="B47" s="35" t="s">
        <v>49</v>
      </c>
      <c r="C47" s="44">
        <v>2709.6</v>
      </c>
      <c r="D47" s="23">
        <v>2948.2</v>
      </c>
      <c r="E47" s="23">
        <v>3253.8</v>
      </c>
      <c r="F47" s="23">
        <f>SUM(C47:E47)</f>
        <v>8911.5999999999985</v>
      </c>
      <c r="G47" s="44">
        <v>4000.2</v>
      </c>
      <c r="H47" s="23">
        <v>4024.5</v>
      </c>
      <c r="I47" s="23">
        <v>4272.2</v>
      </c>
      <c r="J47" s="23">
        <f>SUM(G47:I47)</f>
        <v>12296.9</v>
      </c>
      <c r="K47" s="45">
        <f t="shared" si="1"/>
        <v>3385.3000000000011</v>
      </c>
      <c r="L47" s="45">
        <f t="shared" si="2"/>
        <v>37.987566766910561</v>
      </c>
      <c r="M47" s="20"/>
      <c r="N47" s="20"/>
      <c r="O47" s="20"/>
      <c r="P47" s="20"/>
      <c r="Q47" s="20"/>
      <c r="R47" s="20"/>
    </row>
    <row r="48" spans="2:18" ht="15.95" customHeight="1" x14ac:dyDescent="0.25">
      <c r="B48" s="35" t="s">
        <v>25</v>
      </c>
      <c r="C48" s="44">
        <v>0</v>
      </c>
      <c r="D48" s="23">
        <v>0</v>
      </c>
      <c r="E48" s="23">
        <v>0</v>
      </c>
      <c r="F48" s="23">
        <f>SUM(C48:E48)</f>
        <v>0</v>
      </c>
      <c r="G48" s="44">
        <v>0</v>
      </c>
      <c r="H48" s="23">
        <v>0</v>
      </c>
      <c r="I48" s="23">
        <v>0</v>
      </c>
      <c r="J48" s="23">
        <f>SUM(G48:I48)</f>
        <v>0</v>
      </c>
      <c r="K48" s="45">
        <f t="shared" si="1"/>
        <v>0</v>
      </c>
      <c r="L48" s="63">
        <v>0</v>
      </c>
      <c r="M48" s="20"/>
      <c r="N48" s="20"/>
      <c r="O48" s="20"/>
      <c r="P48" s="20"/>
      <c r="Q48" s="20"/>
      <c r="R48" s="20"/>
    </row>
    <row r="49" spans="2:18" ht="15.95" customHeight="1" x14ac:dyDescent="0.25">
      <c r="B49" s="59" t="s">
        <v>50</v>
      </c>
      <c r="C49" s="60">
        <v>0</v>
      </c>
      <c r="D49" s="61">
        <v>0</v>
      </c>
      <c r="E49" s="61">
        <v>0</v>
      </c>
      <c r="F49" s="61">
        <f>SUM(C49:E49)</f>
        <v>0</v>
      </c>
      <c r="G49" s="60">
        <v>0</v>
      </c>
      <c r="H49" s="61">
        <v>0</v>
      </c>
      <c r="I49" s="61">
        <v>0</v>
      </c>
      <c r="J49" s="61">
        <f>SUM(G49:I49)</f>
        <v>0</v>
      </c>
      <c r="K49" s="62">
        <f t="shared" si="1"/>
        <v>0</v>
      </c>
      <c r="L49" s="63">
        <v>0</v>
      </c>
      <c r="M49" s="20"/>
      <c r="N49" s="20"/>
      <c r="O49" s="20"/>
      <c r="P49" s="20"/>
      <c r="Q49" s="20"/>
      <c r="R49" s="20"/>
    </row>
    <row r="50" spans="2:18" ht="15.95" customHeight="1" x14ac:dyDescent="0.25">
      <c r="B50" s="59" t="s">
        <v>51</v>
      </c>
      <c r="C50" s="60">
        <f t="shared" ref="C50:J50" si="24">SUM(C51:C53)</f>
        <v>393.1</v>
      </c>
      <c r="D50" s="61">
        <f t="shared" si="24"/>
        <v>348.7</v>
      </c>
      <c r="E50" s="61">
        <f t="shared" si="24"/>
        <v>317.40000000000003</v>
      </c>
      <c r="F50" s="61">
        <f t="shared" si="24"/>
        <v>1059.2</v>
      </c>
      <c r="G50" s="60">
        <f t="shared" si="24"/>
        <v>788.5</v>
      </c>
      <c r="H50" s="61">
        <f t="shared" si="24"/>
        <v>753.5</v>
      </c>
      <c r="I50" s="61">
        <f t="shared" si="24"/>
        <v>717.1</v>
      </c>
      <c r="J50" s="61">
        <f t="shared" si="24"/>
        <v>2259.1</v>
      </c>
      <c r="K50" s="62">
        <f t="shared" si="1"/>
        <v>1199.8999999999999</v>
      </c>
      <c r="L50" s="62">
        <f t="shared" ref="L50:L58" si="25">+K50/F50*100</f>
        <v>113.2836102719033</v>
      </c>
      <c r="M50" s="20"/>
      <c r="N50" s="20"/>
      <c r="O50" s="20"/>
      <c r="P50" s="20"/>
      <c r="Q50" s="20"/>
      <c r="R50" s="20"/>
    </row>
    <row r="51" spans="2:18" ht="15.95" customHeight="1" x14ac:dyDescent="0.25">
      <c r="B51" s="35" t="s">
        <v>52</v>
      </c>
      <c r="C51" s="44">
        <v>356.8</v>
      </c>
      <c r="D51" s="23">
        <v>322.3</v>
      </c>
      <c r="E51" s="23">
        <v>287.10000000000002</v>
      </c>
      <c r="F51" s="23">
        <f t="shared" ref="F51:F56" si="26">SUM(C51:E51)</f>
        <v>966.2</v>
      </c>
      <c r="G51" s="44">
        <v>757.5</v>
      </c>
      <c r="H51" s="23">
        <v>724.9</v>
      </c>
      <c r="I51" s="23">
        <v>684.6</v>
      </c>
      <c r="J51" s="22">
        <f t="shared" ref="J51:J56" si="27">SUM(G51:I51)</f>
        <v>2167</v>
      </c>
      <c r="K51" s="45">
        <f t="shared" si="1"/>
        <v>1200.8</v>
      </c>
      <c r="L51" s="45">
        <f t="shared" si="25"/>
        <v>124.28068722831711</v>
      </c>
      <c r="M51" s="20"/>
      <c r="N51" s="20"/>
      <c r="O51" s="20"/>
      <c r="P51" s="20"/>
      <c r="Q51" s="20"/>
      <c r="R51" s="20"/>
    </row>
    <row r="52" spans="2:18" ht="15.95" customHeight="1" x14ac:dyDescent="0.25">
      <c r="B52" s="35" t="s">
        <v>53</v>
      </c>
      <c r="C52" s="44">
        <v>5</v>
      </c>
      <c r="D52" s="23">
        <v>5.7</v>
      </c>
      <c r="E52" s="23">
        <v>6.2</v>
      </c>
      <c r="F52" s="23">
        <f t="shared" si="26"/>
        <v>16.899999999999999</v>
      </c>
      <c r="G52" s="44">
        <v>4.8</v>
      </c>
      <c r="H52" s="23">
        <v>5</v>
      </c>
      <c r="I52" s="23">
        <v>5.8</v>
      </c>
      <c r="J52" s="22">
        <f t="shared" si="27"/>
        <v>15.600000000000001</v>
      </c>
      <c r="K52" s="45">
        <f t="shared" si="1"/>
        <v>-1.2999999999999972</v>
      </c>
      <c r="L52" s="45">
        <f t="shared" si="25"/>
        <v>-7.6923076923076756</v>
      </c>
      <c r="M52" s="20"/>
      <c r="N52" s="20"/>
      <c r="O52" s="20"/>
      <c r="P52" s="20"/>
      <c r="Q52" s="20"/>
      <c r="R52" s="20"/>
    </row>
    <row r="53" spans="2:18" ht="15.95" customHeight="1" x14ac:dyDescent="0.25">
      <c r="B53" s="35" t="s">
        <v>25</v>
      </c>
      <c r="C53" s="44">
        <v>31.3</v>
      </c>
      <c r="D53" s="23">
        <v>20.7</v>
      </c>
      <c r="E53" s="23">
        <v>24.1</v>
      </c>
      <c r="F53" s="23">
        <f t="shared" si="26"/>
        <v>76.099999999999994</v>
      </c>
      <c r="G53" s="44">
        <v>26.2</v>
      </c>
      <c r="H53" s="23">
        <v>23.6</v>
      </c>
      <c r="I53" s="23">
        <v>26.7</v>
      </c>
      <c r="J53" s="22">
        <f t="shared" si="27"/>
        <v>76.5</v>
      </c>
      <c r="K53" s="45">
        <f t="shared" si="1"/>
        <v>0.40000000000000568</v>
      </c>
      <c r="L53" s="45">
        <f t="shared" si="25"/>
        <v>0.52562417871222822</v>
      </c>
      <c r="M53" s="20"/>
      <c r="N53" s="20"/>
      <c r="O53" s="20"/>
      <c r="P53" s="20"/>
      <c r="Q53" s="20"/>
      <c r="R53" s="20"/>
    </row>
    <row r="54" spans="2:18" ht="15.95" customHeight="1" x14ac:dyDescent="0.25">
      <c r="B54" s="19" t="s">
        <v>54</v>
      </c>
      <c r="C54" s="16">
        <v>56.4</v>
      </c>
      <c r="D54" s="15">
        <v>83.9</v>
      </c>
      <c r="E54" s="15">
        <v>101.7</v>
      </c>
      <c r="F54" s="15">
        <f t="shared" si="26"/>
        <v>242</v>
      </c>
      <c r="G54" s="16">
        <v>82.7</v>
      </c>
      <c r="H54" s="15">
        <v>106.1</v>
      </c>
      <c r="I54" s="15">
        <v>108.8</v>
      </c>
      <c r="J54" s="15">
        <f t="shared" si="27"/>
        <v>297.60000000000002</v>
      </c>
      <c r="K54" s="17">
        <f t="shared" si="1"/>
        <v>55.600000000000023</v>
      </c>
      <c r="L54" s="17">
        <f t="shared" si="25"/>
        <v>22.975206611570258</v>
      </c>
      <c r="M54" s="20"/>
      <c r="N54" s="20"/>
      <c r="O54" s="20"/>
      <c r="P54" s="20"/>
      <c r="Q54" s="20"/>
      <c r="R54" s="20"/>
    </row>
    <row r="55" spans="2:18" ht="15.95" customHeight="1" x14ac:dyDescent="0.25">
      <c r="B55" s="19" t="s">
        <v>55</v>
      </c>
      <c r="C55" s="16">
        <v>0</v>
      </c>
      <c r="D55" s="15">
        <v>0.2</v>
      </c>
      <c r="E55" s="15">
        <v>0.1</v>
      </c>
      <c r="F55" s="15">
        <f t="shared" si="26"/>
        <v>0.30000000000000004</v>
      </c>
      <c r="G55" s="16">
        <v>0.2</v>
      </c>
      <c r="H55" s="15">
        <v>0.8</v>
      </c>
      <c r="I55" s="15">
        <v>0.1</v>
      </c>
      <c r="J55" s="15">
        <f t="shared" si="27"/>
        <v>1.1000000000000001</v>
      </c>
      <c r="K55" s="17">
        <f t="shared" si="1"/>
        <v>0.8</v>
      </c>
      <c r="L55" s="17">
        <f t="shared" si="25"/>
        <v>266.66666666666663</v>
      </c>
      <c r="M55" s="20"/>
      <c r="N55" s="20"/>
      <c r="O55" s="20"/>
      <c r="P55" s="20"/>
      <c r="Q55" s="20"/>
      <c r="R55" s="20"/>
    </row>
    <row r="56" spans="2:18" ht="15.95" customHeight="1" x14ac:dyDescent="0.25">
      <c r="B56" s="19" t="s">
        <v>56</v>
      </c>
      <c r="C56" s="64">
        <v>180.2</v>
      </c>
      <c r="D56" s="15">
        <v>204.5</v>
      </c>
      <c r="E56" s="15">
        <v>205.2</v>
      </c>
      <c r="F56" s="15">
        <f t="shared" si="26"/>
        <v>589.9</v>
      </c>
      <c r="G56" s="64">
        <v>686.2</v>
      </c>
      <c r="H56" s="15">
        <v>405.9</v>
      </c>
      <c r="I56" s="15">
        <v>692</v>
      </c>
      <c r="J56" s="15">
        <f t="shared" si="27"/>
        <v>1784.1</v>
      </c>
      <c r="K56" s="17">
        <f t="shared" si="1"/>
        <v>1194.1999999999998</v>
      </c>
      <c r="L56" s="17">
        <f t="shared" si="25"/>
        <v>202.44109171045938</v>
      </c>
      <c r="M56" s="20"/>
      <c r="N56" s="20"/>
      <c r="O56" s="20"/>
      <c r="P56" s="20"/>
      <c r="Q56" s="20"/>
      <c r="R56" s="20"/>
    </row>
    <row r="57" spans="2:18" ht="15.95" customHeight="1" x14ac:dyDescent="0.25">
      <c r="B57" s="19" t="s">
        <v>57</v>
      </c>
      <c r="C57" s="15">
        <f t="shared" ref="C57:I57" si="28">+C58</f>
        <v>1648.9</v>
      </c>
      <c r="D57" s="15">
        <f t="shared" si="28"/>
        <v>0.2</v>
      </c>
      <c r="E57" s="15">
        <f t="shared" si="28"/>
        <v>341.90000000000003</v>
      </c>
      <c r="F57" s="15">
        <f t="shared" si="28"/>
        <v>1991</v>
      </c>
      <c r="G57" s="15">
        <f t="shared" si="28"/>
        <v>0</v>
      </c>
      <c r="H57" s="15">
        <f t="shared" si="28"/>
        <v>0.2</v>
      </c>
      <c r="I57" s="15">
        <f t="shared" si="28"/>
        <v>341</v>
      </c>
      <c r="J57" s="15">
        <f>+J58</f>
        <v>341.2</v>
      </c>
      <c r="K57" s="17">
        <f t="shared" si="1"/>
        <v>-1649.8</v>
      </c>
      <c r="L57" s="17">
        <f t="shared" si="25"/>
        <v>-82.862882973380209</v>
      </c>
      <c r="M57" s="20"/>
      <c r="N57" s="20"/>
      <c r="O57" s="20"/>
      <c r="P57" s="20"/>
      <c r="Q57" s="20"/>
      <c r="R57" s="20"/>
    </row>
    <row r="58" spans="2:18" s="66" customFormat="1" ht="15.95" customHeight="1" x14ac:dyDescent="0.25">
      <c r="B58" s="65" t="s">
        <v>58</v>
      </c>
      <c r="C58" s="16">
        <f t="shared" ref="C58:I58" si="29">SUM(C59:C64)</f>
        <v>1648.9</v>
      </c>
      <c r="D58" s="16">
        <f t="shared" si="29"/>
        <v>0.2</v>
      </c>
      <c r="E58" s="16">
        <f t="shared" si="29"/>
        <v>341.90000000000003</v>
      </c>
      <c r="F58" s="16">
        <f t="shared" si="29"/>
        <v>1991</v>
      </c>
      <c r="G58" s="16">
        <f t="shared" si="29"/>
        <v>0</v>
      </c>
      <c r="H58" s="16">
        <f t="shared" si="29"/>
        <v>0.2</v>
      </c>
      <c r="I58" s="16">
        <f t="shared" si="29"/>
        <v>341</v>
      </c>
      <c r="J58" s="15">
        <f t="shared" ref="J58:J64" si="30">SUM(G58:I58)</f>
        <v>341.2</v>
      </c>
      <c r="K58" s="17">
        <f t="shared" si="1"/>
        <v>-1649.8</v>
      </c>
      <c r="L58" s="17">
        <f t="shared" si="25"/>
        <v>-82.862882973380209</v>
      </c>
      <c r="M58" s="20"/>
      <c r="N58" s="20"/>
      <c r="O58" s="20"/>
      <c r="P58" s="20"/>
      <c r="Q58" s="20"/>
      <c r="R58" s="20"/>
    </row>
    <row r="59" spans="2:18" s="66" customFormat="1" ht="15.95" customHeight="1" x14ac:dyDescent="0.25">
      <c r="B59" s="67" t="s">
        <v>59</v>
      </c>
      <c r="C59" s="53">
        <v>0</v>
      </c>
      <c r="D59" s="53">
        <v>0</v>
      </c>
      <c r="E59" s="53">
        <v>0</v>
      </c>
      <c r="F59" s="53">
        <f t="shared" ref="F59:F64" si="31">SUM(C59:E59)</f>
        <v>0</v>
      </c>
      <c r="G59" s="53">
        <v>0</v>
      </c>
      <c r="H59" s="53">
        <v>0</v>
      </c>
      <c r="I59" s="53">
        <v>0</v>
      </c>
      <c r="J59" s="54">
        <f t="shared" si="30"/>
        <v>0</v>
      </c>
      <c r="K59" s="55">
        <f t="shared" si="1"/>
        <v>0</v>
      </c>
      <c r="L59" s="68">
        <v>0</v>
      </c>
      <c r="M59" s="20"/>
      <c r="N59" s="20"/>
      <c r="O59" s="20"/>
      <c r="P59" s="20"/>
      <c r="Q59" s="20"/>
      <c r="R59" s="20"/>
    </row>
    <row r="60" spans="2:18" s="70" customFormat="1" ht="15.95" customHeight="1" x14ac:dyDescent="0.25">
      <c r="B60" s="69" t="s">
        <v>60</v>
      </c>
      <c r="C60" s="24">
        <v>0</v>
      </c>
      <c r="D60" s="24">
        <v>0</v>
      </c>
      <c r="E60" s="24">
        <v>0</v>
      </c>
      <c r="F60" s="23">
        <f t="shared" si="31"/>
        <v>0</v>
      </c>
      <c r="G60" s="24">
        <v>0</v>
      </c>
      <c r="H60" s="24">
        <v>0</v>
      </c>
      <c r="I60" s="24">
        <v>0</v>
      </c>
      <c r="J60" s="22">
        <f t="shared" si="30"/>
        <v>0</v>
      </c>
      <c r="K60" s="25">
        <f t="shared" si="1"/>
        <v>0</v>
      </c>
      <c r="L60" s="63">
        <v>0</v>
      </c>
      <c r="M60" s="20"/>
      <c r="N60" s="20"/>
      <c r="O60" s="20"/>
      <c r="P60" s="20"/>
      <c r="Q60" s="20"/>
      <c r="R60" s="20"/>
    </row>
    <row r="61" spans="2:18" s="70" customFormat="1" ht="15.95" customHeight="1" x14ac:dyDescent="0.25">
      <c r="B61" s="69" t="s">
        <v>61</v>
      </c>
      <c r="C61" s="24">
        <v>0</v>
      </c>
      <c r="D61" s="24">
        <v>0</v>
      </c>
      <c r="E61" s="24">
        <v>11.8</v>
      </c>
      <c r="F61" s="23">
        <f t="shared" si="31"/>
        <v>11.8</v>
      </c>
      <c r="G61" s="24">
        <v>0</v>
      </c>
      <c r="H61" s="24">
        <v>0</v>
      </c>
      <c r="I61" s="24">
        <v>0</v>
      </c>
      <c r="J61" s="22">
        <f t="shared" si="30"/>
        <v>0</v>
      </c>
      <c r="K61" s="25">
        <f t="shared" si="1"/>
        <v>-11.8</v>
      </c>
      <c r="L61" s="63">
        <v>0</v>
      </c>
      <c r="M61" s="20"/>
      <c r="N61" s="20"/>
      <c r="O61" s="20"/>
      <c r="P61" s="20"/>
      <c r="Q61" s="20"/>
      <c r="R61" s="20"/>
    </row>
    <row r="62" spans="2:18" s="70" customFormat="1" ht="15.95" customHeight="1" x14ac:dyDescent="0.25">
      <c r="B62" s="69" t="s">
        <v>62</v>
      </c>
      <c r="C62" s="24">
        <v>0</v>
      </c>
      <c r="D62" s="24">
        <v>0</v>
      </c>
      <c r="E62" s="24">
        <v>330</v>
      </c>
      <c r="F62" s="23">
        <f t="shared" si="31"/>
        <v>330</v>
      </c>
      <c r="G62" s="24">
        <v>0</v>
      </c>
      <c r="H62" s="24">
        <v>0</v>
      </c>
      <c r="I62" s="24">
        <v>330</v>
      </c>
      <c r="J62" s="22">
        <f t="shared" si="30"/>
        <v>330</v>
      </c>
      <c r="K62" s="25">
        <f t="shared" si="1"/>
        <v>0</v>
      </c>
      <c r="L62" s="63">
        <v>0</v>
      </c>
      <c r="M62" s="20"/>
      <c r="N62" s="20"/>
      <c r="O62" s="20"/>
      <c r="P62" s="20"/>
      <c r="Q62" s="20"/>
      <c r="R62" s="20"/>
    </row>
    <row r="63" spans="2:18" s="70" customFormat="1" ht="15.95" customHeight="1" x14ac:dyDescent="0.25">
      <c r="B63" s="69" t="s">
        <v>63</v>
      </c>
      <c r="C63" s="24">
        <v>1648.9</v>
      </c>
      <c r="D63" s="24">
        <v>0</v>
      </c>
      <c r="E63" s="24">
        <v>0</v>
      </c>
      <c r="F63" s="23">
        <f t="shared" si="31"/>
        <v>1648.9</v>
      </c>
      <c r="G63" s="24">
        <v>0</v>
      </c>
      <c r="H63" s="24">
        <v>0</v>
      </c>
      <c r="I63" s="24">
        <v>0</v>
      </c>
      <c r="J63" s="22">
        <f t="shared" si="30"/>
        <v>0</v>
      </c>
      <c r="K63" s="25">
        <f t="shared" si="1"/>
        <v>-1648.9</v>
      </c>
      <c r="L63" s="63">
        <v>0</v>
      </c>
      <c r="M63" s="20"/>
      <c r="N63" s="20"/>
      <c r="O63" s="20"/>
      <c r="P63" s="20"/>
      <c r="Q63" s="20"/>
      <c r="R63" s="20"/>
    </row>
    <row r="64" spans="2:18" s="70" customFormat="1" ht="15.95" customHeight="1" x14ac:dyDescent="0.25">
      <c r="B64" s="69" t="s">
        <v>25</v>
      </c>
      <c r="C64" s="24">
        <v>0</v>
      </c>
      <c r="D64" s="24">
        <v>0.2</v>
      </c>
      <c r="E64" s="24">
        <v>0.1</v>
      </c>
      <c r="F64" s="23">
        <f t="shared" si="31"/>
        <v>0.30000000000000004</v>
      </c>
      <c r="G64" s="24">
        <v>0</v>
      </c>
      <c r="H64" s="24">
        <v>0.2</v>
      </c>
      <c r="I64" s="24">
        <v>11</v>
      </c>
      <c r="J64" s="22">
        <f t="shared" si="30"/>
        <v>11.2</v>
      </c>
      <c r="K64" s="25">
        <f t="shared" si="1"/>
        <v>10.899999999999999</v>
      </c>
      <c r="L64" s="63">
        <f t="shared" ref="L64:L80" si="32">+K64/F64*100</f>
        <v>3633.3333333333321</v>
      </c>
      <c r="M64" s="20"/>
      <c r="N64" s="20"/>
      <c r="O64" s="20"/>
      <c r="P64" s="20"/>
      <c r="Q64" s="20"/>
      <c r="R64" s="20"/>
    </row>
    <row r="65" spans="2:18" ht="15.95" customHeight="1" x14ac:dyDescent="0.25">
      <c r="B65" s="71" t="s">
        <v>64</v>
      </c>
      <c r="C65" s="16">
        <f t="shared" ref="C65:J65" si="33">+C66+C76+C80</f>
        <v>1679.0000000000002</v>
      </c>
      <c r="D65" s="15">
        <f t="shared" si="33"/>
        <v>1456.1000000000001</v>
      </c>
      <c r="E65" s="15">
        <f t="shared" si="33"/>
        <v>1461.1</v>
      </c>
      <c r="F65" s="15">
        <f t="shared" si="33"/>
        <v>4596.2</v>
      </c>
      <c r="G65" s="16">
        <f t="shared" si="33"/>
        <v>2225.4</v>
      </c>
      <c r="H65" s="15">
        <f t="shared" si="33"/>
        <v>2639</v>
      </c>
      <c r="I65" s="15">
        <f t="shared" si="33"/>
        <v>2333.9</v>
      </c>
      <c r="J65" s="15">
        <f t="shared" si="33"/>
        <v>7198.3</v>
      </c>
      <c r="K65" s="17">
        <f t="shared" si="1"/>
        <v>2602.1000000000004</v>
      </c>
      <c r="L65" s="15">
        <f t="shared" si="32"/>
        <v>56.614159523084297</v>
      </c>
      <c r="M65" s="20"/>
      <c r="N65" s="20"/>
      <c r="O65" s="20"/>
      <c r="P65" s="20"/>
      <c r="Q65" s="20"/>
      <c r="R65" s="20"/>
    </row>
    <row r="66" spans="2:18" ht="15.95" customHeight="1" x14ac:dyDescent="0.25">
      <c r="B66" s="72" t="s">
        <v>65</v>
      </c>
      <c r="C66" s="16">
        <f t="shared" ref="C66:J66" si="34">+C67+C72</f>
        <v>1429.3000000000002</v>
      </c>
      <c r="D66" s="15">
        <f t="shared" si="34"/>
        <v>1212.9000000000001</v>
      </c>
      <c r="E66" s="15">
        <f t="shared" si="34"/>
        <v>1172.5</v>
      </c>
      <c r="F66" s="15">
        <f t="shared" si="34"/>
        <v>3814.7</v>
      </c>
      <c r="G66" s="16">
        <f t="shared" si="34"/>
        <v>1822</v>
      </c>
      <c r="H66" s="15">
        <f t="shared" si="34"/>
        <v>2118.7999999999997</v>
      </c>
      <c r="I66" s="15">
        <f t="shared" si="34"/>
        <v>1792.7000000000003</v>
      </c>
      <c r="J66" s="15">
        <f t="shared" si="34"/>
        <v>5733.5</v>
      </c>
      <c r="K66" s="17">
        <f t="shared" si="1"/>
        <v>1918.8000000000002</v>
      </c>
      <c r="L66" s="15">
        <f t="shared" si="32"/>
        <v>50.300154664849138</v>
      </c>
      <c r="M66" s="20"/>
      <c r="N66" s="20"/>
      <c r="O66" s="20"/>
      <c r="P66" s="20"/>
      <c r="Q66" s="20"/>
      <c r="R66" s="20"/>
    </row>
    <row r="67" spans="2:18" ht="15.95" customHeight="1" x14ac:dyDescent="0.25">
      <c r="B67" s="34" t="s">
        <v>66</v>
      </c>
      <c r="C67" s="16">
        <f t="shared" ref="C67:E67" si="35">SUM(C68:C71)</f>
        <v>76.900000000000006</v>
      </c>
      <c r="D67" s="15">
        <f t="shared" ref="D67" si="36">SUM(D68:D71)</f>
        <v>91.899999999999991</v>
      </c>
      <c r="E67" s="15">
        <f t="shared" si="35"/>
        <v>109.1</v>
      </c>
      <c r="F67" s="15">
        <f t="shared" ref="F67:J67" si="37">SUM(F68:F71)</f>
        <v>277.89999999999998</v>
      </c>
      <c r="G67" s="16">
        <f t="shared" si="37"/>
        <v>87.5</v>
      </c>
      <c r="H67" s="15">
        <f t="shared" si="37"/>
        <v>478.1</v>
      </c>
      <c r="I67" s="15">
        <f t="shared" si="37"/>
        <v>189.7</v>
      </c>
      <c r="J67" s="15">
        <f t="shared" si="37"/>
        <v>755.30000000000007</v>
      </c>
      <c r="K67" s="17">
        <f t="shared" si="1"/>
        <v>477.40000000000009</v>
      </c>
      <c r="L67" s="15">
        <f t="shared" si="32"/>
        <v>171.78841309823682</v>
      </c>
      <c r="M67" s="20"/>
      <c r="N67" s="20"/>
      <c r="O67" s="20"/>
      <c r="P67" s="20"/>
      <c r="Q67" s="20"/>
      <c r="R67" s="20"/>
    </row>
    <row r="68" spans="2:18" ht="15.95" customHeight="1" x14ac:dyDescent="0.25">
      <c r="B68" s="35" t="s">
        <v>67</v>
      </c>
      <c r="C68" s="44">
        <v>74.900000000000006</v>
      </c>
      <c r="D68" s="73">
        <v>91.8</v>
      </c>
      <c r="E68" s="73">
        <v>100.7</v>
      </c>
      <c r="F68" s="23">
        <f>SUM(C68:E68)</f>
        <v>267.39999999999998</v>
      </c>
      <c r="G68" s="44">
        <v>85.7</v>
      </c>
      <c r="H68" s="73">
        <v>83.6</v>
      </c>
      <c r="I68" s="73">
        <v>96.8</v>
      </c>
      <c r="J68" s="22">
        <f>SUM(G68:I68)</f>
        <v>266.10000000000002</v>
      </c>
      <c r="K68" s="45">
        <f t="shared" si="1"/>
        <v>-1.2999999999999545</v>
      </c>
      <c r="L68" s="23">
        <f t="shared" si="32"/>
        <v>-0.48616305160806084</v>
      </c>
      <c r="M68" s="20"/>
      <c r="N68" s="20"/>
      <c r="O68" s="20"/>
      <c r="P68" s="20"/>
      <c r="Q68" s="20"/>
      <c r="R68" s="20"/>
    </row>
    <row r="69" spans="2:18" ht="15.95" customHeight="1" x14ac:dyDescent="0.25">
      <c r="B69" s="35" t="s">
        <v>68</v>
      </c>
      <c r="C69" s="44">
        <v>0</v>
      </c>
      <c r="D69" s="73">
        <v>0</v>
      </c>
      <c r="E69" s="73">
        <v>0</v>
      </c>
      <c r="F69" s="23">
        <f>SUM(C69:E69)</f>
        <v>0</v>
      </c>
      <c r="G69" s="44">
        <v>0</v>
      </c>
      <c r="H69" s="73">
        <v>0</v>
      </c>
      <c r="I69" s="73">
        <v>0</v>
      </c>
      <c r="J69" s="23">
        <f>SUM(G69:I69)</f>
        <v>0</v>
      </c>
      <c r="K69" s="45">
        <f t="shared" si="1"/>
        <v>0</v>
      </c>
      <c r="L69" s="23">
        <v>0</v>
      </c>
      <c r="M69" s="20"/>
      <c r="N69" s="20"/>
      <c r="O69" s="20"/>
      <c r="P69" s="20"/>
      <c r="Q69" s="20"/>
      <c r="R69" s="20"/>
    </row>
    <row r="70" spans="2:18" ht="15.95" customHeight="1" x14ac:dyDescent="0.25">
      <c r="B70" s="74" t="s">
        <v>69</v>
      </c>
      <c r="C70" s="53">
        <v>1.9</v>
      </c>
      <c r="D70" s="75">
        <v>0</v>
      </c>
      <c r="E70" s="75">
        <v>7.1</v>
      </c>
      <c r="F70" s="54">
        <f>SUM(C70:E70)</f>
        <v>9</v>
      </c>
      <c r="G70" s="53">
        <v>1.8</v>
      </c>
      <c r="H70" s="75">
        <v>394.4</v>
      </c>
      <c r="I70" s="75">
        <v>92.8</v>
      </c>
      <c r="J70" s="54">
        <f>SUM(G70:I70)</f>
        <v>489</v>
      </c>
      <c r="K70" s="55">
        <f t="shared" si="1"/>
        <v>480</v>
      </c>
      <c r="L70" s="54">
        <f t="shared" si="32"/>
        <v>5333.3333333333339</v>
      </c>
      <c r="M70" s="20"/>
      <c r="N70" s="20"/>
      <c r="O70" s="20"/>
      <c r="P70" s="20"/>
      <c r="Q70" s="20"/>
      <c r="R70" s="20"/>
    </row>
    <row r="71" spans="2:18" ht="15.95" customHeight="1" x14ac:dyDescent="0.25">
      <c r="B71" s="35" t="s">
        <v>70</v>
      </c>
      <c r="C71" s="44">
        <v>0.1</v>
      </c>
      <c r="D71" s="23">
        <v>0.1</v>
      </c>
      <c r="E71" s="23">
        <v>1.3</v>
      </c>
      <c r="F71" s="23">
        <f>SUM(C71:E71)</f>
        <v>1.5</v>
      </c>
      <c r="G71" s="44">
        <v>0</v>
      </c>
      <c r="H71" s="23">
        <v>0.1</v>
      </c>
      <c r="I71" s="23">
        <v>0.1</v>
      </c>
      <c r="J71" s="23">
        <f>SUM(G71:I71)</f>
        <v>0.2</v>
      </c>
      <c r="K71" s="45">
        <f t="shared" si="1"/>
        <v>-1.3</v>
      </c>
      <c r="L71" s="23">
        <f t="shared" si="32"/>
        <v>-86.666666666666671</v>
      </c>
      <c r="M71" s="20"/>
      <c r="N71" s="20"/>
      <c r="O71" s="20"/>
      <c r="P71" s="20"/>
      <c r="Q71" s="20"/>
      <c r="R71" s="20"/>
    </row>
    <row r="72" spans="2:18" ht="15.95" customHeight="1" x14ac:dyDescent="0.25">
      <c r="B72" s="34" t="s">
        <v>71</v>
      </c>
      <c r="C72" s="64">
        <f t="shared" ref="C72:J72" si="38">SUM(C73:C75)</f>
        <v>1352.4</v>
      </c>
      <c r="D72" s="15">
        <f t="shared" si="38"/>
        <v>1121</v>
      </c>
      <c r="E72" s="15">
        <f t="shared" si="38"/>
        <v>1063.4000000000001</v>
      </c>
      <c r="F72" s="15">
        <f t="shared" si="38"/>
        <v>3536.7999999999997</v>
      </c>
      <c r="G72" s="64">
        <f t="shared" si="38"/>
        <v>1734.5</v>
      </c>
      <c r="H72" s="15">
        <f t="shared" si="38"/>
        <v>1640.6999999999998</v>
      </c>
      <c r="I72" s="15">
        <f t="shared" si="38"/>
        <v>1603.0000000000002</v>
      </c>
      <c r="J72" s="15">
        <f t="shared" si="38"/>
        <v>4978.2</v>
      </c>
      <c r="K72" s="17">
        <f t="shared" ref="K72:K106" si="39">+J72-F72</f>
        <v>1441.4</v>
      </c>
      <c r="L72" s="15">
        <f t="shared" si="32"/>
        <v>40.754354218502606</v>
      </c>
      <c r="M72" s="20"/>
      <c r="N72" s="20"/>
      <c r="O72" s="20"/>
      <c r="P72" s="20"/>
      <c r="Q72" s="20"/>
      <c r="R72" s="20"/>
    </row>
    <row r="73" spans="2:18" ht="15.95" customHeight="1" x14ac:dyDescent="0.25">
      <c r="B73" s="76" t="s">
        <v>72</v>
      </c>
      <c r="C73" s="23">
        <v>23.2</v>
      </c>
      <c r="D73" s="23">
        <v>30.9</v>
      </c>
      <c r="E73" s="23">
        <v>28.9</v>
      </c>
      <c r="F73" s="23">
        <f>SUM(C73:E73)</f>
        <v>83</v>
      </c>
      <c r="G73" s="44">
        <v>45</v>
      </c>
      <c r="H73" s="23">
        <v>38.1</v>
      </c>
      <c r="I73" s="23">
        <v>37.4</v>
      </c>
      <c r="J73" s="23">
        <f>SUM(G73:I73)</f>
        <v>120.5</v>
      </c>
      <c r="K73" s="45">
        <f t="shared" si="39"/>
        <v>37.5</v>
      </c>
      <c r="L73" s="23">
        <f t="shared" si="32"/>
        <v>45.180722891566269</v>
      </c>
      <c r="M73" s="20"/>
      <c r="N73" s="20"/>
      <c r="O73" s="20"/>
      <c r="P73" s="20"/>
      <c r="Q73" s="20"/>
      <c r="R73" s="20"/>
    </row>
    <row r="74" spans="2:18" ht="15.95" customHeight="1" x14ac:dyDescent="0.25">
      <c r="B74" s="74" t="s">
        <v>73</v>
      </c>
      <c r="C74" s="77">
        <v>1042.7</v>
      </c>
      <c r="D74" s="54">
        <v>838.4</v>
      </c>
      <c r="E74" s="54">
        <v>889.1</v>
      </c>
      <c r="F74" s="78">
        <f>SUM(C74:E74)</f>
        <v>2770.2</v>
      </c>
      <c r="G74" s="77">
        <v>1535.2</v>
      </c>
      <c r="H74" s="54">
        <v>1383.3</v>
      </c>
      <c r="I74" s="54">
        <v>1330.2</v>
      </c>
      <c r="J74" s="78">
        <f>SUM(G74:I74)</f>
        <v>4248.7</v>
      </c>
      <c r="K74" s="55">
        <f t="shared" si="39"/>
        <v>1478.5</v>
      </c>
      <c r="L74" s="54">
        <f t="shared" si="32"/>
        <v>53.371597718576282</v>
      </c>
      <c r="M74" s="20"/>
      <c r="N74" s="20"/>
      <c r="O74" s="20"/>
      <c r="P74" s="20"/>
      <c r="Q74" s="20"/>
      <c r="R74" s="20"/>
    </row>
    <row r="75" spans="2:18" ht="15.95" customHeight="1" x14ac:dyDescent="0.25">
      <c r="B75" s="76" t="s">
        <v>25</v>
      </c>
      <c r="C75" s="24">
        <v>286.5</v>
      </c>
      <c r="D75" s="23">
        <v>251.7</v>
      </c>
      <c r="E75" s="23">
        <v>145.4</v>
      </c>
      <c r="F75" s="23">
        <f>SUM(C75:E75)</f>
        <v>683.6</v>
      </c>
      <c r="G75" s="24">
        <v>154.30000000000001</v>
      </c>
      <c r="H75" s="23">
        <v>219.3</v>
      </c>
      <c r="I75" s="23">
        <v>235.4</v>
      </c>
      <c r="J75" s="23">
        <f>SUM(G75:I75)</f>
        <v>609</v>
      </c>
      <c r="K75" s="45">
        <f t="shared" si="39"/>
        <v>-74.600000000000023</v>
      </c>
      <c r="L75" s="23">
        <f t="shared" si="32"/>
        <v>-10.912814511410184</v>
      </c>
      <c r="M75" s="20"/>
      <c r="N75" s="20"/>
      <c r="O75" s="20"/>
      <c r="P75" s="20"/>
      <c r="Q75" s="20"/>
      <c r="R75" s="20"/>
    </row>
    <row r="76" spans="2:18" ht="15.95" customHeight="1" x14ac:dyDescent="0.25">
      <c r="B76" s="72" t="s">
        <v>74</v>
      </c>
      <c r="C76" s="16">
        <f t="shared" ref="C76:J76" si="40">SUM(C77:C79)</f>
        <v>244</v>
      </c>
      <c r="D76" s="15">
        <f t="shared" si="40"/>
        <v>236.8</v>
      </c>
      <c r="E76" s="15">
        <f t="shared" si="40"/>
        <v>280.00000000000006</v>
      </c>
      <c r="F76" s="15">
        <f t="shared" si="40"/>
        <v>760.80000000000007</v>
      </c>
      <c r="G76" s="16">
        <f t="shared" si="40"/>
        <v>397</v>
      </c>
      <c r="H76" s="15">
        <f t="shared" si="40"/>
        <v>470.9</v>
      </c>
      <c r="I76" s="15">
        <f t="shared" si="40"/>
        <v>506.6</v>
      </c>
      <c r="J76" s="15">
        <f t="shared" si="40"/>
        <v>1374.5</v>
      </c>
      <c r="K76" s="17">
        <f t="shared" si="39"/>
        <v>613.69999999999993</v>
      </c>
      <c r="L76" s="15">
        <f t="shared" si="32"/>
        <v>80.665089379600403</v>
      </c>
      <c r="M76" s="20"/>
      <c r="N76" s="20"/>
      <c r="O76" s="20"/>
      <c r="P76" s="20"/>
      <c r="Q76" s="20"/>
      <c r="R76" s="20"/>
    </row>
    <row r="77" spans="2:18" ht="15.95" customHeight="1" x14ac:dyDescent="0.25">
      <c r="B77" s="79" t="s">
        <v>75</v>
      </c>
      <c r="C77" s="44">
        <v>184.5</v>
      </c>
      <c r="D77" s="23">
        <v>175.3</v>
      </c>
      <c r="E77" s="23">
        <v>198.8</v>
      </c>
      <c r="F77" s="23">
        <f>SUM(C77:E77)</f>
        <v>558.6</v>
      </c>
      <c r="G77" s="24">
        <v>318</v>
      </c>
      <c r="H77" s="22">
        <v>387.7</v>
      </c>
      <c r="I77" s="23">
        <v>391.8</v>
      </c>
      <c r="J77" s="23">
        <f>SUM(G77:I77)</f>
        <v>1097.5</v>
      </c>
      <c r="K77" s="45">
        <f t="shared" si="39"/>
        <v>538.9</v>
      </c>
      <c r="L77" s="23">
        <f t="shared" si="32"/>
        <v>96.473326172574275</v>
      </c>
      <c r="M77" s="20"/>
      <c r="N77" s="20"/>
      <c r="O77" s="20"/>
      <c r="P77" s="20"/>
      <c r="Q77" s="20"/>
      <c r="R77" s="20"/>
    </row>
    <row r="78" spans="2:18" ht="15.95" customHeight="1" x14ac:dyDescent="0.25">
      <c r="B78" s="79" t="s">
        <v>76</v>
      </c>
      <c r="C78" s="44">
        <v>57.9</v>
      </c>
      <c r="D78" s="22">
        <v>59</v>
      </c>
      <c r="E78" s="22">
        <v>78.400000000000006</v>
      </c>
      <c r="F78" s="23">
        <f>SUM(C78:E78)</f>
        <v>195.3</v>
      </c>
      <c r="G78" s="44">
        <v>76.8</v>
      </c>
      <c r="H78" s="22">
        <v>80.5</v>
      </c>
      <c r="I78" s="22">
        <v>111.5</v>
      </c>
      <c r="J78" s="23">
        <f>SUM(G78:I78)</f>
        <v>268.8</v>
      </c>
      <c r="K78" s="45">
        <f t="shared" si="39"/>
        <v>73.5</v>
      </c>
      <c r="L78" s="23">
        <f t="shared" si="32"/>
        <v>37.634408602150536</v>
      </c>
      <c r="M78" s="20"/>
      <c r="N78" s="20"/>
      <c r="O78" s="20"/>
      <c r="P78" s="20"/>
      <c r="Q78" s="20"/>
      <c r="R78" s="20"/>
    </row>
    <row r="79" spans="2:18" ht="15.95" customHeight="1" x14ac:dyDescent="0.25">
      <c r="B79" s="79" t="s">
        <v>25</v>
      </c>
      <c r="C79" s="44">
        <v>1.6</v>
      </c>
      <c r="D79" s="44">
        <v>2.5</v>
      </c>
      <c r="E79" s="44">
        <v>2.8</v>
      </c>
      <c r="F79" s="23">
        <f>SUM(C79:E79)</f>
        <v>6.8999999999999995</v>
      </c>
      <c r="G79" s="44">
        <v>2.2000000000000002</v>
      </c>
      <c r="H79" s="44">
        <v>2.7</v>
      </c>
      <c r="I79" s="44">
        <v>3.3</v>
      </c>
      <c r="J79" s="23">
        <f>SUM(G79:I79)</f>
        <v>8.1999999999999993</v>
      </c>
      <c r="K79" s="45">
        <f t="shared" si="39"/>
        <v>1.2999999999999998</v>
      </c>
      <c r="L79" s="23">
        <f t="shared" si="32"/>
        <v>18.840579710144926</v>
      </c>
      <c r="M79" s="20"/>
      <c r="N79" s="20"/>
      <c r="O79" s="20"/>
      <c r="P79" s="20"/>
      <c r="Q79" s="20"/>
      <c r="R79" s="20"/>
    </row>
    <row r="80" spans="2:18" ht="15.95" customHeight="1" x14ac:dyDescent="0.25">
      <c r="B80" s="72" t="s">
        <v>77</v>
      </c>
      <c r="C80" s="15">
        <f t="shared" ref="C80:J80" si="41">+C81+C82</f>
        <v>5.7</v>
      </c>
      <c r="D80" s="15">
        <f t="shared" si="41"/>
        <v>6.4</v>
      </c>
      <c r="E80" s="15">
        <f t="shared" si="41"/>
        <v>8.6</v>
      </c>
      <c r="F80" s="15">
        <f t="shared" si="41"/>
        <v>20.7</v>
      </c>
      <c r="G80" s="16">
        <f t="shared" si="41"/>
        <v>6.4</v>
      </c>
      <c r="H80" s="15">
        <f t="shared" si="41"/>
        <v>49.3</v>
      </c>
      <c r="I80" s="15">
        <f t="shared" si="41"/>
        <v>34.6</v>
      </c>
      <c r="J80" s="15">
        <f t="shared" si="41"/>
        <v>90.3</v>
      </c>
      <c r="K80" s="45">
        <f t="shared" si="39"/>
        <v>69.599999999999994</v>
      </c>
      <c r="L80" s="23">
        <f t="shared" si="32"/>
        <v>336.231884057971</v>
      </c>
      <c r="M80" s="20"/>
      <c r="N80" s="20"/>
      <c r="O80" s="20"/>
      <c r="P80" s="20"/>
      <c r="Q80" s="20"/>
      <c r="R80" s="20"/>
    </row>
    <row r="81" spans="2:18" ht="15.95" customHeight="1" x14ac:dyDescent="0.25">
      <c r="B81" s="80" t="s">
        <v>73</v>
      </c>
      <c r="C81" s="53">
        <v>2</v>
      </c>
      <c r="D81" s="54">
        <v>2.4</v>
      </c>
      <c r="E81" s="54">
        <v>3.3</v>
      </c>
      <c r="F81" s="54">
        <f>SUM(C81:E81)</f>
        <v>7.7</v>
      </c>
      <c r="G81" s="53">
        <v>3.1</v>
      </c>
      <c r="H81" s="54">
        <v>45.5</v>
      </c>
      <c r="I81" s="54">
        <v>29</v>
      </c>
      <c r="J81" s="54">
        <f>SUM(G81:I81)</f>
        <v>77.599999999999994</v>
      </c>
      <c r="K81" s="55">
        <f t="shared" si="39"/>
        <v>69.899999999999991</v>
      </c>
      <c r="L81" s="54">
        <v>0</v>
      </c>
      <c r="M81" s="20"/>
      <c r="N81" s="20"/>
      <c r="O81" s="20"/>
      <c r="P81" s="20"/>
      <c r="Q81" s="20"/>
      <c r="R81" s="20"/>
    </row>
    <row r="82" spans="2:18" ht="15.95" customHeight="1" x14ac:dyDescent="0.25">
      <c r="B82" s="30" t="s">
        <v>25</v>
      </c>
      <c r="C82" s="44">
        <v>3.7</v>
      </c>
      <c r="D82" s="23">
        <v>4</v>
      </c>
      <c r="E82" s="23">
        <v>5.3</v>
      </c>
      <c r="F82" s="23">
        <f>SUM(C82:E82)</f>
        <v>13</v>
      </c>
      <c r="G82" s="44">
        <v>3.3</v>
      </c>
      <c r="H82" s="23">
        <v>3.8</v>
      </c>
      <c r="I82" s="23">
        <v>5.6</v>
      </c>
      <c r="J82" s="23">
        <f>SUM(G82:I82)</f>
        <v>12.7</v>
      </c>
      <c r="K82" s="45">
        <f t="shared" si="39"/>
        <v>-0.30000000000000071</v>
      </c>
      <c r="L82" s="23">
        <f>+K82/F82*100</f>
        <v>-2.3076923076923128</v>
      </c>
      <c r="M82" s="20"/>
      <c r="N82" s="20"/>
      <c r="O82" s="20"/>
      <c r="P82" s="20"/>
      <c r="Q82" s="20"/>
      <c r="R82" s="20"/>
    </row>
    <row r="83" spans="2:18" ht="15.95" customHeight="1" x14ac:dyDescent="0.25">
      <c r="B83" s="19" t="s">
        <v>78</v>
      </c>
      <c r="C83" s="16">
        <f t="shared" ref="C83:J83" si="42">+C84+C90+C92</f>
        <v>1283.3000000000002</v>
      </c>
      <c r="D83" s="15">
        <f t="shared" si="42"/>
        <v>967.3</v>
      </c>
      <c r="E83" s="15">
        <f t="shared" si="42"/>
        <v>1097.1999999999998</v>
      </c>
      <c r="F83" s="15">
        <f t="shared" si="42"/>
        <v>3347.8</v>
      </c>
      <c r="G83" s="16">
        <f t="shared" si="42"/>
        <v>4595.1000000000004</v>
      </c>
      <c r="H83" s="15">
        <f t="shared" si="42"/>
        <v>1540.1999999999998</v>
      </c>
      <c r="I83" s="15">
        <f t="shared" si="42"/>
        <v>1360.2</v>
      </c>
      <c r="J83" s="15">
        <f t="shared" si="42"/>
        <v>7495.5</v>
      </c>
      <c r="K83" s="17">
        <f t="shared" si="39"/>
        <v>4147.7</v>
      </c>
      <c r="L83" s="15">
        <f>+K83/F83*100</f>
        <v>123.89330306469918</v>
      </c>
      <c r="M83" s="20"/>
      <c r="N83" s="20"/>
      <c r="O83" s="20"/>
      <c r="P83" s="20"/>
      <c r="Q83" s="20"/>
      <c r="R83" s="20"/>
    </row>
    <row r="84" spans="2:18" ht="15.95" customHeight="1" x14ac:dyDescent="0.25">
      <c r="B84" s="72" t="s">
        <v>79</v>
      </c>
      <c r="C84" s="16">
        <f t="shared" ref="C84:E84" si="43">SUM(C85:C89)</f>
        <v>469.6</v>
      </c>
      <c r="D84" s="16">
        <f t="shared" ref="D84" si="44">SUM(D85:D89)</f>
        <v>155.69999999999999</v>
      </c>
      <c r="E84" s="16">
        <f t="shared" si="43"/>
        <v>183.8</v>
      </c>
      <c r="F84" s="16">
        <f t="shared" ref="F84:J84" si="45">SUM(F85:F89)</f>
        <v>809.1</v>
      </c>
      <c r="G84" s="16">
        <f t="shared" si="45"/>
        <v>2997.1</v>
      </c>
      <c r="H84" s="64">
        <f t="shared" si="45"/>
        <v>588.29999999999995</v>
      </c>
      <c r="I84" s="64">
        <f t="shared" si="45"/>
        <v>332.1</v>
      </c>
      <c r="J84" s="16">
        <f t="shared" si="45"/>
        <v>3917.5</v>
      </c>
      <c r="K84" s="17">
        <f t="shared" si="39"/>
        <v>3108.4</v>
      </c>
      <c r="L84" s="15">
        <f>+K84/F84*100</f>
        <v>384.17995303423555</v>
      </c>
      <c r="M84" s="20"/>
      <c r="N84" s="20"/>
      <c r="O84" s="20"/>
      <c r="P84" s="20"/>
      <c r="Q84" s="20"/>
      <c r="R84" s="20"/>
    </row>
    <row r="85" spans="2:18" ht="15.95" customHeight="1" x14ac:dyDescent="0.25">
      <c r="B85" s="79" t="s">
        <v>80</v>
      </c>
      <c r="C85" s="44">
        <v>0</v>
      </c>
      <c r="D85" s="23">
        <v>0</v>
      </c>
      <c r="E85" s="23">
        <v>0</v>
      </c>
      <c r="F85" s="23">
        <f t="shared" ref="F85:F94" si="46">SUM(C85:E85)</f>
        <v>0</v>
      </c>
      <c r="G85" s="44">
        <v>2500.1999999999998</v>
      </c>
      <c r="H85" s="23">
        <v>0</v>
      </c>
      <c r="I85" s="23">
        <v>0</v>
      </c>
      <c r="J85" s="23">
        <f t="shared" ref="J85:J94" si="47">SUM(G85:I85)</f>
        <v>2500.1999999999998</v>
      </c>
      <c r="K85" s="81">
        <f t="shared" si="39"/>
        <v>2500.1999999999998</v>
      </c>
      <c r="L85" s="23">
        <v>0</v>
      </c>
      <c r="M85" s="20"/>
      <c r="N85" s="20"/>
      <c r="O85" s="20"/>
      <c r="P85" s="20"/>
      <c r="Q85" s="20"/>
      <c r="R85" s="20"/>
    </row>
    <row r="86" spans="2:18" ht="15.95" customHeight="1" x14ac:dyDescent="0.25">
      <c r="B86" s="79" t="s">
        <v>81</v>
      </c>
      <c r="C86" s="44">
        <v>109.4</v>
      </c>
      <c r="D86" s="23">
        <v>155.69999999999999</v>
      </c>
      <c r="E86" s="23">
        <v>183.8</v>
      </c>
      <c r="F86" s="23">
        <f t="shared" si="46"/>
        <v>448.90000000000003</v>
      </c>
      <c r="G86" s="44">
        <v>102.3</v>
      </c>
      <c r="H86" s="23">
        <v>396.2</v>
      </c>
      <c r="I86" s="23">
        <v>88.8</v>
      </c>
      <c r="J86" s="23">
        <f t="shared" si="47"/>
        <v>587.29999999999995</v>
      </c>
      <c r="K86" s="45">
        <f t="shared" si="39"/>
        <v>138.39999999999992</v>
      </c>
      <c r="L86" s="23">
        <f>+K86/F86*100</f>
        <v>30.830920026731988</v>
      </c>
      <c r="M86" s="20"/>
      <c r="N86" s="20"/>
      <c r="O86" s="20"/>
      <c r="P86" s="20"/>
      <c r="Q86" s="20"/>
      <c r="R86" s="20"/>
    </row>
    <row r="87" spans="2:18" ht="15.95" customHeight="1" x14ac:dyDescent="0.25">
      <c r="B87" s="79" t="s">
        <v>82</v>
      </c>
      <c r="C87" s="44">
        <v>360.2</v>
      </c>
      <c r="D87" s="23">
        <v>0</v>
      </c>
      <c r="E87" s="23">
        <v>0</v>
      </c>
      <c r="F87" s="23">
        <f t="shared" si="46"/>
        <v>360.2</v>
      </c>
      <c r="G87" s="44">
        <v>245.1</v>
      </c>
      <c r="H87" s="23">
        <v>0</v>
      </c>
      <c r="I87" s="23">
        <v>0</v>
      </c>
      <c r="J87" s="23">
        <f t="shared" si="47"/>
        <v>245.1</v>
      </c>
      <c r="K87" s="45">
        <f t="shared" si="39"/>
        <v>-115.1</v>
      </c>
      <c r="L87" s="23">
        <f>+K87/F87*100</f>
        <v>-31.954469739033868</v>
      </c>
      <c r="M87" s="20"/>
      <c r="N87" s="20"/>
      <c r="O87" s="20"/>
      <c r="P87" s="20"/>
      <c r="Q87" s="20"/>
      <c r="R87" s="20"/>
    </row>
    <row r="88" spans="2:18" ht="15.95" customHeight="1" x14ac:dyDescent="0.25">
      <c r="B88" s="79" t="s">
        <v>83</v>
      </c>
      <c r="C88" s="44">
        <v>0</v>
      </c>
      <c r="D88" s="23">
        <v>0</v>
      </c>
      <c r="E88" s="23">
        <v>0</v>
      </c>
      <c r="F88" s="23">
        <f t="shared" si="46"/>
        <v>0</v>
      </c>
      <c r="G88" s="24">
        <v>0</v>
      </c>
      <c r="H88" s="23">
        <v>0</v>
      </c>
      <c r="I88" s="23">
        <v>0</v>
      </c>
      <c r="J88" s="23">
        <f t="shared" si="47"/>
        <v>0</v>
      </c>
      <c r="K88" s="45">
        <f t="shared" si="39"/>
        <v>0</v>
      </c>
      <c r="L88" s="23">
        <v>0</v>
      </c>
      <c r="M88" s="20"/>
      <c r="N88" s="20"/>
      <c r="O88" s="20"/>
      <c r="P88" s="20"/>
      <c r="Q88" s="20"/>
      <c r="R88" s="20"/>
    </row>
    <row r="89" spans="2:18" s="89" customFormat="1" ht="15.95" customHeight="1" x14ac:dyDescent="0.25">
      <c r="B89" s="82" t="s">
        <v>84</v>
      </c>
      <c r="C89" s="83">
        <v>0</v>
      </c>
      <c r="D89" s="83">
        <v>0</v>
      </c>
      <c r="E89" s="83">
        <v>0</v>
      </c>
      <c r="F89" s="84">
        <f t="shared" si="46"/>
        <v>0</v>
      </c>
      <c r="G89" s="84">
        <v>149.5</v>
      </c>
      <c r="H89" s="83">
        <v>192.1</v>
      </c>
      <c r="I89" s="83">
        <v>243.3</v>
      </c>
      <c r="J89" s="85">
        <f t="shared" si="47"/>
        <v>584.90000000000009</v>
      </c>
      <c r="K89" s="86">
        <f t="shared" si="39"/>
        <v>584.90000000000009</v>
      </c>
      <c r="L89" s="87">
        <v>0</v>
      </c>
      <c r="M89" s="88"/>
      <c r="N89" s="88"/>
      <c r="O89" s="88"/>
      <c r="P89" s="88"/>
      <c r="Q89" s="88"/>
      <c r="R89" s="88"/>
    </row>
    <row r="90" spans="2:18" ht="15.95" customHeight="1" x14ac:dyDescent="0.25">
      <c r="B90" s="72" t="s">
        <v>85</v>
      </c>
      <c r="C90" s="16">
        <v>112.2</v>
      </c>
      <c r="D90" s="15">
        <v>85.8</v>
      </c>
      <c r="E90" s="15">
        <v>92.6</v>
      </c>
      <c r="F90" s="15">
        <f t="shared" si="46"/>
        <v>290.60000000000002</v>
      </c>
      <c r="G90" s="16">
        <v>100.5</v>
      </c>
      <c r="H90" s="15">
        <v>154</v>
      </c>
      <c r="I90" s="15">
        <v>114.9</v>
      </c>
      <c r="J90" s="15">
        <f t="shared" si="47"/>
        <v>369.4</v>
      </c>
      <c r="K90" s="17">
        <f t="shared" si="39"/>
        <v>78.799999999999955</v>
      </c>
      <c r="L90" s="15">
        <f>+K90/F90*100</f>
        <v>27.116311080523037</v>
      </c>
      <c r="M90" s="20"/>
      <c r="N90" s="20"/>
      <c r="O90" s="20"/>
      <c r="P90" s="20"/>
      <c r="Q90" s="20"/>
      <c r="R90" s="20"/>
    </row>
    <row r="91" spans="2:18" ht="15.95" customHeight="1" x14ac:dyDescent="0.25">
      <c r="B91" s="90" t="s">
        <v>86</v>
      </c>
      <c r="C91" s="53">
        <v>76.900000000000006</v>
      </c>
      <c r="D91" s="54">
        <v>56.7</v>
      </c>
      <c r="E91" s="54">
        <v>71.900000000000006</v>
      </c>
      <c r="F91" s="54">
        <f t="shared" si="46"/>
        <v>205.50000000000003</v>
      </c>
      <c r="G91" s="53">
        <v>85.6</v>
      </c>
      <c r="H91" s="54">
        <v>83.2</v>
      </c>
      <c r="I91" s="54">
        <v>89.9</v>
      </c>
      <c r="J91" s="54">
        <f t="shared" si="47"/>
        <v>258.70000000000005</v>
      </c>
      <c r="K91" s="91">
        <f t="shared" si="39"/>
        <v>53.200000000000017</v>
      </c>
      <c r="L91" s="92">
        <v>0</v>
      </c>
      <c r="M91" s="20"/>
      <c r="N91" s="20"/>
      <c r="O91" s="20"/>
      <c r="P91" s="20"/>
      <c r="Q91" s="20"/>
      <c r="R91" s="20"/>
    </row>
    <row r="92" spans="2:18" ht="15.75" customHeight="1" x14ac:dyDescent="0.25">
      <c r="B92" s="72" t="s">
        <v>87</v>
      </c>
      <c r="C92" s="15">
        <v>701.5</v>
      </c>
      <c r="D92" s="15">
        <v>725.8</v>
      </c>
      <c r="E92" s="15">
        <v>820.8</v>
      </c>
      <c r="F92" s="15">
        <f t="shared" si="46"/>
        <v>2248.1</v>
      </c>
      <c r="G92" s="15">
        <v>1497.5</v>
      </c>
      <c r="H92" s="15">
        <v>797.9</v>
      </c>
      <c r="I92" s="15">
        <v>913.2</v>
      </c>
      <c r="J92" s="15">
        <f t="shared" si="47"/>
        <v>3208.6000000000004</v>
      </c>
      <c r="K92" s="17">
        <f t="shared" si="39"/>
        <v>960.50000000000045</v>
      </c>
      <c r="L92" s="15">
        <f>+K92/F92*100</f>
        <v>42.724967750544927</v>
      </c>
      <c r="M92" s="20"/>
      <c r="N92" s="20"/>
      <c r="O92" s="20"/>
      <c r="P92" s="20"/>
      <c r="Q92" s="20"/>
      <c r="R92" s="20"/>
    </row>
    <row r="93" spans="2:18" s="37" customFormat="1" ht="15.95" customHeight="1" x14ac:dyDescent="0.25">
      <c r="B93" s="93" t="s">
        <v>88</v>
      </c>
      <c r="C93" s="94">
        <v>694.6</v>
      </c>
      <c r="D93" s="41">
        <v>721.7</v>
      </c>
      <c r="E93" s="41">
        <v>794.3</v>
      </c>
      <c r="F93" s="41">
        <f t="shared" si="46"/>
        <v>2210.6000000000004</v>
      </c>
      <c r="G93" s="94">
        <v>693.1</v>
      </c>
      <c r="H93" s="41">
        <v>785.9</v>
      </c>
      <c r="I93" s="41">
        <v>908.1</v>
      </c>
      <c r="J93" s="41">
        <f t="shared" si="47"/>
        <v>2387.1</v>
      </c>
      <c r="K93" s="43">
        <f t="shared" si="39"/>
        <v>176.49999999999955</v>
      </c>
      <c r="L93" s="41">
        <f>+K93/F93*100</f>
        <v>7.9842576676015335</v>
      </c>
      <c r="M93" s="20"/>
      <c r="N93" s="20"/>
      <c r="O93" s="20"/>
      <c r="P93" s="20"/>
      <c r="Q93" s="20"/>
      <c r="R93" s="20"/>
    </row>
    <row r="94" spans="2:18" s="37" customFormat="1" ht="15.95" customHeight="1" x14ac:dyDescent="0.25">
      <c r="B94" s="82" t="s">
        <v>89</v>
      </c>
      <c r="C94" s="94">
        <v>0</v>
      </c>
      <c r="D94" s="41">
        <v>0</v>
      </c>
      <c r="E94" s="41">
        <v>0</v>
      </c>
      <c r="F94" s="41">
        <f t="shared" si="46"/>
        <v>0</v>
      </c>
      <c r="G94" s="94">
        <v>801.4</v>
      </c>
      <c r="H94" s="41">
        <v>0</v>
      </c>
      <c r="I94" s="41">
        <v>0</v>
      </c>
      <c r="J94" s="41">
        <f t="shared" si="47"/>
        <v>801.4</v>
      </c>
      <c r="K94" s="43">
        <f t="shared" si="39"/>
        <v>801.4</v>
      </c>
      <c r="L94" s="95">
        <v>0</v>
      </c>
      <c r="M94" s="20"/>
      <c r="N94" s="20"/>
      <c r="O94" s="20"/>
      <c r="P94" s="20"/>
      <c r="Q94" s="20"/>
      <c r="R94" s="20"/>
    </row>
    <row r="95" spans="2:18" ht="15.95" customHeight="1" x14ac:dyDescent="0.25">
      <c r="B95" s="71" t="s">
        <v>90</v>
      </c>
      <c r="C95" s="15">
        <f t="shared" ref="C95:I95" si="48">+C99+C96</f>
        <v>0</v>
      </c>
      <c r="D95" s="15">
        <f t="shared" si="48"/>
        <v>1743.4</v>
      </c>
      <c r="E95" s="15">
        <f t="shared" si="48"/>
        <v>884.1</v>
      </c>
      <c r="F95" s="15">
        <f t="shared" si="48"/>
        <v>2627.5</v>
      </c>
      <c r="G95" s="16">
        <f t="shared" si="48"/>
        <v>0</v>
      </c>
      <c r="H95" s="15">
        <f t="shared" si="48"/>
        <v>0</v>
      </c>
      <c r="I95" s="15">
        <f t="shared" si="48"/>
        <v>826.2</v>
      </c>
      <c r="J95" s="15">
        <f>+J99+J96</f>
        <v>826.2</v>
      </c>
      <c r="K95" s="17">
        <f t="shared" si="39"/>
        <v>-1801.3</v>
      </c>
      <c r="L95" s="15">
        <f>+K95/F95*100</f>
        <v>-68.555661274976217</v>
      </c>
      <c r="M95" s="20"/>
      <c r="N95" s="20"/>
      <c r="O95" s="20"/>
      <c r="P95" s="20"/>
      <c r="Q95" s="20"/>
      <c r="R95" s="20"/>
    </row>
    <row r="96" spans="2:18" ht="15.95" customHeight="1" x14ac:dyDescent="0.25">
      <c r="B96" s="96" t="s">
        <v>91</v>
      </c>
      <c r="C96" s="61">
        <f t="shared" ref="C96:J96" si="49">+C97+C98</f>
        <v>0</v>
      </c>
      <c r="D96" s="61">
        <f t="shared" si="49"/>
        <v>0</v>
      </c>
      <c r="E96" s="61">
        <f t="shared" si="49"/>
        <v>23.7</v>
      </c>
      <c r="F96" s="61">
        <f t="shared" si="49"/>
        <v>23.7</v>
      </c>
      <c r="G96" s="61">
        <f t="shared" si="49"/>
        <v>0</v>
      </c>
      <c r="H96" s="61">
        <f t="shared" si="49"/>
        <v>0</v>
      </c>
      <c r="I96" s="61">
        <f t="shared" si="49"/>
        <v>0</v>
      </c>
      <c r="J96" s="61">
        <f t="shared" si="49"/>
        <v>0</v>
      </c>
      <c r="K96" s="62">
        <f t="shared" si="39"/>
        <v>-23.7</v>
      </c>
      <c r="L96" s="61">
        <v>0</v>
      </c>
      <c r="M96" s="20"/>
      <c r="N96" s="20"/>
      <c r="O96" s="20"/>
      <c r="P96" s="20"/>
      <c r="Q96" s="20"/>
      <c r="R96" s="20"/>
    </row>
    <row r="97" spans="2:18" ht="15.95" customHeight="1" x14ac:dyDescent="0.25">
      <c r="B97" s="79" t="s">
        <v>92</v>
      </c>
      <c r="C97" s="23">
        <v>0</v>
      </c>
      <c r="D97" s="23">
        <v>0</v>
      </c>
      <c r="E97" s="23">
        <v>23.7</v>
      </c>
      <c r="F97" s="23">
        <f>SUM(C97:E97)</f>
        <v>23.7</v>
      </c>
      <c r="G97" s="23">
        <v>0</v>
      </c>
      <c r="H97" s="23">
        <v>0</v>
      </c>
      <c r="I97" s="23">
        <v>0</v>
      </c>
      <c r="J97" s="23">
        <f>SUM(G97:I97)</f>
        <v>0</v>
      </c>
      <c r="K97" s="45">
        <f t="shared" si="39"/>
        <v>-23.7</v>
      </c>
      <c r="L97" s="23">
        <v>0</v>
      </c>
      <c r="M97" s="20"/>
      <c r="N97" s="20"/>
      <c r="O97" s="20"/>
      <c r="P97" s="20"/>
      <c r="Q97" s="20"/>
      <c r="R97" s="20"/>
    </row>
    <row r="98" spans="2:18" ht="15.95" customHeight="1" x14ac:dyDescent="0.25">
      <c r="B98" s="79" t="s">
        <v>93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f>SUM(G98:I98)</f>
        <v>0</v>
      </c>
      <c r="K98" s="45">
        <f t="shared" si="39"/>
        <v>0</v>
      </c>
      <c r="L98" s="97">
        <v>0</v>
      </c>
      <c r="M98" s="20"/>
      <c r="N98" s="20"/>
      <c r="O98" s="20"/>
      <c r="P98" s="20"/>
      <c r="Q98" s="20"/>
      <c r="R98" s="20"/>
    </row>
    <row r="99" spans="2:18" ht="15.95" customHeight="1" x14ac:dyDescent="0.25">
      <c r="B99" s="98" t="s">
        <v>94</v>
      </c>
      <c r="C99" s="44">
        <v>0</v>
      </c>
      <c r="D99" s="23">
        <v>1743.4</v>
      </c>
      <c r="E99" s="23">
        <v>860.4</v>
      </c>
      <c r="F99" s="23">
        <f>SUM(C99:E99)</f>
        <v>2603.8000000000002</v>
      </c>
      <c r="G99" s="44">
        <v>0</v>
      </c>
      <c r="H99" s="23">
        <v>0</v>
      </c>
      <c r="I99" s="23">
        <v>826.2</v>
      </c>
      <c r="J99" s="23">
        <f>SUM(G99:I99)</f>
        <v>826.2</v>
      </c>
      <c r="K99" s="45">
        <f t="shared" si="39"/>
        <v>-1777.6000000000001</v>
      </c>
      <c r="L99" s="23">
        <f t="shared" ref="L99:L104" si="50">+K99/F99*100</f>
        <v>-68.269452338889309</v>
      </c>
      <c r="M99" s="20"/>
      <c r="N99" s="20"/>
      <c r="O99" s="20"/>
      <c r="P99" s="20"/>
      <c r="Q99" s="20"/>
      <c r="R99" s="20"/>
    </row>
    <row r="100" spans="2:18" ht="20.25" customHeight="1" thickBot="1" x14ac:dyDescent="0.25">
      <c r="B100" s="99" t="s">
        <v>95</v>
      </c>
      <c r="C100" s="100">
        <f t="shared" ref="C100:J100" si="51">+C95+C8</f>
        <v>63760.800000000003</v>
      </c>
      <c r="D100" s="100">
        <f t="shared" si="51"/>
        <v>58516.800000000003</v>
      </c>
      <c r="E100" s="100">
        <f t="shared" si="51"/>
        <v>58452.299999999988</v>
      </c>
      <c r="F100" s="100">
        <f t="shared" si="51"/>
        <v>180729.89999999997</v>
      </c>
      <c r="G100" s="100">
        <f t="shared" si="51"/>
        <v>81017.199999999983</v>
      </c>
      <c r="H100" s="100">
        <f t="shared" si="51"/>
        <v>66465.100000000006</v>
      </c>
      <c r="I100" s="100">
        <f t="shared" si="51"/>
        <v>72670.5</v>
      </c>
      <c r="J100" s="100">
        <f t="shared" si="51"/>
        <v>220152.80000000002</v>
      </c>
      <c r="K100" s="101">
        <f t="shared" si="39"/>
        <v>39422.900000000052</v>
      </c>
      <c r="L100" s="101">
        <f t="shared" si="50"/>
        <v>21.813158752370281</v>
      </c>
      <c r="M100" s="20"/>
      <c r="N100" s="20"/>
      <c r="O100" s="20"/>
      <c r="P100" s="20"/>
      <c r="Q100" s="20"/>
      <c r="R100" s="20"/>
    </row>
    <row r="101" spans="2:18" ht="15.95" customHeight="1" thickTop="1" x14ac:dyDescent="0.25">
      <c r="B101" s="19" t="s">
        <v>96</v>
      </c>
      <c r="C101" s="15">
        <v>108.6</v>
      </c>
      <c r="D101" s="15">
        <v>6</v>
      </c>
      <c r="E101" s="15">
        <v>12.2</v>
      </c>
      <c r="F101" s="15">
        <f>SUM(C101:E101)</f>
        <v>126.8</v>
      </c>
      <c r="G101" s="15">
        <v>324.3</v>
      </c>
      <c r="H101" s="15">
        <v>3.9</v>
      </c>
      <c r="I101" s="15">
        <v>45.4</v>
      </c>
      <c r="J101" s="15">
        <f>SUM(G101:I101)</f>
        <v>373.59999999999997</v>
      </c>
      <c r="K101" s="17">
        <f t="shared" si="39"/>
        <v>246.79999999999995</v>
      </c>
      <c r="L101" s="97">
        <f t="shared" si="50"/>
        <v>194.63722397476337</v>
      </c>
      <c r="M101" s="20"/>
      <c r="N101" s="20"/>
      <c r="O101" s="20"/>
      <c r="P101" s="20"/>
      <c r="Q101" s="20"/>
      <c r="R101" s="20"/>
    </row>
    <row r="102" spans="2:18" ht="15.95" customHeight="1" x14ac:dyDescent="0.25">
      <c r="B102" s="102" t="s">
        <v>97</v>
      </c>
      <c r="C102" s="103">
        <f t="shared" ref="C102:J102" si="52">+C103+C106+C119</f>
        <v>148892.4</v>
      </c>
      <c r="D102" s="103">
        <f t="shared" si="52"/>
        <v>9276</v>
      </c>
      <c r="E102" s="103">
        <f t="shared" si="52"/>
        <v>2035.5</v>
      </c>
      <c r="F102" s="103">
        <f t="shared" si="52"/>
        <v>160203.9</v>
      </c>
      <c r="G102" s="103">
        <f t="shared" si="52"/>
        <v>17312.3</v>
      </c>
      <c r="H102" s="103">
        <f t="shared" si="52"/>
        <v>128542.8</v>
      </c>
      <c r="I102" s="103">
        <f t="shared" si="52"/>
        <v>643.79999999999995</v>
      </c>
      <c r="J102" s="103">
        <f t="shared" si="52"/>
        <v>146498.9</v>
      </c>
      <c r="K102" s="104">
        <f t="shared" si="39"/>
        <v>-13705</v>
      </c>
      <c r="L102" s="103">
        <f t="shared" si="50"/>
        <v>-8.5547230747815757</v>
      </c>
      <c r="M102" s="20"/>
      <c r="N102" s="20"/>
      <c r="O102" s="20"/>
      <c r="P102" s="20"/>
      <c r="Q102" s="20"/>
      <c r="R102" s="20"/>
    </row>
    <row r="103" spans="2:18" ht="15.95" customHeight="1" x14ac:dyDescent="0.25">
      <c r="B103" s="105" t="s">
        <v>98</v>
      </c>
      <c r="C103" s="106">
        <f t="shared" ref="C103:E103" si="53">+C104+C105</f>
        <v>0</v>
      </c>
      <c r="D103" s="106">
        <f t="shared" si="53"/>
        <v>36.1</v>
      </c>
      <c r="E103" s="106">
        <f t="shared" si="53"/>
        <v>43.4</v>
      </c>
      <c r="F103" s="106">
        <f>+F104+F105</f>
        <v>79.5</v>
      </c>
      <c r="G103" s="106">
        <f t="shared" ref="G103:J103" si="54">+G104+G105</f>
        <v>0</v>
      </c>
      <c r="H103" s="106">
        <f t="shared" si="54"/>
        <v>32.1</v>
      </c>
      <c r="I103" s="106">
        <f t="shared" si="54"/>
        <v>0</v>
      </c>
      <c r="J103" s="106">
        <f t="shared" si="54"/>
        <v>32.1</v>
      </c>
      <c r="K103" s="106">
        <f t="shared" si="39"/>
        <v>-47.4</v>
      </c>
      <c r="L103" s="107">
        <f t="shared" si="50"/>
        <v>-59.622641509433961</v>
      </c>
      <c r="M103" s="20"/>
      <c r="N103" s="20"/>
      <c r="O103" s="20"/>
      <c r="P103" s="20"/>
      <c r="Q103" s="20"/>
      <c r="R103" s="20"/>
    </row>
    <row r="104" spans="2:18" ht="22.5" customHeight="1" x14ac:dyDescent="0.25">
      <c r="B104" s="108" t="s">
        <v>99</v>
      </c>
      <c r="C104" s="109">
        <v>0</v>
      </c>
      <c r="D104" s="110">
        <v>36.1</v>
      </c>
      <c r="E104" s="110">
        <v>43.4</v>
      </c>
      <c r="F104" s="109">
        <f>SUM(C104:E104)</f>
        <v>79.5</v>
      </c>
      <c r="G104" s="109">
        <v>0</v>
      </c>
      <c r="H104" s="110">
        <v>32.1</v>
      </c>
      <c r="I104" s="110">
        <v>0</v>
      </c>
      <c r="J104" s="109">
        <f>SUM(G104:I104)</f>
        <v>32.1</v>
      </c>
      <c r="K104" s="110">
        <f t="shared" si="39"/>
        <v>-47.4</v>
      </c>
      <c r="L104" s="109">
        <f t="shared" si="50"/>
        <v>-59.622641509433961</v>
      </c>
      <c r="M104" s="20"/>
      <c r="N104" s="20"/>
      <c r="O104" s="20"/>
      <c r="P104" s="20"/>
      <c r="Q104" s="20"/>
      <c r="R104" s="20"/>
    </row>
    <row r="105" spans="2:18" s="89" customFormat="1" ht="23.25" customHeight="1" x14ac:dyDescent="0.2">
      <c r="B105" s="111" t="s">
        <v>100</v>
      </c>
      <c r="C105" s="112">
        <v>0</v>
      </c>
      <c r="D105" s="113">
        <v>0</v>
      </c>
      <c r="E105" s="113">
        <v>0</v>
      </c>
      <c r="F105" s="112">
        <f>SUM(C105:E105)</f>
        <v>0</v>
      </c>
      <c r="G105" s="112">
        <v>0</v>
      </c>
      <c r="H105" s="113">
        <v>0</v>
      </c>
      <c r="I105" s="113">
        <v>0</v>
      </c>
      <c r="J105" s="112">
        <f>SUM(G105:I105)</f>
        <v>0</v>
      </c>
      <c r="K105" s="114">
        <f t="shared" si="39"/>
        <v>0</v>
      </c>
      <c r="L105" s="115">
        <v>0</v>
      </c>
      <c r="M105" s="88"/>
      <c r="N105" s="88"/>
      <c r="O105" s="88"/>
      <c r="P105" s="88"/>
      <c r="Q105" s="88"/>
      <c r="R105" s="88"/>
    </row>
    <row r="106" spans="2:18" ht="15.95" customHeight="1" x14ac:dyDescent="0.25">
      <c r="B106" s="105" t="s">
        <v>101</v>
      </c>
      <c r="C106" s="106">
        <f t="shared" ref="C106:J106" si="55">+C107+C109</f>
        <v>144914.1</v>
      </c>
      <c r="D106" s="106">
        <f t="shared" si="55"/>
        <v>7149.4000000000005</v>
      </c>
      <c r="E106" s="106">
        <f t="shared" si="55"/>
        <v>1992.1</v>
      </c>
      <c r="F106" s="106">
        <f t="shared" si="55"/>
        <v>154055.6</v>
      </c>
      <c r="G106" s="106">
        <f t="shared" si="55"/>
        <v>17312.3</v>
      </c>
      <c r="H106" s="106">
        <f t="shared" si="55"/>
        <v>128510.7</v>
      </c>
      <c r="I106" s="106">
        <f t="shared" si="55"/>
        <v>643.79999999999995</v>
      </c>
      <c r="J106" s="106">
        <f t="shared" si="55"/>
        <v>146466.79999999999</v>
      </c>
      <c r="K106" s="106">
        <f t="shared" si="39"/>
        <v>-7588.8000000000175</v>
      </c>
      <c r="L106" s="107">
        <f>+K106/F106*100</f>
        <v>-4.9260137249149123</v>
      </c>
      <c r="M106" s="20"/>
      <c r="N106" s="20"/>
      <c r="O106" s="20"/>
      <c r="P106" s="20"/>
      <c r="Q106" s="20"/>
      <c r="R106" s="20"/>
    </row>
    <row r="107" spans="2:18" ht="15.95" customHeight="1" x14ac:dyDescent="0.25">
      <c r="B107" s="116" t="s">
        <v>102</v>
      </c>
      <c r="C107" s="117">
        <f t="shared" ref="C107:I107" si="56">+C108</f>
        <v>0</v>
      </c>
      <c r="D107" s="117">
        <f t="shared" si="56"/>
        <v>0</v>
      </c>
      <c r="E107" s="117">
        <f t="shared" si="56"/>
        <v>0</v>
      </c>
      <c r="F107" s="117">
        <f t="shared" si="56"/>
        <v>0</v>
      </c>
      <c r="G107" s="117">
        <f t="shared" si="56"/>
        <v>0</v>
      </c>
      <c r="H107" s="117">
        <f t="shared" si="56"/>
        <v>0</v>
      </c>
      <c r="I107" s="117">
        <f t="shared" si="56"/>
        <v>0</v>
      </c>
      <c r="J107" s="117">
        <f>+J108</f>
        <v>0</v>
      </c>
      <c r="K107" s="63">
        <f>+K108</f>
        <v>0</v>
      </c>
      <c r="L107" s="118">
        <v>0</v>
      </c>
      <c r="M107" s="20"/>
      <c r="N107" s="20"/>
      <c r="O107" s="20"/>
      <c r="P107" s="20"/>
      <c r="Q107" s="20"/>
      <c r="R107" s="20"/>
    </row>
    <row r="108" spans="2:18" ht="15.95" customHeight="1" x14ac:dyDescent="0.25">
      <c r="B108" s="33" t="s">
        <v>103</v>
      </c>
      <c r="C108" s="109">
        <v>0</v>
      </c>
      <c r="D108" s="110">
        <v>0</v>
      </c>
      <c r="E108" s="110">
        <v>0</v>
      </c>
      <c r="F108" s="109">
        <f>SUM(C108:E108)</f>
        <v>0</v>
      </c>
      <c r="G108" s="109">
        <v>0</v>
      </c>
      <c r="H108" s="110">
        <v>0</v>
      </c>
      <c r="I108" s="110">
        <v>0</v>
      </c>
      <c r="J108" s="109">
        <f>SUM(G108:I108)</f>
        <v>0</v>
      </c>
      <c r="K108" s="63">
        <f t="shared" ref="K108:K134" si="57">+J108-F108</f>
        <v>0</v>
      </c>
      <c r="L108" s="118">
        <v>0</v>
      </c>
      <c r="M108" s="20"/>
      <c r="N108" s="20"/>
      <c r="O108" s="20"/>
      <c r="P108" s="20"/>
      <c r="Q108" s="20"/>
      <c r="R108" s="20"/>
    </row>
    <row r="109" spans="2:18" ht="15.95" customHeight="1" x14ac:dyDescent="0.25">
      <c r="B109" s="116" t="s">
        <v>104</v>
      </c>
      <c r="C109" s="119">
        <f t="shared" ref="C109:J109" si="58">+C111+C114+C110</f>
        <v>144914.1</v>
      </c>
      <c r="D109" s="119">
        <f t="shared" si="58"/>
        <v>7149.4000000000005</v>
      </c>
      <c r="E109" s="119">
        <f t="shared" si="58"/>
        <v>1992.1</v>
      </c>
      <c r="F109" s="119">
        <f t="shared" si="58"/>
        <v>154055.6</v>
      </c>
      <c r="G109" s="119">
        <f t="shared" si="58"/>
        <v>17312.3</v>
      </c>
      <c r="H109" s="119">
        <f t="shared" si="58"/>
        <v>128510.7</v>
      </c>
      <c r="I109" s="119">
        <f t="shared" si="58"/>
        <v>643.79999999999995</v>
      </c>
      <c r="J109" s="119">
        <f t="shared" si="58"/>
        <v>146466.79999999999</v>
      </c>
      <c r="K109" s="120">
        <f t="shared" si="57"/>
        <v>-7588.8000000000175</v>
      </c>
      <c r="L109" s="121">
        <f>+K109/F109*100</f>
        <v>-4.9260137249149123</v>
      </c>
      <c r="M109" s="20"/>
      <c r="N109" s="20"/>
      <c r="O109" s="20"/>
      <c r="P109" s="20"/>
      <c r="Q109" s="20"/>
      <c r="R109" s="20"/>
    </row>
    <row r="110" spans="2:18" ht="15.95" customHeight="1" x14ac:dyDescent="0.25">
      <c r="B110" s="122" t="s">
        <v>105</v>
      </c>
      <c r="C110" s="103">
        <v>0</v>
      </c>
      <c r="D110" s="104">
        <v>0</v>
      </c>
      <c r="E110" s="104">
        <v>0</v>
      </c>
      <c r="F110" s="103">
        <f>SUM(C110:E110)</f>
        <v>0</v>
      </c>
      <c r="G110" s="103">
        <v>0</v>
      </c>
      <c r="H110" s="104">
        <v>0</v>
      </c>
      <c r="I110" s="104">
        <v>0</v>
      </c>
      <c r="J110" s="103">
        <f>SUM(G110:I110)</f>
        <v>0</v>
      </c>
      <c r="K110" s="123">
        <f t="shared" si="57"/>
        <v>0</v>
      </c>
      <c r="L110" s="124" t="s">
        <v>106</v>
      </c>
      <c r="M110" s="20"/>
      <c r="N110" s="20"/>
      <c r="O110" s="20"/>
      <c r="P110" s="20"/>
      <c r="Q110" s="20"/>
      <c r="R110" s="20"/>
    </row>
    <row r="111" spans="2:18" ht="15.95" customHeight="1" x14ac:dyDescent="0.25">
      <c r="B111" s="122" t="s">
        <v>107</v>
      </c>
      <c r="C111" s="104">
        <f t="shared" ref="C111:I111" si="59">+C112+C113</f>
        <v>144893.4</v>
      </c>
      <c r="D111" s="104">
        <f t="shared" si="59"/>
        <v>7119.6</v>
      </c>
      <c r="E111" s="104">
        <f t="shared" si="59"/>
        <v>0</v>
      </c>
      <c r="F111" s="104">
        <f t="shared" si="59"/>
        <v>152013</v>
      </c>
      <c r="G111" s="104">
        <f t="shared" si="59"/>
        <v>0</v>
      </c>
      <c r="H111" s="104">
        <f t="shared" si="59"/>
        <v>128323.2</v>
      </c>
      <c r="I111" s="104">
        <f t="shared" si="59"/>
        <v>164.2</v>
      </c>
      <c r="J111" s="104">
        <f>+J112+J113</f>
        <v>128487.4</v>
      </c>
      <c r="K111" s="28">
        <f t="shared" si="57"/>
        <v>-23525.600000000006</v>
      </c>
      <c r="L111" s="103">
        <f>+K111/F111*100</f>
        <v>-15.476044811956877</v>
      </c>
      <c r="M111" s="20"/>
      <c r="N111" s="20"/>
      <c r="O111" s="20"/>
      <c r="P111" s="20"/>
      <c r="Q111" s="20"/>
      <c r="R111" s="20"/>
    </row>
    <row r="112" spans="2:18" ht="15.95" customHeight="1" x14ac:dyDescent="0.25">
      <c r="B112" s="125" t="s">
        <v>108</v>
      </c>
      <c r="C112" s="109">
        <v>0</v>
      </c>
      <c r="D112" s="110">
        <v>7000</v>
      </c>
      <c r="E112" s="110">
        <v>0</v>
      </c>
      <c r="F112" s="109">
        <f>SUM(C112:E112)</f>
        <v>7000</v>
      </c>
      <c r="G112" s="109">
        <v>0</v>
      </c>
      <c r="H112" s="110">
        <v>0</v>
      </c>
      <c r="I112" s="110">
        <v>0</v>
      </c>
      <c r="J112" s="109">
        <f>SUM(G112:I112)</f>
        <v>0</v>
      </c>
      <c r="K112" s="126">
        <f t="shared" si="57"/>
        <v>-7000</v>
      </c>
      <c r="L112" s="109">
        <f>+K112/F112*100</f>
        <v>-100</v>
      </c>
      <c r="M112" s="20"/>
      <c r="N112" s="20"/>
      <c r="O112" s="20"/>
      <c r="P112" s="20"/>
      <c r="Q112" s="20"/>
      <c r="R112" s="20"/>
    </row>
    <row r="113" spans="2:18" ht="15.95" customHeight="1" x14ac:dyDescent="0.25">
      <c r="B113" s="125" t="s">
        <v>109</v>
      </c>
      <c r="C113" s="109">
        <v>144893.4</v>
      </c>
      <c r="D113" s="110">
        <v>119.6</v>
      </c>
      <c r="E113" s="110">
        <v>0</v>
      </c>
      <c r="F113" s="109">
        <f>SUM(C113:E113)</f>
        <v>145013</v>
      </c>
      <c r="G113" s="109">
        <v>0</v>
      </c>
      <c r="H113" s="110">
        <v>128323.2</v>
      </c>
      <c r="I113" s="110">
        <v>164.2</v>
      </c>
      <c r="J113" s="109">
        <f>SUM(G113:I113)</f>
        <v>128487.4</v>
      </c>
      <c r="K113" s="126">
        <f t="shared" si="57"/>
        <v>-16525.600000000006</v>
      </c>
      <c r="L113" s="109">
        <v>0</v>
      </c>
      <c r="M113" s="20"/>
      <c r="N113" s="20"/>
      <c r="O113" s="20"/>
      <c r="P113" s="20"/>
      <c r="Q113" s="20"/>
      <c r="R113" s="20"/>
    </row>
    <row r="114" spans="2:18" ht="15.95" customHeight="1" x14ac:dyDescent="0.25">
      <c r="B114" s="122" t="s">
        <v>110</v>
      </c>
      <c r="C114" s="104">
        <f t="shared" ref="C114:J114" si="60">+C115+C116</f>
        <v>20.7</v>
      </c>
      <c r="D114" s="104">
        <f t="shared" si="60"/>
        <v>29.8</v>
      </c>
      <c r="E114" s="104">
        <f t="shared" si="60"/>
        <v>1992.1</v>
      </c>
      <c r="F114" s="104">
        <f t="shared" si="60"/>
        <v>2042.6</v>
      </c>
      <c r="G114" s="104">
        <f t="shared" si="60"/>
        <v>17312.3</v>
      </c>
      <c r="H114" s="104">
        <f t="shared" si="60"/>
        <v>187.5</v>
      </c>
      <c r="I114" s="104">
        <f t="shared" si="60"/>
        <v>479.6</v>
      </c>
      <c r="J114" s="104">
        <f t="shared" si="60"/>
        <v>17979.399999999998</v>
      </c>
      <c r="K114" s="28">
        <f t="shared" si="57"/>
        <v>15936.799999999997</v>
      </c>
      <c r="L114" s="26">
        <f>+K114/F114*100</f>
        <v>780.22128659551549</v>
      </c>
      <c r="M114" s="20"/>
      <c r="N114" s="20"/>
      <c r="O114" s="20"/>
      <c r="P114" s="20"/>
      <c r="Q114" s="20"/>
      <c r="R114" s="20"/>
    </row>
    <row r="115" spans="2:18" ht="15.95" customHeight="1" x14ac:dyDescent="0.25">
      <c r="B115" s="125" t="s">
        <v>111</v>
      </c>
      <c r="C115" s="109">
        <v>0</v>
      </c>
      <c r="D115" s="110">
        <v>0</v>
      </c>
      <c r="E115" s="110">
        <v>0</v>
      </c>
      <c r="F115" s="109">
        <f>SUM(C115:E115)</f>
        <v>0</v>
      </c>
      <c r="G115" s="109">
        <v>0</v>
      </c>
      <c r="H115" s="110">
        <v>0</v>
      </c>
      <c r="I115" s="110">
        <v>0</v>
      </c>
      <c r="J115" s="109">
        <f>SUM(G115:I115)</f>
        <v>0</v>
      </c>
      <c r="K115" s="126">
        <f t="shared" si="57"/>
        <v>0</v>
      </c>
      <c r="L115" s="118">
        <v>0</v>
      </c>
      <c r="M115" s="20"/>
      <c r="N115" s="20"/>
      <c r="O115" s="20"/>
      <c r="P115" s="20"/>
      <c r="Q115" s="20"/>
      <c r="R115" s="20"/>
    </row>
    <row r="116" spans="2:18" ht="15.95" customHeight="1" x14ac:dyDescent="0.25">
      <c r="B116" s="125" t="s">
        <v>112</v>
      </c>
      <c r="C116" s="110">
        <f>+C117+C118</f>
        <v>20.7</v>
      </c>
      <c r="D116" s="110">
        <f t="shared" ref="D116:F116" si="61">+D117+D118</f>
        <v>29.8</v>
      </c>
      <c r="E116" s="110">
        <f t="shared" si="61"/>
        <v>1992.1</v>
      </c>
      <c r="F116" s="110">
        <f t="shared" si="61"/>
        <v>2042.6</v>
      </c>
      <c r="G116" s="110">
        <f>+G117+G118</f>
        <v>17312.3</v>
      </c>
      <c r="H116" s="110">
        <f>+H117+H118</f>
        <v>187.5</v>
      </c>
      <c r="I116" s="110">
        <f>+I117+I118</f>
        <v>479.6</v>
      </c>
      <c r="J116" s="110">
        <f t="shared" ref="J116" si="62">+J117+J118</f>
        <v>17979.399999999998</v>
      </c>
      <c r="K116" s="126">
        <f t="shared" si="57"/>
        <v>15936.799999999997</v>
      </c>
      <c r="L116" s="73">
        <f>+K116/F116*100</f>
        <v>780.22128659551549</v>
      </c>
      <c r="M116" s="20"/>
      <c r="N116" s="20"/>
      <c r="O116" s="20"/>
      <c r="P116" s="20"/>
      <c r="Q116" s="20"/>
      <c r="R116" s="20"/>
    </row>
    <row r="117" spans="2:18" ht="15.95" hidden="1" customHeight="1" x14ac:dyDescent="0.25">
      <c r="B117" s="127" t="s">
        <v>113</v>
      </c>
      <c r="C117" s="109">
        <v>0</v>
      </c>
      <c r="D117" s="110">
        <v>0</v>
      </c>
      <c r="E117" s="110">
        <v>0</v>
      </c>
      <c r="F117" s="109">
        <f>SUM(C117:E117)</f>
        <v>0</v>
      </c>
      <c r="G117" s="109">
        <v>0</v>
      </c>
      <c r="H117" s="110">
        <v>0</v>
      </c>
      <c r="I117" s="110">
        <v>0</v>
      </c>
      <c r="J117" s="109">
        <f>SUM(G117:I117)</f>
        <v>0</v>
      </c>
      <c r="K117" s="63">
        <f t="shared" si="57"/>
        <v>0</v>
      </c>
      <c r="L117" s="118">
        <v>0</v>
      </c>
      <c r="M117" s="20"/>
      <c r="N117" s="20"/>
      <c r="O117" s="20"/>
      <c r="P117" s="20"/>
      <c r="Q117" s="20"/>
      <c r="R117" s="20"/>
    </row>
    <row r="118" spans="2:18" ht="15.95" customHeight="1" x14ac:dyDescent="0.25">
      <c r="B118" s="127" t="s">
        <v>25</v>
      </c>
      <c r="C118" s="109">
        <v>20.7</v>
      </c>
      <c r="D118" s="110">
        <v>29.8</v>
      </c>
      <c r="E118" s="110">
        <v>1992.1</v>
      </c>
      <c r="F118" s="109">
        <f>SUM(C118:E118)</f>
        <v>2042.6</v>
      </c>
      <c r="G118" s="109">
        <v>17312.3</v>
      </c>
      <c r="H118" s="110">
        <v>187.5</v>
      </c>
      <c r="I118" s="110">
        <v>479.6</v>
      </c>
      <c r="J118" s="109">
        <f>SUM(G118:I118)</f>
        <v>17979.399999999998</v>
      </c>
      <c r="K118" s="126">
        <f t="shared" si="57"/>
        <v>15936.799999999997</v>
      </c>
      <c r="L118" s="73">
        <f>+K118/F118*100</f>
        <v>780.22128659551549</v>
      </c>
      <c r="M118" s="20"/>
      <c r="N118" s="20"/>
      <c r="O118" s="20"/>
      <c r="P118" s="20"/>
      <c r="Q118" s="20"/>
      <c r="R118" s="20"/>
    </row>
    <row r="119" spans="2:18" ht="15.95" customHeight="1" x14ac:dyDescent="0.25">
      <c r="B119" s="105" t="s">
        <v>114</v>
      </c>
      <c r="C119" s="103">
        <f t="shared" ref="C119:J119" si="63">+C120+C123</f>
        <v>3978.3</v>
      </c>
      <c r="D119" s="103">
        <f t="shared" si="63"/>
        <v>2090.5</v>
      </c>
      <c r="E119" s="103">
        <f t="shared" si="63"/>
        <v>0</v>
      </c>
      <c r="F119" s="103">
        <f t="shared" si="63"/>
        <v>6068.8</v>
      </c>
      <c r="G119" s="103">
        <f t="shared" si="63"/>
        <v>0</v>
      </c>
      <c r="H119" s="103">
        <f t="shared" si="63"/>
        <v>0</v>
      </c>
      <c r="I119" s="103">
        <f t="shared" si="63"/>
        <v>0</v>
      </c>
      <c r="J119" s="103">
        <f t="shared" si="63"/>
        <v>0</v>
      </c>
      <c r="K119" s="28">
        <f t="shared" si="57"/>
        <v>-6068.8</v>
      </c>
      <c r="L119" s="26">
        <f>+K119/F119*100</f>
        <v>-100</v>
      </c>
      <c r="M119" s="20"/>
      <c r="N119" s="20"/>
      <c r="O119" s="20"/>
      <c r="P119" s="20"/>
      <c r="Q119" s="20"/>
      <c r="R119" s="20"/>
    </row>
    <row r="120" spans="2:18" ht="15.95" customHeight="1" x14ac:dyDescent="0.25">
      <c r="B120" s="128" t="s">
        <v>115</v>
      </c>
      <c r="C120" s="103">
        <f t="shared" ref="C120:J120" si="64">+C121+C122</f>
        <v>2738.4</v>
      </c>
      <c r="D120" s="103">
        <f t="shared" si="64"/>
        <v>2025.1</v>
      </c>
      <c r="E120" s="103">
        <f t="shared" si="64"/>
        <v>0</v>
      </c>
      <c r="F120" s="103">
        <f t="shared" si="64"/>
        <v>4763.5</v>
      </c>
      <c r="G120" s="103">
        <f t="shared" si="64"/>
        <v>0</v>
      </c>
      <c r="H120" s="103">
        <f t="shared" si="64"/>
        <v>0</v>
      </c>
      <c r="I120" s="103">
        <f t="shared" si="64"/>
        <v>0</v>
      </c>
      <c r="J120" s="103">
        <f t="shared" si="64"/>
        <v>0</v>
      </c>
      <c r="K120" s="28">
        <f t="shared" si="57"/>
        <v>-4763.5</v>
      </c>
      <c r="L120" s="26">
        <f>+K120/F120*100</f>
        <v>-100</v>
      </c>
      <c r="M120" s="20"/>
      <c r="N120" s="20"/>
      <c r="O120" s="20"/>
      <c r="P120" s="20"/>
      <c r="Q120" s="20"/>
      <c r="R120" s="20"/>
    </row>
    <row r="121" spans="2:18" ht="15.95" customHeight="1" x14ac:dyDescent="0.25">
      <c r="B121" s="129" t="s">
        <v>116</v>
      </c>
      <c r="C121" s="109">
        <v>0</v>
      </c>
      <c r="D121" s="109">
        <v>2025.1</v>
      </c>
      <c r="E121" s="109">
        <v>0</v>
      </c>
      <c r="F121" s="109">
        <f>SUM(C121:E121)</f>
        <v>2025.1</v>
      </c>
      <c r="G121" s="109">
        <v>0</v>
      </c>
      <c r="H121" s="109">
        <v>0</v>
      </c>
      <c r="I121" s="109">
        <v>0</v>
      </c>
      <c r="J121" s="109">
        <f>SUM(G121:I121)</f>
        <v>0</v>
      </c>
      <c r="K121" s="126">
        <f t="shared" si="57"/>
        <v>-2025.1</v>
      </c>
      <c r="L121" s="73">
        <f>+K121/F121*100</f>
        <v>-100</v>
      </c>
      <c r="M121" s="20"/>
      <c r="N121" s="20"/>
      <c r="O121" s="20"/>
      <c r="P121" s="20"/>
      <c r="Q121" s="20"/>
      <c r="R121" s="20"/>
    </row>
    <row r="122" spans="2:18" ht="15.95" customHeight="1" x14ac:dyDescent="0.25">
      <c r="B122" s="129" t="s">
        <v>117</v>
      </c>
      <c r="C122" s="130">
        <v>2738.4</v>
      </c>
      <c r="D122" s="130">
        <v>0</v>
      </c>
      <c r="E122" s="130">
        <v>0</v>
      </c>
      <c r="F122" s="109">
        <f>SUM(C122:E122)</f>
        <v>2738.4</v>
      </c>
      <c r="G122" s="130">
        <v>0</v>
      </c>
      <c r="H122" s="130">
        <v>0</v>
      </c>
      <c r="I122" s="130">
        <v>0</v>
      </c>
      <c r="J122" s="109">
        <f>SUM(G122:I122)</f>
        <v>0</v>
      </c>
      <c r="K122" s="131">
        <f t="shared" si="57"/>
        <v>-2738.4</v>
      </c>
      <c r="L122" s="118">
        <v>0</v>
      </c>
      <c r="M122" s="20"/>
      <c r="N122" s="20"/>
      <c r="O122" s="20"/>
      <c r="P122" s="20"/>
      <c r="Q122" s="20"/>
      <c r="R122" s="20"/>
    </row>
    <row r="123" spans="2:18" ht="15.95" customHeight="1" x14ac:dyDescent="0.25">
      <c r="B123" s="128" t="s">
        <v>118</v>
      </c>
      <c r="C123" s="103">
        <f t="shared" ref="C123:J123" si="65">+C124+C125</f>
        <v>1239.9000000000001</v>
      </c>
      <c r="D123" s="103">
        <f t="shared" si="65"/>
        <v>65.400000000000006</v>
      </c>
      <c r="E123" s="103">
        <f t="shared" si="65"/>
        <v>0</v>
      </c>
      <c r="F123" s="103">
        <f t="shared" si="65"/>
        <v>1305.3000000000002</v>
      </c>
      <c r="G123" s="103">
        <f t="shared" si="65"/>
        <v>0</v>
      </c>
      <c r="H123" s="103">
        <f t="shared" si="65"/>
        <v>0</v>
      </c>
      <c r="I123" s="103">
        <f t="shared" si="65"/>
        <v>0</v>
      </c>
      <c r="J123" s="103">
        <f t="shared" si="65"/>
        <v>0</v>
      </c>
      <c r="K123" s="28">
        <f t="shared" si="57"/>
        <v>-1305.3000000000002</v>
      </c>
      <c r="L123" s="26">
        <f t="shared" ref="L123:L130" si="66">+K123/F123*100</f>
        <v>-100</v>
      </c>
      <c r="M123" s="20"/>
      <c r="N123" s="20"/>
      <c r="O123" s="20"/>
      <c r="P123" s="20"/>
      <c r="Q123" s="20"/>
      <c r="R123" s="20"/>
    </row>
    <row r="124" spans="2:18" ht="15.95" customHeight="1" x14ac:dyDescent="0.25">
      <c r="B124" s="129" t="s">
        <v>119</v>
      </c>
      <c r="C124" s="109">
        <v>0</v>
      </c>
      <c r="D124" s="109">
        <v>65.400000000000006</v>
      </c>
      <c r="E124" s="109">
        <v>0</v>
      </c>
      <c r="F124" s="109">
        <f>SUM(C124:E124)</f>
        <v>65.400000000000006</v>
      </c>
      <c r="G124" s="109">
        <v>0</v>
      </c>
      <c r="H124" s="109">
        <v>0</v>
      </c>
      <c r="I124" s="109">
        <v>0</v>
      </c>
      <c r="J124" s="109">
        <f>SUM(G124:I124)</f>
        <v>0</v>
      </c>
      <c r="K124" s="126">
        <f t="shared" si="57"/>
        <v>-65.400000000000006</v>
      </c>
      <c r="L124" s="73">
        <f t="shared" si="66"/>
        <v>-100</v>
      </c>
      <c r="M124" s="20"/>
      <c r="N124" s="20"/>
      <c r="O124" s="20"/>
      <c r="P124" s="20"/>
      <c r="Q124" s="20"/>
      <c r="R124" s="20"/>
    </row>
    <row r="125" spans="2:18" ht="15.95" customHeight="1" x14ac:dyDescent="0.25">
      <c r="B125" s="129" t="s">
        <v>120</v>
      </c>
      <c r="C125" s="109">
        <v>1239.9000000000001</v>
      </c>
      <c r="D125" s="109">
        <v>0</v>
      </c>
      <c r="E125" s="109">
        <v>0</v>
      </c>
      <c r="F125" s="109">
        <f>SUM(C125:E125)</f>
        <v>1239.9000000000001</v>
      </c>
      <c r="G125" s="109">
        <v>0</v>
      </c>
      <c r="H125" s="109">
        <v>0</v>
      </c>
      <c r="I125" s="109">
        <v>0</v>
      </c>
      <c r="J125" s="109">
        <f>SUM(G125:I125)</f>
        <v>0</v>
      </c>
      <c r="K125" s="126">
        <f t="shared" si="57"/>
        <v>-1239.9000000000001</v>
      </c>
      <c r="L125" s="73">
        <f t="shared" si="66"/>
        <v>-100</v>
      </c>
      <c r="M125" s="20"/>
      <c r="N125" s="20"/>
      <c r="O125" s="20"/>
      <c r="P125" s="20"/>
      <c r="Q125" s="20"/>
      <c r="R125" s="20"/>
    </row>
    <row r="126" spans="2:18" ht="15.95" customHeight="1" x14ac:dyDescent="0.25">
      <c r="B126" s="102" t="s">
        <v>121</v>
      </c>
      <c r="C126" s="103">
        <f t="shared" ref="C126:J126" si="67">+C127</f>
        <v>141.5</v>
      </c>
      <c r="D126" s="103">
        <f t="shared" si="67"/>
        <v>228.3</v>
      </c>
      <c r="E126" s="103">
        <f t="shared" si="67"/>
        <v>54.3</v>
      </c>
      <c r="F126" s="103">
        <f t="shared" si="67"/>
        <v>424.1</v>
      </c>
      <c r="G126" s="103">
        <f t="shared" si="67"/>
        <v>64.599999999999994</v>
      </c>
      <c r="H126" s="103">
        <f t="shared" si="67"/>
        <v>89.4</v>
      </c>
      <c r="I126" s="103">
        <f t="shared" si="67"/>
        <v>43.5</v>
      </c>
      <c r="J126" s="103">
        <f t="shared" si="67"/>
        <v>197.5</v>
      </c>
      <c r="K126" s="104">
        <f t="shared" si="57"/>
        <v>-226.60000000000002</v>
      </c>
      <c r="L126" s="26">
        <f t="shared" si="66"/>
        <v>-53.430794623909463</v>
      </c>
      <c r="M126" s="20"/>
      <c r="N126" s="20"/>
      <c r="O126" s="20"/>
      <c r="P126" s="20"/>
      <c r="Q126" s="20"/>
      <c r="R126" s="20"/>
    </row>
    <row r="127" spans="2:18" ht="13.5" customHeight="1" x14ac:dyDescent="0.25">
      <c r="B127" s="33" t="s">
        <v>122</v>
      </c>
      <c r="C127" s="109">
        <v>141.5</v>
      </c>
      <c r="D127" s="109">
        <v>228.3</v>
      </c>
      <c r="E127" s="109">
        <v>54.3</v>
      </c>
      <c r="F127" s="109">
        <f>SUM(C127:E127)</f>
        <v>424.1</v>
      </c>
      <c r="G127" s="109">
        <v>64.599999999999994</v>
      </c>
      <c r="H127" s="109">
        <v>89.4</v>
      </c>
      <c r="I127" s="109">
        <v>43.5</v>
      </c>
      <c r="J127" s="109">
        <f>SUM(G127:I127)</f>
        <v>197.5</v>
      </c>
      <c r="K127" s="110">
        <f t="shared" si="57"/>
        <v>-226.60000000000002</v>
      </c>
      <c r="L127" s="73">
        <f t="shared" si="66"/>
        <v>-53.430794623909463</v>
      </c>
      <c r="M127" s="20"/>
      <c r="N127" s="20"/>
      <c r="O127" s="20"/>
      <c r="P127" s="20"/>
      <c r="Q127" s="20"/>
      <c r="R127" s="20"/>
    </row>
    <row r="128" spans="2:18" ht="18.75" customHeight="1" thickBot="1" x14ac:dyDescent="0.25">
      <c r="B128" s="132" t="s">
        <v>95</v>
      </c>
      <c r="C128" s="133">
        <f t="shared" ref="C128:J128" si="68">+C126+C102+C101+C100</f>
        <v>212903.3</v>
      </c>
      <c r="D128" s="133">
        <f t="shared" si="68"/>
        <v>68027.100000000006</v>
      </c>
      <c r="E128" s="133">
        <f t="shared" si="68"/>
        <v>60554.299999999988</v>
      </c>
      <c r="F128" s="133">
        <f t="shared" si="68"/>
        <v>341484.69999999995</v>
      </c>
      <c r="G128" s="133">
        <f t="shared" si="68"/>
        <v>98718.39999999998</v>
      </c>
      <c r="H128" s="133">
        <f t="shared" si="68"/>
        <v>195101.2</v>
      </c>
      <c r="I128" s="133">
        <f t="shared" si="68"/>
        <v>73403.199999999997</v>
      </c>
      <c r="J128" s="133">
        <f t="shared" si="68"/>
        <v>367222.80000000005</v>
      </c>
      <c r="K128" s="134">
        <f t="shared" si="57"/>
        <v>25738.100000000093</v>
      </c>
      <c r="L128" s="133">
        <f t="shared" si="66"/>
        <v>7.5371165970247258</v>
      </c>
      <c r="M128" s="20"/>
      <c r="N128" s="20"/>
      <c r="O128" s="20"/>
      <c r="P128" s="20"/>
      <c r="Q128" s="20"/>
      <c r="R128" s="20"/>
    </row>
    <row r="129" spans="2:18" ht="15.95" customHeight="1" thickTop="1" x14ac:dyDescent="0.25">
      <c r="B129" s="135" t="s">
        <v>123</v>
      </c>
      <c r="C129" s="136">
        <f t="shared" ref="C129:E129" si="69">SUM(C130:C136)</f>
        <v>616.1</v>
      </c>
      <c r="D129" s="136">
        <f t="shared" ref="D129" si="70">SUM(D130:D136)</f>
        <v>694.1</v>
      </c>
      <c r="E129" s="136">
        <f t="shared" si="69"/>
        <v>756.1</v>
      </c>
      <c r="F129" s="136">
        <f t="shared" ref="F129:F136" si="71">SUM(C129:E129)</f>
        <v>2066.3000000000002</v>
      </c>
      <c r="G129" s="136">
        <f t="shared" ref="G129:I129" si="72">SUM(G130:G136)</f>
        <v>836.4</v>
      </c>
      <c r="H129" s="136">
        <f t="shared" si="72"/>
        <v>786.50000000000011</v>
      </c>
      <c r="I129" s="136">
        <f t="shared" si="72"/>
        <v>991.5</v>
      </c>
      <c r="J129" s="137">
        <f t="shared" ref="J129:J136" si="73">SUM(G129:I129)</f>
        <v>2614.4</v>
      </c>
      <c r="K129" s="137">
        <f t="shared" si="57"/>
        <v>548.09999999999991</v>
      </c>
      <c r="L129" s="138">
        <f t="shared" si="66"/>
        <v>26.525673909887232</v>
      </c>
      <c r="M129" s="20"/>
      <c r="N129" s="20"/>
      <c r="O129" s="20"/>
      <c r="P129" s="20"/>
      <c r="Q129" s="20"/>
      <c r="R129" s="20"/>
    </row>
    <row r="130" spans="2:18" ht="17.25" customHeight="1" x14ac:dyDescent="0.25">
      <c r="B130" s="139" t="s">
        <v>124</v>
      </c>
      <c r="C130" s="140">
        <v>313.3</v>
      </c>
      <c r="D130" s="140">
        <v>339.7</v>
      </c>
      <c r="E130" s="140">
        <v>343.1</v>
      </c>
      <c r="F130" s="140">
        <f t="shared" si="71"/>
        <v>996.1</v>
      </c>
      <c r="G130" s="140">
        <v>416.8</v>
      </c>
      <c r="H130" s="140">
        <v>381.6</v>
      </c>
      <c r="I130" s="140">
        <v>425.3</v>
      </c>
      <c r="J130" s="141">
        <f t="shared" si="73"/>
        <v>1223.7</v>
      </c>
      <c r="K130" s="141">
        <f t="shared" si="57"/>
        <v>227.60000000000002</v>
      </c>
      <c r="L130" s="140">
        <f t="shared" si="66"/>
        <v>22.849111534986449</v>
      </c>
      <c r="M130" s="20"/>
      <c r="N130" s="20"/>
      <c r="O130" s="20"/>
      <c r="P130" s="20"/>
      <c r="Q130" s="20"/>
      <c r="R130" s="20"/>
    </row>
    <row r="131" spans="2:18" ht="17.25" customHeight="1" x14ac:dyDescent="0.25">
      <c r="B131" s="139" t="s">
        <v>125</v>
      </c>
      <c r="C131" s="140">
        <v>0</v>
      </c>
      <c r="D131" s="140">
        <v>0</v>
      </c>
      <c r="E131" s="140">
        <v>0</v>
      </c>
      <c r="F131" s="140">
        <f t="shared" si="71"/>
        <v>0</v>
      </c>
      <c r="G131" s="140">
        <v>0</v>
      </c>
      <c r="H131" s="140">
        <v>0</v>
      </c>
      <c r="I131" s="140">
        <v>0</v>
      </c>
      <c r="J131" s="141">
        <f t="shared" si="73"/>
        <v>0</v>
      </c>
      <c r="K131" s="141">
        <f t="shared" si="57"/>
        <v>0</v>
      </c>
      <c r="L131" s="118">
        <v>0</v>
      </c>
      <c r="M131" s="20"/>
      <c r="N131" s="20"/>
      <c r="O131" s="20"/>
      <c r="P131" s="20"/>
      <c r="Q131" s="20"/>
      <c r="R131" s="20"/>
    </row>
    <row r="132" spans="2:18" ht="17.25" customHeight="1" x14ac:dyDescent="0.25">
      <c r="B132" s="139" t="s">
        <v>126</v>
      </c>
      <c r="C132" s="140">
        <v>0</v>
      </c>
      <c r="D132" s="140">
        <v>0</v>
      </c>
      <c r="E132" s="140">
        <v>0</v>
      </c>
      <c r="F132" s="140">
        <f t="shared" si="71"/>
        <v>0</v>
      </c>
      <c r="G132" s="140">
        <v>49</v>
      </c>
      <c r="H132" s="140">
        <v>14.7</v>
      </c>
      <c r="I132" s="140">
        <v>41.9</v>
      </c>
      <c r="J132" s="141">
        <f t="shared" si="73"/>
        <v>105.6</v>
      </c>
      <c r="K132" s="141">
        <f t="shared" si="57"/>
        <v>105.6</v>
      </c>
      <c r="L132" s="118">
        <v>0</v>
      </c>
      <c r="M132" s="20"/>
      <c r="N132" s="20"/>
      <c r="O132" s="20"/>
      <c r="P132" s="20"/>
      <c r="Q132" s="20"/>
      <c r="R132" s="20"/>
    </row>
    <row r="133" spans="2:18" ht="17.25" customHeight="1" x14ac:dyDescent="0.25">
      <c r="B133" s="139" t="s">
        <v>127</v>
      </c>
      <c r="C133" s="142">
        <v>236.9</v>
      </c>
      <c r="D133" s="142">
        <v>242.7</v>
      </c>
      <c r="E133" s="142">
        <v>316.89999999999998</v>
      </c>
      <c r="F133" s="143">
        <f t="shared" si="71"/>
        <v>796.5</v>
      </c>
      <c r="G133" s="142">
        <v>288.5</v>
      </c>
      <c r="H133" s="142">
        <v>302.39999999999998</v>
      </c>
      <c r="I133" s="142">
        <v>393.2</v>
      </c>
      <c r="J133" s="141">
        <f t="shared" si="73"/>
        <v>984.09999999999991</v>
      </c>
      <c r="K133" s="141">
        <f t="shared" si="57"/>
        <v>187.59999999999991</v>
      </c>
      <c r="L133" s="73">
        <f>+K133/F133*100</f>
        <v>23.553044569993713</v>
      </c>
      <c r="M133" s="20"/>
      <c r="N133" s="20"/>
      <c r="O133" s="20"/>
      <c r="P133" s="20"/>
      <c r="Q133" s="20"/>
      <c r="R133" s="20"/>
    </row>
    <row r="134" spans="2:18" ht="16.5" customHeight="1" x14ac:dyDescent="0.25">
      <c r="B134" s="139" t="s">
        <v>128</v>
      </c>
      <c r="C134" s="144">
        <v>0</v>
      </c>
      <c r="D134" s="140">
        <v>0.1</v>
      </c>
      <c r="E134" s="140">
        <v>0.2</v>
      </c>
      <c r="F134" s="140">
        <f t="shared" si="71"/>
        <v>0.30000000000000004</v>
      </c>
      <c r="G134" s="144">
        <v>0</v>
      </c>
      <c r="H134" s="140">
        <v>0.7</v>
      </c>
      <c r="I134" s="140">
        <v>0.4</v>
      </c>
      <c r="J134" s="141">
        <f t="shared" si="73"/>
        <v>1.1000000000000001</v>
      </c>
      <c r="K134" s="141">
        <f t="shared" si="57"/>
        <v>0.8</v>
      </c>
      <c r="L134" s="73">
        <f>+K134/F134*100</f>
        <v>266.66666666666663</v>
      </c>
      <c r="M134" s="20"/>
      <c r="N134" s="20"/>
      <c r="O134" s="20"/>
      <c r="P134" s="20"/>
      <c r="Q134" s="20"/>
      <c r="R134" s="20"/>
    </row>
    <row r="135" spans="2:18" ht="16.5" customHeight="1" x14ac:dyDescent="0.25">
      <c r="B135" s="139" t="s">
        <v>129</v>
      </c>
      <c r="C135" s="140">
        <v>0</v>
      </c>
      <c r="D135" s="140">
        <v>0</v>
      </c>
      <c r="E135" s="140">
        <v>0</v>
      </c>
      <c r="F135" s="140">
        <f t="shared" si="71"/>
        <v>0</v>
      </c>
      <c r="G135" s="140">
        <v>0</v>
      </c>
      <c r="H135" s="140">
        <v>0</v>
      </c>
      <c r="I135" s="140">
        <v>0</v>
      </c>
      <c r="J135" s="141">
        <f t="shared" si="73"/>
        <v>0</v>
      </c>
      <c r="K135" s="145">
        <v>0</v>
      </c>
      <c r="L135" s="118">
        <v>0</v>
      </c>
      <c r="M135" s="20"/>
      <c r="N135" s="20"/>
      <c r="O135" s="20"/>
      <c r="P135" s="20"/>
      <c r="Q135" s="20"/>
      <c r="R135" s="20"/>
    </row>
    <row r="136" spans="2:18" ht="16.5" customHeight="1" thickBot="1" x14ac:dyDescent="0.3">
      <c r="B136" s="146" t="s">
        <v>130</v>
      </c>
      <c r="C136" s="147">
        <v>65.900000000000006</v>
      </c>
      <c r="D136" s="147">
        <v>111.6</v>
      </c>
      <c r="E136" s="147">
        <v>95.9</v>
      </c>
      <c r="F136" s="147">
        <f t="shared" si="71"/>
        <v>273.39999999999998</v>
      </c>
      <c r="G136" s="147">
        <v>82.1</v>
      </c>
      <c r="H136" s="147">
        <v>87.1</v>
      </c>
      <c r="I136" s="147">
        <v>130.69999999999999</v>
      </c>
      <c r="J136" s="141">
        <f t="shared" si="73"/>
        <v>299.89999999999998</v>
      </c>
      <c r="K136" s="148">
        <f>+J136-F136</f>
        <v>26.5</v>
      </c>
      <c r="L136" s="149">
        <f>+K136/F136*100</f>
        <v>9.6927578639356256</v>
      </c>
      <c r="M136" s="20"/>
      <c r="N136" s="20"/>
      <c r="O136" s="20"/>
      <c r="P136" s="20"/>
      <c r="Q136" s="20"/>
      <c r="R136" s="20"/>
    </row>
    <row r="137" spans="2:18" ht="19.5" customHeight="1" thickTop="1" x14ac:dyDescent="0.2">
      <c r="B137" s="150" t="s">
        <v>131</v>
      </c>
      <c r="C137" s="151">
        <f t="shared" ref="C137:E137" si="74">+C136+C134+C133+C131+C130+C128+C132</f>
        <v>213519.4</v>
      </c>
      <c r="D137" s="151">
        <f t="shared" si="74"/>
        <v>68721.200000000012</v>
      </c>
      <c r="E137" s="151">
        <f t="shared" si="74"/>
        <v>61310.399999999987</v>
      </c>
      <c r="F137" s="151">
        <f t="shared" ref="F137" si="75">+F136+F134+F133+F131+F130+F128+F135</f>
        <v>343550.99999999994</v>
      </c>
      <c r="G137" s="151">
        <f t="shared" ref="G137:J137" si="76">+G136+G134+G133+G131+G130+G128+G132</f>
        <v>99554.799999999974</v>
      </c>
      <c r="H137" s="151">
        <f t="shared" si="76"/>
        <v>195887.7</v>
      </c>
      <c r="I137" s="151">
        <f t="shared" si="76"/>
        <v>74394.7</v>
      </c>
      <c r="J137" s="151">
        <f t="shared" si="76"/>
        <v>369837.2</v>
      </c>
      <c r="K137" s="152">
        <f>+J137-F137</f>
        <v>26286.20000000007</v>
      </c>
      <c r="L137" s="151">
        <f>+K137/F137*100</f>
        <v>7.6513239664562391</v>
      </c>
      <c r="M137" s="20"/>
      <c r="N137" s="20"/>
      <c r="O137" s="20"/>
      <c r="P137" s="20"/>
      <c r="Q137" s="20"/>
      <c r="R137" s="20"/>
    </row>
    <row r="138" spans="2:18" ht="19.5" customHeight="1" thickBot="1" x14ac:dyDescent="0.25">
      <c r="B138" s="153" t="s">
        <v>132</v>
      </c>
      <c r="C138" s="154">
        <f t="shared" ref="C138" si="77">+C81+C74+C70+C41+C91</f>
        <v>1125.2000000000003</v>
      </c>
      <c r="D138" s="154">
        <f>+D81+D74+D70+D41+D91</f>
        <v>899.1</v>
      </c>
      <c r="E138" s="154">
        <f>+E81+E74+E70+E41+E91</f>
        <v>975.4</v>
      </c>
      <c r="F138" s="154">
        <f>SUM(C138:E138)</f>
        <v>2999.7000000000003</v>
      </c>
      <c r="G138" s="154">
        <f>+G81+G74+G70+G41+G91</f>
        <v>1634.2999999999997</v>
      </c>
      <c r="H138" s="154">
        <f t="shared" ref="H138:J138" si="78">+H81+H74+H70+H41+H91</f>
        <v>1914.6</v>
      </c>
      <c r="I138" s="154">
        <f t="shared" si="78"/>
        <v>1551.3000000000002</v>
      </c>
      <c r="J138" s="154">
        <f t="shared" si="78"/>
        <v>5100.2</v>
      </c>
      <c r="K138" s="155">
        <f>+J138-F138</f>
        <v>2100.4999999999995</v>
      </c>
      <c r="L138" s="155">
        <f>+K138/F138*100</f>
        <v>70.023669033570002</v>
      </c>
      <c r="M138" s="20"/>
      <c r="N138" s="20"/>
      <c r="O138" s="20"/>
      <c r="P138" s="20"/>
      <c r="Q138" s="20"/>
      <c r="R138" s="20"/>
    </row>
    <row r="139" spans="2:18" ht="16.5" customHeight="1" thickTop="1" x14ac:dyDescent="0.2">
      <c r="B139" s="156" t="s">
        <v>133</v>
      </c>
      <c r="C139" s="157"/>
      <c r="D139" s="157"/>
      <c r="E139" s="157"/>
      <c r="F139" s="157"/>
      <c r="G139" s="157"/>
      <c r="H139" s="157"/>
      <c r="I139" s="157"/>
      <c r="J139" s="157"/>
      <c r="K139" s="158"/>
      <c r="L139" s="158"/>
      <c r="M139" s="20"/>
      <c r="N139" s="20"/>
      <c r="O139" s="20"/>
      <c r="P139" s="20"/>
      <c r="Q139" s="20"/>
      <c r="R139" s="20"/>
    </row>
    <row r="140" spans="2:18" ht="16.5" customHeight="1" x14ac:dyDescent="0.2">
      <c r="B140" s="156"/>
      <c r="C140" s="159"/>
      <c r="D140" s="159"/>
      <c r="E140" s="159"/>
      <c r="F140" s="159"/>
      <c r="G140" s="159"/>
      <c r="H140" s="160"/>
      <c r="I140" s="159"/>
      <c r="J140" s="159"/>
      <c r="K140" s="161"/>
      <c r="L140" s="162"/>
      <c r="M140" s="20"/>
      <c r="N140" s="20"/>
      <c r="O140" s="20"/>
      <c r="P140" s="20"/>
      <c r="Q140" s="20"/>
      <c r="R140" s="20"/>
    </row>
    <row r="141" spans="2:18" ht="15" customHeight="1" x14ac:dyDescent="0.2">
      <c r="B141" s="163" t="s">
        <v>134</v>
      </c>
      <c r="C141" s="159"/>
      <c r="D141" s="159"/>
      <c r="E141" s="159"/>
      <c r="F141" s="164"/>
      <c r="G141" s="159"/>
      <c r="H141" s="159"/>
      <c r="I141" s="159"/>
      <c r="J141" s="159"/>
      <c r="K141" s="159"/>
      <c r="L141" s="162"/>
      <c r="M141" s="20"/>
      <c r="N141" s="20"/>
      <c r="O141" s="20"/>
      <c r="P141" s="20"/>
      <c r="Q141" s="20"/>
      <c r="R141" s="20"/>
    </row>
    <row r="142" spans="2:18" s="167" customFormat="1" ht="19.5" customHeight="1" x14ac:dyDescent="0.2">
      <c r="B142" s="165" t="s">
        <v>135</v>
      </c>
      <c r="C142" s="159"/>
      <c r="D142" s="159"/>
      <c r="E142" s="159"/>
      <c r="F142" s="166"/>
      <c r="G142" s="159"/>
      <c r="H142" s="159"/>
      <c r="I142" s="159"/>
      <c r="J142" s="159"/>
      <c r="K142" s="162"/>
      <c r="L142" s="162"/>
      <c r="M142" s="20"/>
      <c r="N142" s="20"/>
      <c r="O142" s="20"/>
      <c r="P142" s="20"/>
      <c r="Q142" s="20"/>
      <c r="R142" s="20"/>
    </row>
    <row r="143" spans="2:18" s="167" customFormat="1" ht="13.5" customHeight="1" x14ac:dyDescent="0.2">
      <c r="B143" s="168" t="s">
        <v>136</v>
      </c>
      <c r="C143" s="159"/>
      <c r="D143" s="159"/>
      <c r="E143" s="159"/>
      <c r="F143" s="166"/>
      <c r="G143" s="159"/>
      <c r="H143" s="159"/>
      <c r="I143" s="159"/>
      <c r="J143" s="159"/>
      <c r="K143" s="162"/>
      <c r="L143" s="162"/>
      <c r="M143" s="20"/>
      <c r="N143" s="20"/>
      <c r="O143" s="20"/>
      <c r="P143" s="20"/>
      <c r="Q143" s="20"/>
      <c r="R143" s="20"/>
    </row>
    <row r="144" spans="2:18" s="167" customFormat="1" ht="14.25" customHeight="1" x14ac:dyDescent="0.2">
      <c r="B144" s="165" t="s">
        <v>137</v>
      </c>
      <c r="C144" s="159"/>
      <c r="D144" s="159"/>
      <c r="E144" s="159"/>
      <c r="F144" s="169"/>
      <c r="G144" s="159"/>
      <c r="H144" s="159"/>
      <c r="I144" s="159"/>
      <c r="J144" s="159"/>
      <c r="K144" s="162"/>
      <c r="L144" s="162"/>
      <c r="M144" s="20"/>
      <c r="N144" s="20"/>
      <c r="O144" s="20"/>
      <c r="P144" s="20"/>
      <c r="Q144" s="20"/>
      <c r="R144" s="20"/>
    </row>
    <row r="145" spans="2:18" ht="13.5" customHeight="1" x14ac:dyDescent="0.2">
      <c r="B145" s="165" t="s">
        <v>138</v>
      </c>
      <c r="C145" s="170"/>
      <c r="D145" s="170"/>
      <c r="E145" s="170"/>
      <c r="F145" s="171"/>
      <c r="G145" s="170"/>
      <c r="H145" s="170"/>
      <c r="I145" s="170"/>
      <c r="J145" s="170"/>
      <c r="K145" s="162"/>
      <c r="L145" s="162"/>
      <c r="M145" s="20"/>
      <c r="N145" s="20"/>
      <c r="O145" s="20"/>
      <c r="P145" s="20"/>
      <c r="Q145" s="20"/>
      <c r="R145" s="20"/>
    </row>
    <row r="146" spans="2:18" ht="12.75" customHeight="1" x14ac:dyDescent="0.2">
      <c r="B146" s="172" t="s">
        <v>139</v>
      </c>
      <c r="C146" s="171"/>
      <c r="D146" s="171"/>
      <c r="E146" s="171"/>
      <c r="F146" s="171"/>
      <c r="G146" s="171"/>
      <c r="H146" s="171"/>
      <c r="I146" s="171"/>
      <c r="J146" s="171"/>
      <c r="K146" s="171"/>
      <c r="L146" s="173"/>
      <c r="M146" s="20"/>
      <c r="N146" s="20"/>
      <c r="O146" s="20"/>
      <c r="P146" s="20"/>
      <c r="Q146" s="20"/>
      <c r="R146" s="20"/>
    </row>
    <row r="147" spans="2:18" x14ac:dyDescent="0.2">
      <c r="B147" s="174"/>
      <c r="C147" s="157"/>
      <c r="D147" s="157"/>
      <c r="E147" s="157"/>
      <c r="F147" s="157"/>
      <c r="G147" s="157"/>
      <c r="H147" s="157"/>
      <c r="I147" s="157"/>
      <c r="J147" s="157"/>
      <c r="K147" s="89"/>
      <c r="L147" s="173"/>
      <c r="M147" s="20"/>
      <c r="N147" s="20"/>
      <c r="O147" s="20"/>
      <c r="P147" s="20"/>
      <c r="Q147" s="20"/>
      <c r="R147" s="20"/>
    </row>
    <row r="148" spans="2:18" x14ac:dyDescent="0.2">
      <c r="B148" s="174"/>
      <c r="C148" s="157"/>
      <c r="D148" s="157"/>
      <c r="E148" s="157"/>
      <c r="F148" s="157"/>
      <c r="G148" s="157"/>
      <c r="H148" s="157"/>
      <c r="I148" s="157"/>
      <c r="J148" s="157"/>
      <c r="K148" s="157"/>
      <c r="L148" s="20"/>
      <c r="M148" s="20"/>
      <c r="N148" s="20"/>
      <c r="O148" s="20"/>
      <c r="P148" s="20"/>
      <c r="Q148" s="20"/>
      <c r="R148" s="20"/>
    </row>
    <row r="149" spans="2:18" ht="16.5" x14ac:dyDescent="0.3">
      <c r="B149" s="175"/>
      <c r="C149" s="157"/>
      <c r="D149" s="157"/>
      <c r="E149" s="157"/>
      <c r="F149" s="157"/>
      <c r="G149" s="157"/>
      <c r="H149" s="157"/>
      <c r="I149" s="157"/>
      <c r="J149" s="157"/>
      <c r="K149" s="157"/>
      <c r="L149" s="20"/>
      <c r="M149" s="20"/>
      <c r="N149" s="20"/>
      <c r="O149" s="20"/>
      <c r="P149" s="20"/>
      <c r="Q149" s="20"/>
      <c r="R149" s="20"/>
    </row>
    <row r="150" spans="2:18" x14ac:dyDescent="0.2">
      <c r="B150" s="162"/>
      <c r="C150" s="159"/>
      <c r="D150" s="159"/>
      <c r="E150" s="159"/>
      <c r="F150" s="157"/>
      <c r="G150" s="159"/>
      <c r="H150" s="159"/>
      <c r="I150" s="159"/>
      <c r="J150" s="159"/>
      <c r="K150" s="162"/>
      <c r="L150" s="162"/>
    </row>
    <row r="151" spans="2:18" x14ac:dyDescent="0.2">
      <c r="B151" s="162"/>
      <c r="C151" s="176"/>
      <c r="D151" s="176"/>
      <c r="E151" s="176"/>
      <c r="F151" s="176"/>
      <c r="G151" s="176"/>
      <c r="H151" s="176"/>
      <c r="I151" s="176"/>
      <c r="J151" s="176"/>
    </row>
    <row r="152" spans="2:18" x14ac:dyDescent="0.2">
      <c r="B152" s="162"/>
      <c r="C152" s="159"/>
      <c r="D152" s="159"/>
      <c r="E152" s="159"/>
      <c r="F152" s="159"/>
      <c r="G152" s="159"/>
      <c r="H152" s="159"/>
      <c r="I152" s="159"/>
      <c r="J152" s="159"/>
    </row>
    <row r="153" spans="2:18" x14ac:dyDescent="0.2">
      <c r="B153" s="162"/>
      <c r="C153" s="159"/>
      <c r="D153" s="159"/>
      <c r="E153" s="159"/>
      <c r="F153" s="157"/>
      <c r="G153" s="159"/>
      <c r="H153" s="159"/>
      <c r="I153" s="159"/>
      <c r="J153" s="159"/>
    </row>
    <row r="154" spans="2:18" x14ac:dyDescent="0.2">
      <c r="B154" s="162"/>
      <c r="C154" s="159"/>
      <c r="D154" s="159"/>
      <c r="E154" s="159"/>
      <c r="F154" s="157"/>
      <c r="G154" s="159"/>
      <c r="H154" s="159"/>
      <c r="I154" s="159"/>
      <c r="J154" s="159"/>
    </row>
    <row r="155" spans="2:18" x14ac:dyDescent="0.2">
      <c r="B155" s="162"/>
      <c r="C155" s="159"/>
      <c r="D155" s="159"/>
      <c r="F155" s="157"/>
      <c r="G155" s="159"/>
      <c r="H155" s="159"/>
    </row>
    <row r="156" spans="2:18" x14ac:dyDescent="0.2">
      <c r="B156" s="162"/>
      <c r="C156" s="159"/>
      <c r="D156" s="159"/>
      <c r="E156" s="159"/>
      <c r="F156" s="162"/>
      <c r="G156" s="159"/>
      <c r="H156" s="159"/>
      <c r="I156" s="159"/>
      <c r="J156" s="159"/>
    </row>
    <row r="157" spans="2:18" x14ac:dyDescent="0.2">
      <c r="B157" s="162"/>
      <c r="C157" s="170"/>
      <c r="D157" s="170"/>
      <c r="E157" s="170"/>
      <c r="F157" s="162"/>
      <c r="G157" s="170"/>
      <c r="H157" s="170"/>
      <c r="I157" s="170"/>
      <c r="J157" s="170"/>
      <c r="K157" s="162"/>
      <c r="L157" s="162"/>
    </row>
    <row r="158" spans="2:18" x14ac:dyDescent="0.2">
      <c r="B158" s="162"/>
      <c r="C158" s="170"/>
      <c r="D158" s="170"/>
      <c r="E158" s="170"/>
      <c r="F158" s="162"/>
      <c r="G158" s="170"/>
      <c r="H158" s="170"/>
      <c r="I158" s="170"/>
      <c r="J158" s="170"/>
      <c r="K158" s="162"/>
      <c r="L158" s="162"/>
    </row>
    <row r="159" spans="2:18" x14ac:dyDescent="0.2">
      <c r="B159" s="162"/>
      <c r="C159" s="170"/>
      <c r="D159" s="170"/>
      <c r="E159" s="170"/>
      <c r="F159" s="162"/>
      <c r="G159" s="170"/>
      <c r="H159" s="170"/>
      <c r="I159" s="170"/>
      <c r="J159" s="170"/>
      <c r="K159" s="162"/>
      <c r="L159" s="162"/>
    </row>
    <row r="160" spans="2:18" ht="14.25" x14ac:dyDescent="0.2">
      <c r="B160" s="162"/>
      <c r="C160" s="162"/>
      <c r="D160" s="162"/>
      <c r="E160" s="162"/>
      <c r="F160" s="162"/>
      <c r="G160" s="162"/>
      <c r="H160" s="162"/>
      <c r="I160" s="162"/>
      <c r="J160" s="177"/>
      <c r="K160" s="162"/>
      <c r="L160" s="162"/>
    </row>
    <row r="161" spans="2:12" ht="14.25" x14ac:dyDescent="0.2">
      <c r="B161" s="162"/>
      <c r="C161" s="162"/>
      <c r="D161" s="162"/>
      <c r="E161" s="162"/>
      <c r="F161" s="162"/>
      <c r="G161" s="162"/>
      <c r="H161" s="162"/>
      <c r="I161" s="162"/>
      <c r="J161" s="177"/>
      <c r="K161" s="162"/>
      <c r="L161" s="162"/>
    </row>
    <row r="162" spans="2:12" ht="14.25" x14ac:dyDescent="0.2">
      <c r="B162" s="162"/>
      <c r="C162" s="162"/>
      <c r="D162" s="162"/>
      <c r="E162" s="162"/>
      <c r="F162" s="162"/>
      <c r="G162" s="162"/>
      <c r="H162" s="162"/>
      <c r="I162" s="162"/>
      <c r="J162" s="177"/>
      <c r="K162" s="162"/>
      <c r="L162" s="162"/>
    </row>
    <row r="163" spans="2:12" ht="14.25" x14ac:dyDescent="0.2">
      <c r="B163" s="162"/>
      <c r="C163" s="162"/>
      <c r="D163" s="162"/>
      <c r="E163" s="162"/>
      <c r="F163" s="162"/>
      <c r="G163" s="162"/>
      <c r="H163" s="162"/>
      <c r="I163" s="162"/>
      <c r="J163" s="177"/>
      <c r="K163" s="162"/>
      <c r="L163" s="162"/>
    </row>
    <row r="164" spans="2:12" ht="14.25" x14ac:dyDescent="0.2">
      <c r="B164" s="162"/>
      <c r="C164" s="162"/>
      <c r="D164" s="162"/>
      <c r="E164" s="162"/>
      <c r="F164" s="162"/>
      <c r="G164" s="162"/>
      <c r="H164" s="162"/>
      <c r="I164" s="162"/>
      <c r="J164" s="177"/>
      <c r="K164" s="162"/>
      <c r="L164" s="162"/>
    </row>
    <row r="165" spans="2:12" ht="14.25" x14ac:dyDescent="0.2">
      <c r="B165" s="162"/>
      <c r="C165" s="162"/>
      <c r="D165" s="162"/>
      <c r="E165" s="162"/>
      <c r="F165" s="162"/>
      <c r="G165" s="162"/>
      <c r="H165" s="162"/>
      <c r="I165" s="162"/>
      <c r="J165" s="177"/>
      <c r="K165" s="162"/>
      <c r="L165" s="162"/>
    </row>
    <row r="166" spans="2:12" ht="14.25" x14ac:dyDescent="0.2">
      <c r="B166" s="162"/>
      <c r="C166" s="162"/>
      <c r="D166" s="162"/>
      <c r="E166" s="162"/>
      <c r="F166" s="162"/>
      <c r="G166" s="162"/>
      <c r="H166" s="162"/>
      <c r="I166" s="162"/>
      <c r="J166" s="177"/>
      <c r="K166" s="162"/>
      <c r="L166" s="162"/>
    </row>
    <row r="167" spans="2:12" ht="14.25" x14ac:dyDescent="0.2">
      <c r="B167" s="162"/>
      <c r="C167" s="162"/>
      <c r="D167" s="162"/>
      <c r="E167" s="162"/>
      <c r="F167" s="162"/>
      <c r="G167" s="162"/>
      <c r="H167" s="162"/>
      <c r="I167" s="162"/>
      <c r="J167" s="177"/>
      <c r="K167" s="162"/>
      <c r="L167" s="162"/>
    </row>
    <row r="168" spans="2:12" ht="14.25" x14ac:dyDescent="0.2">
      <c r="B168" s="162"/>
      <c r="C168" s="162"/>
      <c r="D168" s="162"/>
      <c r="E168" s="162"/>
      <c r="F168" s="162"/>
      <c r="G168" s="162"/>
      <c r="H168" s="162"/>
      <c r="I168" s="162"/>
      <c r="J168" s="177"/>
      <c r="K168" s="162"/>
      <c r="L168" s="162"/>
    </row>
    <row r="169" spans="2:12" ht="14.25" x14ac:dyDescent="0.2">
      <c r="B169" s="162"/>
      <c r="C169" s="162"/>
      <c r="D169" s="162"/>
      <c r="E169" s="162"/>
      <c r="F169" s="162"/>
      <c r="G169" s="162"/>
      <c r="H169" s="162"/>
      <c r="I169" s="162"/>
      <c r="J169" s="177"/>
      <c r="K169" s="162"/>
      <c r="L169" s="162"/>
    </row>
    <row r="170" spans="2:12" ht="14.25" x14ac:dyDescent="0.2">
      <c r="B170" s="162"/>
      <c r="C170" s="162"/>
      <c r="D170" s="162"/>
      <c r="E170" s="162"/>
      <c r="F170" s="162"/>
      <c r="G170" s="162"/>
      <c r="H170" s="162"/>
      <c r="I170" s="162"/>
      <c r="J170" s="177"/>
      <c r="K170" s="162"/>
      <c r="L170" s="162"/>
    </row>
    <row r="171" spans="2:12" ht="14.25" x14ac:dyDescent="0.2">
      <c r="B171" s="162"/>
      <c r="C171" s="162"/>
      <c r="D171" s="162"/>
      <c r="E171" s="162"/>
      <c r="F171" s="162"/>
      <c r="G171" s="162"/>
      <c r="H171" s="162"/>
      <c r="I171" s="162"/>
      <c r="J171" s="177"/>
      <c r="K171" s="162"/>
      <c r="L171" s="162"/>
    </row>
    <row r="172" spans="2:12" ht="14.25" x14ac:dyDescent="0.2">
      <c r="B172" s="162"/>
      <c r="C172" s="162"/>
      <c r="D172" s="162"/>
      <c r="E172" s="162"/>
      <c r="F172" s="162"/>
      <c r="G172" s="162"/>
      <c r="H172" s="162"/>
      <c r="I172" s="162"/>
      <c r="J172" s="178"/>
      <c r="K172" s="162"/>
      <c r="L172" s="162"/>
    </row>
    <row r="173" spans="2:12" ht="14.25" x14ac:dyDescent="0.2">
      <c r="B173" s="162"/>
      <c r="C173" s="162"/>
      <c r="D173" s="162"/>
      <c r="E173" s="162"/>
      <c r="F173" s="162"/>
      <c r="G173" s="162"/>
      <c r="H173" s="162"/>
      <c r="I173" s="162"/>
      <c r="J173" s="178"/>
      <c r="K173" s="162"/>
      <c r="L173" s="162"/>
    </row>
    <row r="174" spans="2:12" ht="14.25" x14ac:dyDescent="0.2">
      <c r="B174" s="162"/>
      <c r="C174" s="162"/>
      <c r="D174" s="162"/>
      <c r="E174" s="162"/>
      <c r="F174" s="162"/>
      <c r="G174" s="162"/>
      <c r="H174" s="162"/>
      <c r="I174" s="162"/>
      <c r="J174" s="178"/>
      <c r="K174" s="162"/>
      <c r="L174" s="162"/>
    </row>
    <row r="175" spans="2:12" ht="14.25" x14ac:dyDescent="0.2">
      <c r="B175" s="162"/>
      <c r="C175" s="162"/>
      <c r="D175" s="162"/>
      <c r="E175" s="162"/>
      <c r="F175" s="162"/>
      <c r="G175" s="162"/>
      <c r="H175" s="162"/>
      <c r="I175" s="162"/>
      <c r="J175" s="178"/>
      <c r="K175" s="162"/>
      <c r="L175" s="162"/>
    </row>
    <row r="176" spans="2:12" ht="14.25" x14ac:dyDescent="0.2">
      <c r="B176" s="162"/>
      <c r="C176" s="162"/>
      <c r="D176" s="162"/>
      <c r="E176" s="162"/>
      <c r="F176" s="162"/>
      <c r="G176" s="162"/>
      <c r="H176" s="162"/>
      <c r="I176" s="162"/>
      <c r="J176" s="178"/>
      <c r="K176" s="162"/>
      <c r="L176" s="162"/>
    </row>
    <row r="177" spans="2:12" ht="14.25" x14ac:dyDescent="0.2">
      <c r="B177" s="162"/>
      <c r="C177" s="162"/>
      <c r="D177" s="162"/>
      <c r="E177" s="162"/>
      <c r="F177" s="162"/>
      <c r="G177" s="162"/>
      <c r="H177" s="162"/>
      <c r="I177" s="162"/>
      <c r="J177" s="178"/>
      <c r="K177" s="162"/>
      <c r="L177" s="162"/>
    </row>
    <row r="178" spans="2:12" ht="14.25" x14ac:dyDescent="0.2">
      <c r="B178" s="162"/>
      <c r="C178" s="162"/>
      <c r="D178" s="162"/>
      <c r="E178" s="162"/>
      <c r="F178" s="162"/>
      <c r="G178" s="162"/>
      <c r="H178" s="162"/>
      <c r="I178" s="162"/>
      <c r="J178" s="178"/>
      <c r="K178" s="162"/>
      <c r="L178" s="162"/>
    </row>
    <row r="179" spans="2:12" ht="14.25" x14ac:dyDescent="0.2">
      <c r="B179" s="162"/>
      <c r="C179" s="162"/>
      <c r="D179" s="162"/>
      <c r="E179" s="162"/>
      <c r="F179" s="162"/>
      <c r="G179" s="162"/>
      <c r="H179" s="162"/>
      <c r="I179" s="162"/>
      <c r="J179" s="178"/>
      <c r="K179" s="162"/>
      <c r="L179" s="162"/>
    </row>
    <row r="180" spans="2:12" ht="14.25" x14ac:dyDescent="0.2">
      <c r="B180" s="162"/>
      <c r="C180" s="162"/>
      <c r="D180" s="162"/>
      <c r="E180" s="162"/>
      <c r="F180" s="162"/>
      <c r="G180" s="162"/>
      <c r="H180" s="162"/>
      <c r="I180" s="162"/>
      <c r="J180" s="178"/>
      <c r="K180" s="162"/>
      <c r="L180" s="162"/>
    </row>
    <row r="181" spans="2:12" ht="14.25" x14ac:dyDescent="0.2">
      <c r="B181" s="162"/>
      <c r="C181" s="162"/>
      <c r="D181" s="162"/>
      <c r="E181" s="162"/>
      <c r="F181" s="162"/>
      <c r="G181" s="162"/>
      <c r="H181" s="162"/>
      <c r="I181" s="162"/>
      <c r="J181" s="178"/>
      <c r="K181" s="162"/>
      <c r="L181" s="162"/>
    </row>
    <row r="182" spans="2:12" ht="14.25" x14ac:dyDescent="0.2">
      <c r="B182" s="162"/>
      <c r="C182" s="162"/>
      <c r="D182" s="162"/>
      <c r="E182" s="162"/>
      <c r="F182" s="162"/>
      <c r="G182" s="162"/>
      <c r="H182" s="162"/>
      <c r="I182" s="162"/>
      <c r="J182" s="178"/>
      <c r="K182" s="162"/>
      <c r="L182" s="162"/>
    </row>
    <row r="183" spans="2:12" ht="14.25" x14ac:dyDescent="0.2">
      <c r="B183" s="162"/>
      <c r="C183" s="162"/>
      <c r="D183" s="162"/>
      <c r="E183" s="162"/>
      <c r="F183" s="162"/>
      <c r="G183" s="162"/>
      <c r="H183" s="162"/>
      <c r="I183" s="162"/>
      <c r="J183" s="178"/>
      <c r="K183" s="162"/>
      <c r="L183" s="162"/>
    </row>
    <row r="184" spans="2:12" ht="14.25" x14ac:dyDescent="0.2">
      <c r="B184" s="162"/>
      <c r="C184" s="162"/>
      <c r="D184" s="162"/>
      <c r="E184" s="162"/>
      <c r="F184" s="162"/>
      <c r="G184" s="162"/>
      <c r="H184" s="162"/>
      <c r="I184" s="162"/>
      <c r="J184" s="178"/>
      <c r="K184" s="162"/>
      <c r="L184" s="162"/>
    </row>
    <row r="185" spans="2:12" ht="14.25" x14ac:dyDescent="0.2">
      <c r="B185" s="162"/>
      <c r="C185" s="162"/>
      <c r="D185" s="162"/>
      <c r="E185" s="162"/>
      <c r="F185" s="162"/>
      <c r="G185" s="162"/>
      <c r="H185" s="162"/>
      <c r="I185" s="162"/>
      <c r="J185" s="178"/>
      <c r="K185" s="162"/>
      <c r="L185" s="162"/>
    </row>
    <row r="186" spans="2:12" ht="14.25" x14ac:dyDescent="0.2">
      <c r="B186" s="162"/>
      <c r="C186" s="162"/>
      <c r="D186" s="162"/>
      <c r="E186" s="162"/>
      <c r="F186" s="162"/>
      <c r="G186" s="162"/>
      <c r="H186" s="162"/>
      <c r="I186" s="162"/>
      <c r="J186" s="178"/>
      <c r="K186" s="162"/>
      <c r="L186" s="162"/>
    </row>
    <row r="187" spans="2:12" ht="14.25" x14ac:dyDescent="0.2">
      <c r="B187" s="162"/>
      <c r="C187" s="162"/>
      <c r="D187" s="162"/>
      <c r="E187" s="162"/>
      <c r="F187" s="162"/>
      <c r="G187" s="162"/>
      <c r="H187" s="162"/>
      <c r="I187" s="162"/>
      <c r="J187" s="178"/>
      <c r="K187" s="162"/>
      <c r="L187" s="162"/>
    </row>
    <row r="188" spans="2:12" ht="14.25" x14ac:dyDescent="0.2">
      <c r="B188" s="162"/>
      <c r="C188" s="162"/>
      <c r="D188" s="162"/>
      <c r="E188" s="162"/>
      <c r="F188" s="162"/>
      <c r="G188" s="162"/>
      <c r="H188" s="162"/>
      <c r="I188" s="162"/>
      <c r="J188" s="178"/>
      <c r="K188" s="162"/>
      <c r="L188" s="162"/>
    </row>
    <row r="189" spans="2:12" ht="14.25" x14ac:dyDescent="0.2">
      <c r="B189" s="162"/>
      <c r="C189" s="162"/>
      <c r="D189" s="162"/>
      <c r="E189" s="162"/>
      <c r="F189" s="162"/>
      <c r="G189" s="162"/>
      <c r="H189" s="162"/>
      <c r="I189" s="162"/>
      <c r="J189" s="178"/>
      <c r="K189" s="162"/>
      <c r="L189" s="162"/>
    </row>
    <row r="190" spans="2:12" ht="14.25" x14ac:dyDescent="0.2">
      <c r="B190" s="162"/>
      <c r="C190" s="162"/>
      <c r="D190" s="162"/>
      <c r="E190" s="162"/>
      <c r="F190" s="162"/>
      <c r="G190" s="162"/>
      <c r="H190" s="162"/>
      <c r="I190" s="162"/>
      <c r="J190" s="178"/>
      <c r="K190" s="162"/>
      <c r="L190" s="162"/>
    </row>
    <row r="191" spans="2:12" ht="14.25" x14ac:dyDescent="0.2">
      <c r="B191" s="162"/>
      <c r="C191" s="162"/>
      <c r="D191" s="162"/>
      <c r="E191" s="162"/>
      <c r="F191" s="162"/>
      <c r="G191" s="162"/>
      <c r="H191" s="162"/>
      <c r="I191" s="162"/>
      <c r="J191" s="178"/>
      <c r="K191" s="162"/>
      <c r="L191" s="162"/>
    </row>
    <row r="192" spans="2:12" x14ac:dyDescent="0.2"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</row>
    <row r="193" spans="2:12" x14ac:dyDescent="0.2"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</row>
    <row r="194" spans="2:12" x14ac:dyDescent="0.2"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</row>
    <row r="195" spans="2:12" x14ac:dyDescent="0.2"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</row>
    <row r="196" spans="2:12" x14ac:dyDescent="0.2"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</row>
    <row r="197" spans="2:12" x14ac:dyDescent="0.2"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</row>
    <row r="198" spans="2:12" x14ac:dyDescent="0.2"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</row>
    <row r="199" spans="2:12" x14ac:dyDescent="0.2"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</row>
    <row r="200" spans="2:12" x14ac:dyDescent="0.2"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</row>
    <row r="201" spans="2:12" x14ac:dyDescent="0.2"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</row>
    <row r="202" spans="2:12" x14ac:dyDescent="0.2"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</row>
    <row r="203" spans="2:12" x14ac:dyDescent="0.2"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</row>
    <row r="204" spans="2:12" x14ac:dyDescent="0.2"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</row>
    <row r="205" spans="2:12" x14ac:dyDescent="0.2"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</row>
    <row r="206" spans="2:12" x14ac:dyDescent="0.2">
      <c r="B206" s="162"/>
      <c r="C206" s="162"/>
      <c r="D206" s="162"/>
      <c r="E206" s="162"/>
      <c r="F206" s="162"/>
      <c r="G206" s="162"/>
      <c r="H206" s="162"/>
      <c r="I206" s="162"/>
      <c r="J206" s="162"/>
      <c r="K206" s="162"/>
      <c r="L206" s="162"/>
    </row>
    <row r="207" spans="2:12" x14ac:dyDescent="0.2">
      <c r="B207" s="162"/>
      <c r="C207" s="162"/>
      <c r="D207" s="162"/>
      <c r="E207" s="162"/>
      <c r="F207" s="162"/>
      <c r="G207" s="162"/>
      <c r="H207" s="162"/>
      <c r="I207" s="162"/>
      <c r="J207" s="162"/>
      <c r="K207" s="162"/>
      <c r="L207" s="162"/>
    </row>
    <row r="208" spans="2:12" x14ac:dyDescent="0.2">
      <c r="B208" s="162"/>
      <c r="C208" s="162"/>
      <c r="D208" s="162"/>
      <c r="E208" s="162"/>
      <c r="F208" s="162"/>
      <c r="G208" s="162"/>
      <c r="H208" s="162"/>
      <c r="I208" s="162"/>
      <c r="J208" s="162"/>
      <c r="K208" s="162"/>
      <c r="L208" s="162"/>
    </row>
    <row r="209" spans="2:12" x14ac:dyDescent="0.2"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</row>
    <row r="210" spans="2:12" x14ac:dyDescent="0.2"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</row>
    <row r="211" spans="2:12" x14ac:dyDescent="0.2">
      <c r="B211" s="162"/>
      <c r="C211" s="162"/>
      <c r="D211" s="162"/>
      <c r="E211" s="162"/>
      <c r="F211" s="162"/>
      <c r="G211" s="162"/>
      <c r="H211" s="162"/>
      <c r="I211" s="162"/>
      <c r="J211" s="162"/>
      <c r="K211" s="162"/>
      <c r="L211" s="162"/>
    </row>
    <row r="212" spans="2:12" x14ac:dyDescent="0.2">
      <c r="B212" s="162"/>
      <c r="C212" s="162"/>
      <c r="D212" s="162"/>
      <c r="E212" s="162"/>
      <c r="F212" s="162"/>
      <c r="G212" s="162"/>
      <c r="H212" s="162"/>
      <c r="I212" s="162"/>
      <c r="J212" s="162"/>
      <c r="K212" s="162"/>
      <c r="L212" s="162"/>
    </row>
    <row r="213" spans="2:12" x14ac:dyDescent="0.2"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</row>
    <row r="214" spans="2:12" x14ac:dyDescent="0.2"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</row>
    <row r="215" spans="2:12" x14ac:dyDescent="0.2"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</row>
    <row r="216" spans="2:12" x14ac:dyDescent="0.2"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</row>
    <row r="217" spans="2:12" x14ac:dyDescent="0.2">
      <c r="B217" s="162"/>
      <c r="C217" s="162"/>
      <c r="D217" s="162"/>
      <c r="E217" s="162"/>
      <c r="F217" s="162"/>
      <c r="G217" s="162"/>
      <c r="H217" s="162"/>
      <c r="I217" s="162"/>
      <c r="J217" s="162"/>
      <c r="K217" s="162"/>
      <c r="L217" s="162"/>
    </row>
    <row r="218" spans="2:12" x14ac:dyDescent="0.2">
      <c r="B218" s="162"/>
      <c r="C218" s="162"/>
      <c r="D218" s="162"/>
      <c r="E218" s="162"/>
      <c r="F218" s="162"/>
      <c r="G218" s="162"/>
      <c r="H218" s="162"/>
      <c r="I218" s="162"/>
      <c r="J218" s="162"/>
      <c r="K218" s="162"/>
      <c r="L218" s="162"/>
    </row>
    <row r="219" spans="2:12" x14ac:dyDescent="0.2">
      <c r="B219" s="162"/>
      <c r="C219" s="162"/>
      <c r="D219" s="162"/>
      <c r="E219" s="162"/>
      <c r="F219" s="162"/>
      <c r="G219" s="162"/>
      <c r="H219" s="162"/>
      <c r="I219" s="162"/>
      <c r="J219" s="162"/>
      <c r="K219" s="162"/>
      <c r="L219" s="162"/>
    </row>
    <row r="220" spans="2:12" x14ac:dyDescent="0.2">
      <c r="B220" s="162"/>
      <c r="C220" s="162"/>
      <c r="D220" s="162"/>
      <c r="E220" s="162"/>
      <c r="F220" s="162"/>
      <c r="G220" s="162"/>
      <c r="H220" s="162"/>
      <c r="I220" s="162"/>
      <c r="J220" s="162"/>
      <c r="K220" s="162"/>
      <c r="L220" s="162"/>
    </row>
    <row r="221" spans="2:12" x14ac:dyDescent="0.2">
      <c r="B221" s="162"/>
      <c r="C221" s="162"/>
      <c r="D221" s="162"/>
      <c r="E221" s="162"/>
      <c r="F221" s="162"/>
      <c r="G221" s="162"/>
      <c r="H221" s="162"/>
      <c r="I221" s="162"/>
      <c r="J221" s="162"/>
      <c r="K221" s="162"/>
      <c r="L221" s="162"/>
    </row>
    <row r="222" spans="2:12" x14ac:dyDescent="0.2"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</row>
    <row r="223" spans="2:12" x14ac:dyDescent="0.2"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</row>
    <row r="224" spans="2:12" x14ac:dyDescent="0.2"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</row>
    <row r="225" spans="2:12" x14ac:dyDescent="0.2"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</row>
    <row r="226" spans="2:12" x14ac:dyDescent="0.2"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</row>
    <row r="227" spans="2:12" x14ac:dyDescent="0.2"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</row>
    <row r="228" spans="2:12" x14ac:dyDescent="0.2"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</row>
    <row r="229" spans="2:12" x14ac:dyDescent="0.2"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</row>
    <row r="230" spans="2:12" x14ac:dyDescent="0.2"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</row>
    <row r="231" spans="2:12" x14ac:dyDescent="0.2"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</row>
    <row r="232" spans="2:12" x14ac:dyDescent="0.2"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</row>
    <row r="233" spans="2:12" x14ac:dyDescent="0.2"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</row>
    <row r="234" spans="2:12" x14ac:dyDescent="0.2"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</row>
    <row r="235" spans="2:12" x14ac:dyDescent="0.2"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</row>
    <row r="236" spans="2:12" x14ac:dyDescent="0.2"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</row>
    <row r="237" spans="2:12" x14ac:dyDescent="0.2"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</row>
    <row r="238" spans="2:12" x14ac:dyDescent="0.2"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</row>
    <row r="239" spans="2:12" x14ac:dyDescent="0.2"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</row>
    <row r="240" spans="2:12" x14ac:dyDescent="0.2"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</row>
    <row r="241" spans="2:12" x14ac:dyDescent="0.2"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</row>
    <row r="242" spans="2:12" x14ac:dyDescent="0.2"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</row>
    <row r="243" spans="2:12" x14ac:dyDescent="0.2"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</row>
    <row r="244" spans="2:12" x14ac:dyDescent="0.2"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</row>
    <row r="245" spans="2:12" x14ac:dyDescent="0.2"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</row>
    <row r="246" spans="2:12" x14ac:dyDescent="0.2"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</row>
    <row r="247" spans="2:12" x14ac:dyDescent="0.2"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</row>
    <row r="248" spans="2:12" x14ac:dyDescent="0.2"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</row>
    <row r="249" spans="2:12" x14ac:dyDescent="0.2"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</row>
    <row r="250" spans="2:12" x14ac:dyDescent="0.2"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</row>
    <row r="251" spans="2:12" x14ac:dyDescent="0.2"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</row>
    <row r="252" spans="2:12" x14ac:dyDescent="0.2"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</row>
    <row r="253" spans="2:12" x14ac:dyDescent="0.2"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</row>
    <row r="254" spans="2:12" x14ac:dyDescent="0.2"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</row>
  </sheetData>
  <mergeCells count="10">
    <mergeCell ref="B1:L1"/>
    <mergeCell ref="B3:L3"/>
    <mergeCell ref="B4:L4"/>
    <mergeCell ref="B5:L5"/>
    <mergeCell ref="B6:B7"/>
    <mergeCell ref="C6:E6"/>
    <mergeCell ref="F6:F7"/>
    <mergeCell ref="G6:I6"/>
    <mergeCell ref="J6:J7"/>
    <mergeCell ref="K6:L6"/>
  </mergeCells>
  <printOptions horizontalCentered="1"/>
  <pageMargins left="0" right="0" top="0" bottom="0" header="0" footer="0"/>
  <pageSetup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</vt:lpstr>
      <vt:lpstr>PP!Área_de_impresión</vt:lpstr>
      <vt:lpstr>PP!Títulos_a_imprimir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2022-04-26T19:15:39Z</dcterms:created>
  <dcterms:modified xsi:type="dcterms:W3CDTF">2022-04-26T19:16:09Z</dcterms:modified>
</cp:coreProperties>
</file>