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AppData\Local\Microsoft\Windows\INetCache\Content.Outlook\F1PJZWEK\"/>
    </mc:Choice>
  </mc:AlternateContent>
  <xr:revisionPtr revIDLastSave="0" documentId="13_ncr:1_{6707758C-EF09-414C-91C5-2F6121CBF750}" xr6:coauthVersionLast="47" xr6:coauthVersionMax="47" xr10:uidLastSave="{00000000-0000-0000-0000-000000000000}"/>
  <bookViews>
    <workbookView xWindow="-120" yWindow="-120" windowWidth="29040" windowHeight="15720" xr2:uid="{33D82C12-7164-4CBC-85E6-E263C83B1976}"/>
  </bookViews>
  <sheets>
    <sheet name="PP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PP!$B$6:$J$136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6" i="1" l="1"/>
  <c r="I136" i="1"/>
  <c r="H136" i="1"/>
  <c r="G136" i="1"/>
  <c r="E136" i="1"/>
  <c r="D136" i="1"/>
  <c r="C136" i="1"/>
  <c r="J134" i="1"/>
  <c r="F134" i="1"/>
  <c r="K134" i="1" s="1"/>
  <c r="L134" i="1" s="1"/>
  <c r="J133" i="1"/>
  <c r="F133" i="1"/>
  <c r="J132" i="1"/>
  <c r="K132" i="1" s="1"/>
  <c r="F132" i="1"/>
  <c r="J131" i="1"/>
  <c r="F131" i="1"/>
  <c r="J130" i="1"/>
  <c r="K130" i="1" s="1"/>
  <c r="L130" i="1" s="1"/>
  <c r="F130" i="1"/>
  <c r="J129" i="1"/>
  <c r="F129" i="1"/>
  <c r="F127" i="1" s="1"/>
  <c r="J128" i="1"/>
  <c r="F128" i="1"/>
  <c r="J127" i="1"/>
  <c r="I127" i="1"/>
  <c r="H127" i="1"/>
  <c r="G127" i="1"/>
  <c r="E127" i="1"/>
  <c r="D127" i="1"/>
  <c r="C127" i="1"/>
  <c r="J125" i="1"/>
  <c r="F125" i="1"/>
  <c r="J124" i="1"/>
  <c r="K124" i="1" s="1"/>
  <c r="F124" i="1"/>
  <c r="F122" i="1" s="1"/>
  <c r="J123" i="1"/>
  <c r="K123" i="1" s="1"/>
  <c r="L123" i="1" s="1"/>
  <c r="F123" i="1"/>
  <c r="I122" i="1"/>
  <c r="H122" i="1"/>
  <c r="G122" i="1"/>
  <c r="E122" i="1"/>
  <c r="D122" i="1"/>
  <c r="C122" i="1"/>
  <c r="J121" i="1"/>
  <c r="F121" i="1"/>
  <c r="F119" i="1" s="1"/>
  <c r="J120" i="1"/>
  <c r="K120" i="1" s="1"/>
  <c r="L120" i="1" s="1"/>
  <c r="F120" i="1"/>
  <c r="J119" i="1"/>
  <c r="I119" i="1"/>
  <c r="H119" i="1"/>
  <c r="H118" i="1" s="1"/>
  <c r="G119" i="1"/>
  <c r="G118" i="1" s="1"/>
  <c r="E119" i="1"/>
  <c r="E118" i="1" s="1"/>
  <c r="D119" i="1"/>
  <c r="C119" i="1"/>
  <c r="C118" i="1" s="1"/>
  <c r="F118" i="1"/>
  <c r="J117" i="1"/>
  <c r="F117" i="1"/>
  <c r="J116" i="1"/>
  <c r="F116" i="1"/>
  <c r="I115" i="1"/>
  <c r="H115" i="1"/>
  <c r="H110" i="1" s="1"/>
  <c r="G115" i="1"/>
  <c r="F115" i="1"/>
  <c r="E115" i="1"/>
  <c r="D115" i="1"/>
  <c r="C115" i="1"/>
  <c r="J114" i="1"/>
  <c r="K114" i="1" s="1"/>
  <c r="L114" i="1" s="1"/>
  <c r="F114" i="1"/>
  <c r="J113" i="1"/>
  <c r="F113" i="1"/>
  <c r="F112" i="1" s="1"/>
  <c r="F110" i="1" s="1"/>
  <c r="I112" i="1"/>
  <c r="I110" i="1" s="1"/>
  <c r="H112" i="1"/>
  <c r="G112" i="1"/>
  <c r="E112" i="1"/>
  <c r="E110" i="1" s="1"/>
  <c r="D112" i="1"/>
  <c r="D110" i="1" s="1"/>
  <c r="C112" i="1"/>
  <c r="C110" i="1" s="1"/>
  <c r="J111" i="1"/>
  <c r="F111" i="1"/>
  <c r="K111" i="1" s="1"/>
  <c r="J109" i="1"/>
  <c r="J108" i="1" s="1"/>
  <c r="F109" i="1"/>
  <c r="K109" i="1" s="1"/>
  <c r="K108" i="1" s="1"/>
  <c r="I108" i="1"/>
  <c r="H108" i="1"/>
  <c r="G108" i="1"/>
  <c r="E108" i="1"/>
  <c r="D108" i="1"/>
  <c r="D107" i="1" s="1"/>
  <c r="C108" i="1"/>
  <c r="J106" i="1"/>
  <c r="F106" i="1"/>
  <c r="F103" i="1" s="1"/>
  <c r="J105" i="1"/>
  <c r="F105" i="1"/>
  <c r="J104" i="1"/>
  <c r="K104" i="1" s="1"/>
  <c r="F104" i="1"/>
  <c r="I103" i="1"/>
  <c r="H103" i="1"/>
  <c r="G103" i="1"/>
  <c r="E103" i="1"/>
  <c r="D103" i="1"/>
  <c r="C103" i="1"/>
  <c r="J101" i="1"/>
  <c r="K101" i="1" s="1"/>
  <c r="L101" i="1" s="1"/>
  <c r="F101" i="1"/>
  <c r="J99" i="1"/>
  <c r="K99" i="1" s="1"/>
  <c r="L99" i="1" s="1"/>
  <c r="F99" i="1"/>
  <c r="J98" i="1"/>
  <c r="F98" i="1"/>
  <c r="J97" i="1"/>
  <c r="J96" i="1" s="1"/>
  <c r="F97" i="1"/>
  <c r="I96" i="1"/>
  <c r="H96" i="1"/>
  <c r="H95" i="1" s="1"/>
  <c r="G96" i="1"/>
  <c r="G95" i="1" s="1"/>
  <c r="E96" i="1"/>
  <c r="E95" i="1" s="1"/>
  <c r="D96" i="1"/>
  <c r="D95" i="1" s="1"/>
  <c r="C96" i="1"/>
  <c r="I95" i="1"/>
  <c r="C95" i="1"/>
  <c r="J94" i="1"/>
  <c r="K94" i="1" s="1"/>
  <c r="L94" i="1" s="1"/>
  <c r="F94" i="1"/>
  <c r="J93" i="1"/>
  <c r="K93" i="1" s="1"/>
  <c r="F93" i="1"/>
  <c r="J92" i="1"/>
  <c r="F92" i="1"/>
  <c r="J91" i="1"/>
  <c r="F91" i="1"/>
  <c r="I90" i="1"/>
  <c r="I81" i="1" s="1"/>
  <c r="H90" i="1"/>
  <c r="G90" i="1"/>
  <c r="E90" i="1"/>
  <c r="D90" i="1"/>
  <c r="C90" i="1"/>
  <c r="F90" i="1" s="1"/>
  <c r="J89" i="1"/>
  <c r="F89" i="1"/>
  <c r="K89" i="1" s="1"/>
  <c r="L89" i="1" s="1"/>
  <c r="J88" i="1"/>
  <c r="F88" i="1"/>
  <c r="K88" i="1" s="1"/>
  <c r="L88" i="1" s="1"/>
  <c r="J87" i="1"/>
  <c r="J82" i="1" s="1"/>
  <c r="F87" i="1"/>
  <c r="J86" i="1"/>
  <c r="F86" i="1"/>
  <c r="J85" i="1"/>
  <c r="F85" i="1"/>
  <c r="K85" i="1" s="1"/>
  <c r="L85" i="1" s="1"/>
  <c r="J84" i="1"/>
  <c r="F84" i="1"/>
  <c r="K84" i="1" s="1"/>
  <c r="L84" i="1" s="1"/>
  <c r="J83" i="1"/>
  <c r="K83" i="1" s="1"/>
  <c r="L83" i="1" s="1"/>
  <c r="F83" i="1"/>
  <c r="I82" i="1"/>
  <c r="H82" i="1"/>
  <c r="G82" i="1"/>
  <c r="E82" i="1"/>
  <c r="E81" i="1" s="1"/>
  <c r="D82" i="1"/>
  <c r="D81" i="1" s="1"/>
  <c r="C82" i="1"/>
  <c r="C81" i="1" s="1"/>
  <c r="H81" i="1"/>
  <c r="G81" i="1"/>
  <c r="J80" i="1"/>
  <c r="F80" i="1"/>
  <c r="K80" i="1" s="1"/>
  <c r="J79" i="1"/>
  <c r="F79" i="1"/>
  <c r="J78" i="1"/>
  <c r="F78" i="1"/>
  <c r="J77" i="1"/>
  <c r="F77" i="1"/>
  <c r="F76" i="1" s="1"/>
  <c r="I76" i="1"/>
  <c r="H76" i="1"/>
  <c r="G76" i="1"/>
  <c r="E76" i="1"/>
  <c r="D76" i="1"/>
  <c r="C76" i="1"/>
  <c r="J75" i="1"/>
  <c r="F75" i="1"/>
  <c r="F72" i="1" s="1"/>
  <c r="J74" i="1"/>
  <c r="K74" i="1" s="1"/>
  <c r="L74" i="1" s="1"/>
  <c r="F74" i="1"/>
  <c r="K73" i="1"/>
  <c r="L73" i="1" s="1"/>
  <c r="J73" i="1"/>
  <c r="F73" i="1"/>
  <c r="I72" i="1"/>
  <c r="H72" i="1"/>
  <c r="G72" i="1"/>
  <c r="E72" i="1"/>
  <c r="D72" i="1"/>
  <c r="C72" i="1"/>
  <c r="J71" i="1"/>
  <c r="K71" i="1" s="1"/>
  <c r="L71" i="1" s="1"/>
  <c r="F71" i="1"/>
  <c r="J70" i="1"/>
  <c r="F70" i="1"/>
  <c r="J69" i="1"/>
  <c r="F69" i="1"/>
  <c r="I68" i="1"/>
  <c r="I61" i="1" s="1"/>
  <c r="I60" i="1" s="1"/>
  <c r="H68" i="1"/>
  <c r="G68" i="1"/>
  <c r="E68" i="1"/>
  <c r="D68" i="1"/>
  <c r="C68" i="1"/>
  <c r="C61" i="1" s="1"/>
  <c r="C60" i="1" s="1"/>
  <c r="J67" i="1"/>
  <c r="F67" i="1"/>
  <c r="J66" i="1"/>
  <c r="F66" i="1"/>
  <c r="J65" i="1"/>
  <c r="K65" i="1" s="1"/>
  <c r="L65" i="1" s="1"/>
  <c r="F65" i="1"/>
  <c r="J64" i="1"/>
  <c r="J63" i="1" s="1"/>
  <c r="F64" i="1"/>
  <c r="I63" i="1"/>
  <c r="I62" i="1" s="1"/>
  <c r="H63" i="1"/>
  <c r="H62" i="1" s="1"/>
  <c r="H61" i="1" s="1"/>
  <c r="H60" i="1" s="1"/>
  <c r="G63" i="1"/>
  <c r="G62" i="1" s="1"/>
  <c r="G61" i="1" s="1"/>
  <c r="E63" i="1"/>
  <c r="D63" i="1"/>
  <c r="D62" i="1" s="1"/>
  <c r="D61" i="1" s="1"/>
  <c r="D60" i="1" s="1"/>
  <c r="C63" i="1"/>
  <c r="C62" i="1" s="1"/>
  <c r="E62" i="1"/>
  <c r="J59" i="1"/>
  <c r="F59" i="1"/>
  <c r="F58" i="1" s="1"/>
  <c r="F57" i="1" s="1"/>
  <c r="I58" i="1"/>
  <c r="H58" i="1"/>
  <c r="H57" i="1" s="1"/>
  <c r="G58" i="1"/>
  <c r="E58" i="1"/>
  <c r="E57" i="1" s="1"/>
  <c r="D58" i="1"/>
  <c r="D57" i="1" s="1"/>
  <c r="C58" i="1"/>
  <c r="C57" i="1" s="1"/>
  <c r="I57" i="1"/>
  <c r="G57" i="1"/>
  <c r="J56" i="1"/>
  <c r="F56" i="1"/>
  <c r="J55" i="1"/>
  <c r="F55" i="1"/>
  <c r="J54" i="1"/>
  <c r="K54" i="1" s="1"/>
  <c r="L54" i="1" s="1"/>
  <c r="F54" i="1"/>
  <c r="J53" i="1"/>
  <c r="K53" i="1" s="1"/>
  <c r="L53" i="1" s="1"/>
  <c r="F53" i="1"/>
  <c r="K52" i="1"/>
  <c r="L52" i="1" s="1"/>
  <c r="J52" i="1"/>
  <c r="F52" i="1"/>
  <c r="J51" i="1"/>
  <c r="K51" i="1" s="1"/>
  <c r="L51" i="1" s="1"/>
  <c r="F51" i="1"/>
  <c r="F50" i="1" s="1"/>
  <c r="I50" i="1"/>
  <c r="H50" i="1"/>
  <c r="G50" i="1"/>
  <c r="E50" i="1"/>
  <c r="D50" i="1"/>
  <c r="D47" i="1" s="1"/>
  <c r="C50" i="1"/>
  <c r="K49" i="1"/>
  <c r="L49" i="1" s="1"/>
  <c r="J49" i="1"/>
  <c r="J48" i="1" s="1"/>
  <c r="F49" i="1"/>
  <c r="F48" i="1" s="1"/>
  <c r="K48" i="1" s="1"/>
  <c r="L48" i="1" s="1"/>
  <c r="I48" i="1"/>
  <c r="H48" i="1"/>
  <c r="H47" i="1" s="1"/>
  <c r="G48" i="1"/>
  <c r="G47" i="1" s="1"/>
  <c r="E48" i="1"/>
  <c r="D48" i="1"/>
  <c r="C48" i="1"/>
  <c r="C47" i="1" s="1"/>
  <c r="J46" i="1"/>
  <c r="F46" i="1"/>
  <c r="J45" i="1"/>
  <c r="K45" i="1" s="1"/>
  <c r="I44" i="1"/>
  <c r="H44" i="1"/>
  <c r="G44" i="1"/>
  <c r="J44" i="1" s="1"/>
  <c r="K44" i="1" s="1"/>
  <c r="F44" i="1"/>
  <c r="E44" i="1"/>
  <c r="D44" i="1"/>
  <c r="C44" i="1"/>
  <c r="J43" i="1"/>
  <c r="F43" i="1"/>
  <c r="J42" i="1"/>
  <c r="F42" i="1"/>
  <c r="K42" i="1" s="1"/>
  <c r="L42" i="1" s="1"/>
  <c r="J41" i="1"/>
  <c r="K41" i="1" s="1"/>
  <c r="L41" i="1" s="1"/>
  <c r="F41" i="1"/>
  <c r="J40" i="1"/>
  <c r="K40" i="1" s="1"/>
  <c r="L40" i="1" s="1"/>
  <c r="F40" i="1"/>
  <c r="I39" i="1"/>
  <c r="I36" i="1" s="1"/>
  <c r="H39" i="1"/>
  <c r="H36" i="1" s="1"/>
  <c r="G39" i="1"/>
  <c r="G36" i="1" s="1"/>
  <c r="E39" i="1"/>
  <c r="D39" i="1"/>
  <c r="D36" i="1" s="1"/>
  <c r="C39" i="1"/>
  <c r="J38" i="1"/>
  <c r="F38" i="1"/>
  <c r="J37" i="1"/>
  <c r="F37" i="1"/>
  <c r="K37" i="1" s="1"/>
  <c r="L37" i="1" s="1"/>
  <c r="E36" i="1"/>
  <c r="C36" i="1"/>
  <c r="C24" i="1" s="1"/>
  <c r="J35" i="1"/>
  <c r="F35" i="1"/>
  <c r="F28" i="1" s="1"/>
  <c r="J34" i="1"/>
  <c r="F34" i="1"/>
  <c r="J33" i="1"/>
  <c r="K33" i="1" s="1"/>
  <c r="L33" i="1" s="1"/>
  <c r="F33" i="1"/>
  <c r="J32" i="1"/>
  <c r="F32" i="1"/>
  <c r="J31" i="1"/>
  <c r="K31" i="1" s="1"/>
  <c r="L31" i="1" s="1"/>
  <c r="F31" i="1"/>
  <c r="J30" i="1"/>
  <c r="K30" i="1" s="1"/>
  <c r="L30" i="1" s="1"/>
  <c r="F30" i="1"/>
  <c r="J29" i="1"/>
  <c r="F29" i="1"/>
  <c r="I28" i="1"/>
  <c r="I24" i="1" s="1"/>
  <c r="H28" i="1"/>
  <c r="G28" i="1"/>
  <c r="E28" i="1"/>
  <c r="D28" i="1"/>
  <c r="C28" i="1"/>
  <c r="J27" i="1"/>
  <c r="K27" i="1" s="1"/>
  <c r="L27" i="1" s="1"/>
  <c r="F27" i="1"/>
  <c r="J26" i="1"/>
  <c r="J25" i="1" s="1"/>
  <c r="F26" i="1"/>
  <c r="I25" i="1"/>
  <c r="H25" i="1"/>
  <c r="G25" i="1"/>
  <c r="E25" i="1"/>
  <c r="E24" i="1" s="1"/>
  <c r="D25" i="1"/>
  <c r="C25" i="1"/>
  <c r="J23" i="1"/>
  <c r="K23" i="1" s="1"/>
  <c r="L23" i="1" s="1"/>
  <c r="F23" i="1"/>
  <c r="K22" i="1"/>
  <c r="L22" i="1" s="1"/>
  <c r="J22" i="1"/>
  <c r="F22" i="1"/>
  <c r="J21" i="1"/>
  <c r="F21" i="1"/>
  <c r="K21" i="1" s="1"/>
  <c r="L21" i="1" s="1"/>
  <c r="J20" i="1"/>
  <c r="F20" i="1"/>
  <c r="F16" i="1" s="1"/>
  <c r="F15" i="1" s="1"/>
  <c r="J19" i="1"/>
  <c r="F19" i="1"/>
  <c r="J18" i="1"/>
  <c r="K18" i="1" s="1"/>
  <c r="L18" i="1" s="1"/>
  <c r="F18" i="1"/>
  <c r="J17" i="1"/>
  <c r="J16" i="1" s="1"/>
  <c r="F17" i="1"/>
  <c r="I16" i="1"/>
  <c r="H16" i="1"/>
  <c r="H15" i="1" s="1"/>
  <c r="G16" i="1"/>
  <c r="G15" i="1" s="1"/>
  <c r="E16" i="1"/>
  <c r="E15" i="1" s="1"/>
  <c r="D16" i="1"/>
  <c r="C16" i="1"/>
  <c r="I15" i="1"/>
  <c r="D15" i="1"/>
  <c r="C15" i="1"/>
  <c r="J14" i="1"/>
  <c r="F14" i="1"/>
  <c r="J13" i="1"/>
  <c r="F13" i="1"/>
  <c r="J12" i="1"/>
  <c r="F12" i="1"/>
  <c r="K12" i="1" s="1"/>
  <c r="L12" i="1" s="1"/>
  <c r="J11" i="1"/>
  <c r="F11" i="1"/>
  <c r="I10" i="1"/>
  <c r="H10" i="1"/>
  <c r="G10" i="1"/>
  <c r="E10" i="1"/>
  <c r="D10" i="1"/>
  <c r="C10" i="1"/>
  <c r="K56" i="1" l="1"/>
  <c r="L56" i="1" s="1"/>
  <c r="K19" i="1"/>
  <c r="L19" i="1" s="1"/>
  <c r="F25" i="1"/>
  <c r="K25" i="1" s="1"/>
  <c r="L25" i="1" s="1"/>
  <c r="K34" i="1"/>
  <c r="L34" i="1" s="1"/>
  <c r="F39" i="1"/>
  <c r="F36" i="1" s="1"/>
  <c r="K46" i="1"/>
  <c r="L46" i="1" s="1"/>
  <c r="F63" i="1"/>
  <c r="F62" i="1" s="1"/>
  <c r="F61" i="1" s="1"/>
  <c r="F60" i="1" s="1"/>
  <c r="K67" i="1"/>
  <c r="L67" i="1" s="1"/>
  <c r="K79" i="1"/>
  <c r="L79" i="1" s="1"/>
  <c r="I118" i="1"/>
  <c r="F136" i="1"/>
  <c r="G24" i="1"/>
  <c r="K43" i="1"/>
  <c r="L43" i="1" s="1"/>
  <c r="F47" i="1"/>
  <c r="K55" i="1"/>
  <c r="L55" i="1" s="1"/>
  <c r="F68" i="1"/>
  <c r="J76" i="1"/>
  <c r="K76" i="1" s="1"/>
  <c r="L76" i="1" s="1"/>
  <c r="K87" i="1"/>
  <c r="L87" i="1" s="1"/>
  <c r="K91" i="1"/>
  <c r="L91" i="1" s="1"/>
  <c r="K97" i="1"/>
  <c r="G110" i="1"/>
  <c r="K117" i="1"/>
  <c r="L117" i="1" s="1"/>
  <c r="D118" i="1"/>
  <c r="D102" i="1" s="1"/>
  <c r="K128" i="1"/>
  <c r="L128" i="1" s="1"/>
  <c r="K133" i="1"/>
  <c r="I47" i="1"/>
  <c r="G60" i="1"/>
  <c r="J103" i="1"/>
  <c r="F108" i="1"/>
  <c r="K13" i="1"/>
  <c r="L13" i="1" s="1"/>
  <c r="K59" i="1"/>
  <c r="E61" i="1"/>
  <c r="E60" i="1" s="1"/>
  <c r="J72" i="1"/>
  <c r="K78" i="1"/>
  <c r="L78" i="1" s="1"/>
  <c r="K106" i="1"/>
  <c r="L106" i="1" s="1"/>
  <c r="G107" i="1"/>
  <c r="G102" i="1" s="1"/>
  <c r="H24" i="1"/>
  <c r="H9" i="1" s="1"/>
  <c r="H8" i="1" s="1"/>
  <c r="H100" i="1" s="1"/>
  <c r="K11" i="1"/>
  <c r="L11" i="1" s="1"/>
  <c r="K29" i="1"/>
  <c r="L29" i="1" s="1"/>
  <c r="K38" i="1"/>
  <c r="L38" i="1" s="1"/>
  <c r="E47" i="1"/>
  <c r="K70" i="1"/>
  <c r="L70" i="1" s="1"/>
  <c r="J90" i="1"/>
  <c r="K90" i="1" s="1"/>
  <c r="L90" i="1" s="1"/>
  <c r="K92" i="1"/>
  <c r="E107" i="1"/>
  <c r="E102" i="1" s="1"/>
  <c r="K121" i="1"/>
  <c r="K125" i="1"/>
  <c r="L125" i="1" s="1"/>
  <c r="K129" i="1"/>
  <c r="L129" i="1" s="1"/>
  <c r="I9" i="1"/>
  <c r="I8" i="1" s="1"/>
  <c r="I100" i="1" s="1"/>
  <c r="J62" i="1"/>
  <c r="E9" i="1"/>
  <c r="D24" i="1"/>
  <c r="D9" i="1" s="1"/>
  <c r="D8" i="1" s="1"/>
  <c r="D100" i="1" s="1"/>
  <c r="K96" i="1"/>
  <c r="J95" i="1"/>
  <c r="K103" i="1"/>
  <c r="L103" i="1" s="1"/>
  <c r="F107" i="1"/>
  <c r="F102" i="1" s="1"/>
  <c r="C9" i="1"/>
  <c r="C8" i="1" s="1"/>
  <c r="C100" i="1" s="1"/>
  <c r="J15" i="1"/>
  <c r="K15" i="1" s="1"/>
  <c r="L15" i="1" s="1"/>
  <c r="K16" i="1"/>
  <c r="L16" i="1" s="1"/>
  <c r="K127" i="1"/>
  <c r="L127" i="1" s="1"/>
  <c r="K82" i="1"/>
  <c r="L82" i="1" s="1"/>
  <c r="K64" i="1"/>
  <c r="L64" i="1" s="1"/>
  <c r="K69" i="1"/>
  <c r="L69" i="1" s="1"/>
  <c r="K77" i="1"/>
  <c r="L77" i="1" s="1"/>
  <c r="K86" i="1"/>
  <c r="H107" i="1"/>
  <c r="H102" i="1" s="1"/>
  <c r="K136" i="1"/>
  <c r="L136" i="1" s="1"/>
  <c r="G9" i="1"/>
  <c r="G8" i="1" s="1"/>
  <c r="G100" i="1" s="1"/>
  <c r="K14" i="1"/>
  <c r="L14" i="1" s="1"/>
  <c r="K26" i="1"/>
  <c r="L26" i="1" s="1"/>
  <c r="K66" i="1"/>
  <c r="L66" i="1" s="1"/>
  <c r="K98" i="1"/>
  <c r="C102" i="1"/>
  <c r="K105" i="1"/>
  <c r="L105" i="1" s="1"/>
  <c r="C107" i="1"/>
  <c r="I107" i="1"/>
  <c r="I102" i="1" s="1"/>
  <c r="I126" i="1" s="1"/>
  <c r="I135" i="1" s="1"/>
  <c r="J112" i="1"/>
  <c r="K113" i="1"/>
  <c r="L113" i="1" s="1"/>
  <c r="J10" i="1"/>
  <c r="K20" i="1"/>
  <c r="L20" i="1" s="1"/>
  <c r="F10" i="1"/>
  <c r="J39" i="1"/>
  <c r="K39" i="1" s="1"/>
  <c r="L39" i="1" s="1"/>
  <c r="J28" i="1"/>
  <c r="K28" i="1" s="1"/>
  <c r="L28" i="1" s="1"/>
  <c r="J58" i="1"/>
  <c r="J68" i="1"/>
  <c r="K68" i="1" s="1"/>
  <c r="L68" i="1" s="1"/>
  <c r="K75" i="1"/>
  <c r="L75" i="1" s="1"/>
  <c r="F96" i="1"/>
  <c r="F95" i="1" s="1"/>
  <c r="J115" i="1"/>
  <c r="K115" i="1" s="1"/>
  <c r="L115" i="1" s="1"/>
  <c r="K116" i="1"/>
  <c r="K119" i="1"/>
  <c r="L119" i="1" s="1"/>
  <c r="K131" i="1"/>
  <c r="L131" i="1" s="1"/>
  <c r="K35" i="1"/>
  <c r="L35" i="1" s="1"/>
  <c r="K17" i="1"/>
  <c r="L17" i="1" s="1"/>
  <c r="K32" i="1"/>
  <c r="L32" i="1" s="1"/>
  <c r="J50" i="1"/>
  <c r="K50" i="1" s="1"/>
  <c r="L50" i="1" s="1"/>
  <c r="K72" i="1"/>
  <c r="L72" i="1" s="1"/>
  <c r="F82" i="1"/>
  <c r="F81" i="1" s="1"/>
  <c r="J122" i="1"/>
  <c r="K122" i="1" s="1"/>
  <c r="L122" i="1" s="1"/>
  <c r="F24" i="1" l="1"/>
  <c r="F9" i="1" s="1"/>
  <c r="F8" i="1" s="1"/>
  <c r="F100" i="1" s="1"/>
  <c r="H126" i="1"/>
  <c r="H135" i="1" s="1"/>
  <c r="E8" i="1"/>
  <c r="E100" i="1" s="1"/>
  <c r="E126" i="1" s="1"/>
  <c r="E135" i="1" s="1"/>
  <c r="J81" i="1"/>
  <c r="K81" i="1" s="1"/>
  <c r="L81" i="1" s="1"/>
  <c r="J36" i="1"/>
  <c r="K36" i="1" s="1"/>
  <c r="L36" i="1" s="1"/>
  <c r="K63" i="1"/>
  <c r="L63" i="1" s="1"/>
  <c r="G126" i="1"/>
  <c r="G135" i="1" s="1"/>
  <c r="D126" i="1"/>
  <c r="D135" i="1" s="1"/>
  <c r="K10" i="1"/>
  <c r="L10" i="1" s="1"/>
  <c r="J47" i="1"/>
  <c r="K47" i="1" s="1"/>
  <c r="L47" i="1" s="1"/>
  <c r="J118" i="1"/>
  <c r="K118" i="1" s="1"/>
  <c r="L118" i="1" s="1"/>
  <c r="K95" i="1"/>
  <c r="C126" i="1"/>
  <c r="C135" i="1" s="1"/>
  <c r="K62" i="1"/>
  <c r="L62" i="1" s="1"/>
  <c r="J61" i="1"/>
  <c r="J57" i="1"/>
  <c r="K57" i="1" s="1"/>
  <c r="K58" i="1"/>
  <c r="J110" i="1"/>
  <c r="K112" i="1"/>
  <c r="L112" i="1" s="1"/>
  <c r="J24" i="1" l="1"/>
  <c r="K24" i="1" s="1"/>
  <c r="L24" i="1" s="1"/>
  <c r="F126" i="1"/>
  <c r="F135" i="1" s="1"/>
  <c r="K61" i="1"/>
  <c r="L61" i="1" s="1"/>
  <c r="J60" i="1"/>
  <c r="K60" i="1" s="1"/>
  <c r="L60" i="1" s="1"/>
  <c r="K110" i="1"/>
  <c r="L110" i="1" s="1"/>
  <c r="J107" i="1"/>
  <c r="J9" i="1"/>
  <c r="J8" i="1" l="1"/>
  <c r="K9" i="1"/>
  <c r="L9" i="1" s="1"/>
  <c r="K107" i="1"/>
  <c r="L107" i="1" s="1"/>
  <c r="J102" i="1"/>
  <c r="K102" i="1" l="1"/>
  <c r="L102" i="1" s="1"/>
  <c r="K8" i="1"/>
  <c r="L8" i="1" s="1"/>
  <c r="J100" i="1"/>
  <c r="K100" i="1" l="1"/>
  <c r="L100" i="1" s="1"/>
  <c r="J126" i="1"/>
  <c r="K126" i="1" l="1"/>
  <c r="L126" i="1" s="1"/>
  <c r="J135" i="1"/>
  <c r="K135" i="1" l="1"/>
  <c r="L135" i="1" s="1"/>
</calcChain>
</file>

<file path=xl/sharedStrings.xml><?xml version="1.0" encoding="utf-8"?>
<sst xmlns="http://schemas.openxmlformats.org/spreadsheetml/2006/main" count="150" uniqueCount="139">
  <si>
    <t>CUADRO No.1</t>
  </si>
  <si>
    <t>INGRESOS FISCALES COMPARADOS, SEGÚN PRINCIPALES PARTIDAS</t>
  </si>
  <si>
    <t>ENERO-MARZO 2024/2023</t>
  </si>
  <si>
    <r>
      <t>(En millones RD$)</t>
    </r>
    <r>
      <rPr>
        <i/>
        <vertAlign val="superscript"/>
        <sz val="11"/>
        <color indexed="8"/>
        <rFont val="Gotham"/>
      </rPr>
      <t xml:space="preserve"> </t>
    </r>
  </si>
  <si>
    <t>PARTIDAS</t>
  </si>
  <si>
    <t>VARIACION</t>
  </si>
  <si>
    <t>ENERO</t>
  </si>
  <si>
    <t>FEBRERO</t>
  </si>
  <si>
    <t>MARZO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</si>
  <si>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</si>
  <si>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</si>
  <si>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</si>
  <si>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</si>
  <si>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</si>
  <si>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</si>
  <si>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</si>
  <si>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</si>
  <si>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</si>
  <si>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</si>
  <si>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</si>
  <si>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</si>
  <si>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</si>
  <si>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</si>
  <si>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</si>
  <si>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</si>
  <si>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</si>
  <si>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</si>
  <si>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</si>
  <si>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</si>
  <si>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</si>
  <si>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</si>
  <si>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</si>
  <si>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</si>
  <si>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</si>
  <si>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</si>
  <si>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</si>
  <si>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</si>
  <si>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</si>
  <si>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</si>
  <si>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</si>
  <si>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</si>
  <si>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</si>
  <si>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</si>
  <si>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</si>
  <si>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</si>
  <si>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</si>
  <si>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 xml:space="preserve">- Licencias de construcción  </t>
  </si>
  <si>
    <t>2119-Recursos de Captación Directa Por  Prestación De Servicios (MIVHED) LEY-160-22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</si>
  <si>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</si>
  <si>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</si>
  <si>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</si>
  <si>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</si>
  <si>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</si>
  <si>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</si>
  <si>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</si>
  <si>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</si>
  <si>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</si>
  <si>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</si>
  <si>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</si>
  <si>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</si>
  <si>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</si>
  <si>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</si>
  <si>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</si>
  <si>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</si>
  <si>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</si>
  <si>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Recursos de captación directa del programa PROMESE CAL ( D. No. 308-97)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</si>
  <si>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</si>
  <si>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</si>
  <si>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</si>
  <si>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</si>
  <si>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</si>
  <si>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</si>
  <si>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</si>
  <si>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</si>
  <si>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</si>
  <si>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 xml:space="preserve"> - Recursos de Captación Directa para el Fomento y Desarrollo del Gas Natural en el Parque vehicular</t>
  </si>
  <si>
    <t>- Otros ingresos de las Inst. Centralizadas en Servicios en la CUT</t>
  </si>
  <si>
    <t>- Arrendamientos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</si>
  <si>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</si>
  <si>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</si>
  <si>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</si>
  <si>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</si>
  <si>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</si>
  <si>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</si>
  <si>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</si>
  <si>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</si>
  <si>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</si>
  <si>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</si>
  <si>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</si>
  <si>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</si>
  <si>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</si>
  <si>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</si>
  <si>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</si>
  <si>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</si>
  <si>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</si>
  <si>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</si>
  <si>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</si>
  <si>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DONACIONES</t>
  </si>
  <si>
    <t>FUENTES FINANCIERAS</t>
  </si>
  <si>
    <t>Disminución de Activos Financieros</t>
  </si>
  <si>
    <t xml:space="preserve"> -Disminución de documentos por cobrar de largo plazo</t>
  </si>
  <si>
    <t>- Recuperación de Prestamos Internos</t>
  </si>
  <si>
    <t>- 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</si>
  <si>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</si>
  <si>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</si>
  <si>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</si>
  <si>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</si>
  <si>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cuentas por pagar Externas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</si>
  <si>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</si>
  <si>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</si>
  <si>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</si>
  <si>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</si>
  <si>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</si>
  <si>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</si>
  <si>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</si>
  <si>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</si>
  <si>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</si>
  <si>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</si>
  <si>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</si>
  <si>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</si>
  <si>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</si>
  <si>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</si>
  <si>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 xml:space="preserve"> Incremento de disponibilidades (Reintegros de cheques de periodos anteriores y devolución de recursos a la CUT años anteriores)</t>
  </si>
  <si>
    <t>Otros Ingresos:</t>
  </si>
  <si>
    <t>Depósitos a Cargo del Estado y Fondos Especiales y de Terceros</t>
  </si>
  <si>
    <t>Devolución de Recursos a empleados por Retenciones Excesivas por TSS.</t>
  </si>
  <si>
    <t>Fondo de contribución especial para la gestión integral de residuos</t>
  </si>
  <si>
    <t>Devolución impuesto selectivo al consumo de combustibles</t>
  </si>
  <si>
    <t>Patrimonio público recuperado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</si>
  <si>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</si>
  <si>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</si>
  <si>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</si>
  <si>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</si>
  <si>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Elaborado por la Direción General de Política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</si>
  <si>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</si>
  <si>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</si>
  <si>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</si>
  <si>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 y los depósitos en exceso de las recaudadoras.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</si>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</sst>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</numFmts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i/>
      <sz val="11"/>
      <color indexed="8"/>
      <name val="Gotham"/>
    </font>
    <font>
      <i/>
      <vertAlign val="superscript"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0"/>
      <color indexed="8"/>
      <name val="Gotham"/>
    </font>
    <font>
      <b/>
      <sz val="10"/>
      <name val="Arial"/>
      <family val="2"/>
    </font>
    <font>
      <sz val="10"/>
      <name val="Gotham"/>
    </font>
    <font>
      <sz val="10"/>
      <color rgb="FFFF0000"/>
      <name val="Arial"/>
      <family val="2"/>
    </font>
    <font>
      <b/>
      <u/>
      <sz val="10"/>
      <color indexed="8"/>
      <name val="Gotham"/>
    </font>
    <font>
      <u/>
      <sz val="10"/>
      <color indexed="8"/>
      <name val="Gotham"/>
    </font>
    <font>
      <b/>
      <sz val="10"/>
      <color rgb="FFFF0000"/>
      <name val="Arial"/>
      <family val="2"/>
    </font>
    <font>
      <u/>
      <sz val="10"/>
      <name val="Gotham"/>
    </font>
    <font>
      <b/>
      <sz val="10"/>
      <name val="Gotham"/>
    </font>
    <font>
      <b/>
      <sz val="9"/>
      <name val="Gotham"/>
    </font>
    <font>
      <sz val="8"/>
      <color indexed="8"/>
      <name val="Gotham"/>
    </font>
    <font>
      <b/>
      <sz val="9"/>
      <color indexed="8"/>
      <name val="Gotham"/>
    </font>
    <font>
      <sz val="8"/>
      <name val="Gotham"/>
    </font>
    <font>
      <sz val="11"/>
      <name val="Arial"/>
      <family val="2"/>
    </font>
    <font>
      <sz val="9"/>
      <color indexed="8"/>
      <name val="Gotham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43" fontId="1" fillId="0" borderId="0" xfId="1" applyFont="1"/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4" fontId="7" fillId="0" borderId="11" xfId="2" applyNumberFormat="1" applyFont="1" applyBorder="1"/>
    <xf numFmtId="165" fontId="7" fillId="0" borderId="11" xfId="1" applyNumberFormat="1" applyFont="1" applyBorder="1"/>
    <xf numFmtId="164" fontId="7" fillId="0" borderId="12" xfId="2" applyNumberFormat="1" applyFont="1" applyBorder="1"/>
    <xf numFmtId="165" fontId="0" fillId="0" borderId="0" xfId="1" applyNumberFormat="1" applyFont="1"/>
    <xf numFmtId="0" fontId="7" fillId="0" borderId="12" xfId="3" applyFont="1" applyBorder="1"/>
    <xf numFmtId="49" fontId="7" fillId="0" borderId="12" xfId="2" applyNumberFormat="1" applyFont="1" applyBorder="1" applyAlignment="1">
      <alignment horizontal="left"/>
    </xf>
    <xf numFmtId="49" fontId="8" fillId="0" borderId="12" xfId="2" applyNumberFormat="1" applyFont="1" applyBorder="1" applyAlignment="1">
      <alignment horizontal="left" indent="1"/>
    </xf>
    <xf numFmtId="164" fontId="8" fillId="3" borderId="11" xfId="2" applyNumberFormat="1" applyFont="1" applyFill="1" applyBorder="1"/>
    <xf numFmtId="164" fontId="8" fillId="0" borderId="11" xfId="2" applyNumberFormat="1" applyFont="1" applyBorder="1"/>
    <xf numFmtId="165" fontId="8" fillId="3" borderId="11" xfId="1" applyNumberFormat="1" applyFont="1" applyFill="1" applyBorder="1"/>
    <xf numFmtId="164" fontId="8" fillId="3" borderId="12" xfId="2" applyNumberFormat="1" applyFont="1" applyFill="1" applyBorder="1"/>
    <xf numFmtId="164" fontId="7" fillId="0" borderId="11" xfId="4" applyNumberFormat="1" applyFont="1" applyBorder="1"/>
    <xf numFmtId="164" fontId="7" fillId="0" borderId="11" xfId="3" applyNumberFormat="1" applyFont="1" applyBorder="1"/>
    <xf numFmtId="164" fontId="7" fillId="0" borderId="12" xfId="3" applyNumberFormat="1" applyFont="1" applyBorder="1"/>
    <xf numFmtId="49" fontId="7" fillId="0" borderId="12" xfId="3" applyNumberFormat="1" applyFont="1" applyBorder="1" applyAlignment="1">
      <alignment horizontal="left" indent="1"/>
    </xf>
    <xf numFmtId="49" fontId="8" fillId="0" borderId="12" xfId="3" applyNumberFormat="1" applyFont="1" applyBorder="1" applyAlignment="1">
      <alignment horizontal="left" indent="2"/>
    </xf>
    <xf numFmtId="164" fontId="8" fillId="3" borderId="11" xfId="3" applyNumberFormat="1" applyFont="1" applyFill="1" applyBorder="1"/>
    <xf numFmtId="49" fontId="8" fillId="0" borderId="12" xfId="0" applyNumberFormat="1" applyFont="1" applyBorder="1" applyAlignment="1">
      <alignment horizontal="left" indent="2"/>
    </xf>
    <xf numFmtId="165" fontId="9" fillId="0" borderId="0" xfId="1" applyNumberFormat="1" applyFont="1"/>
    <xf numFmtId="49" fontId="7" fillId="0" borderId="12" xfId="2" applyNumberFormat="1" applyFont="1" applyBorder="1" applyAlignment="1">
      <alignment horizontal="left" indent="2"/>
    </xf>
    <xf numFmtId="49" fontId="8" fillId="0" borderId="12" xfId="2" applyNumberFormat="1" applyFont="1" applyBorder="1" applyAlignment="1">
      <alignment horizontal="left" indent="3"/>
    </xf>
    <xf numFmtId="0" fontId="7" fillId="0" borderId="12" xfId="3" applyFont="1" applyBorder="1" applyAlignment="1">
      <alignment horizontal="left" indent="2"/>
    </xf>
    <xf numFmtId="49" fontId="10" fillId="0" borderId="12" xfId="2" applyNumberFormat="1" applyFont="1" applyBorder="1" applyAlignment="1">
      <alignment horizontal="left" indent="3"/>
    </xf>
    <xf numFmtId="165" fontId="10" fillId="3" borderId="11" xfId="2" applyNumberFormat="1" applyFont="1" applyFill="1" applyBorder="1"/>
    <xf numFmtId="164" fontId="10" fillId="0" borderId="11" xfId="2" applyNumberFormat="1" applyFont="1" applyBorder="1"/>
    <xf numFmtId="165" fontId="10" fillId="0" borderId="11" xfId="1" applyNumberFormat="1" applyFont="1" applyBorder="1"/>
    <xf numFmtId="164" fontId="10" fillId="0" borderId="12" xfId="2" applyNumberFormat="1" applyFont="1" applyBorder="1"/>
    <xf numFmtId="165" fontId="11" fillId="0" borderId="0" xfId="1" applyNumberFormat="1" applyFont="1"/>
    <xf numFmtId="0" fontId="11" fillId="0" borderId="0" xfId="0" applyFont="1"/>
    <xf numFmtId="165" fontId="10" fillId="0" borderId="11" xfId="2" applyNumberFormat="1" applyFont="1" applyBorder="1"/>
    <xf numFmtId="165" fontId="8" fillId="0" borderId="11" xfId="1" applyNumberFormat="1" applyFont="1" applyBorder="1"/>
    <xf numFmtId="164" fontId="8" fillId="0" borderId="12" xfId="2" applyNumberFormat="1" applyFont="1" applyBorder="1"/>
    <xf numFmtId="49" fontId="8" fillId="3" borderId="12" xfId="2" applyNumberFormat="1" applyFont="1" applyFill="1" applyBorder="1" applyAlignment="1">
      <alignment horizontal="left" indent="3"/>
    </xf>
    <xf numFmtId="165" fontId="8" fillId="0" borderId="11" xfId="2" applyNumberFormat="1" applyFont="1" applyBorder="1"/>
    <xf numFmtId="165" fontId="0" fillId="3" borderId="0" xfId="1" applyNumberFormat="1" applyFont="1" applyFill="1"/>
    <xf numFmtId="0" fontId="0" fillId="3" borderId="0" xfId="0" applyFill="1"/>
    <xf numFmtId="165" fontId="8" fillId="3" borderId="11" xfId="2" applyNumberFormat="1" applyFont="1" applyFill="1" applyBorder="1"/>
    <xf numFmtId="43" fontId="0" fillId="3" borderId="0" xfId="1" applyFont="1" applyFill="1"/>
    <xf numFmtId="49" fontId="7" fillId="0" borderId="12" xfId="2" applyNumberFormat="1" applyFont="1" applyBorder="1" applyAlignment="1">
      <alignment horizontal="left" indent="3"/>
    </xf>
    <xf numFmtId="164" fontId="8" fillId="0" borderId="12" xfId="2" applyNumberFormat="1" applyFont="1" applyBorder="1" applyAlignment="1">
      <alignment horizontal="left" indent="5"/>
    </xf>
    <xf numFmtId="164" fontId="8" fillId="4" borderId="12" xfId="2" applyNumberFormat="1" applyFont="1" applyFill="1" applyBorder="1" applyAlignment="1">
      <alignment horizontal="left" indent="5"/>
    </xf>
    <xf numFmtId="164" fontId="8" fillId="4" borderId="11" xfId="2" applyNumberFormat="1" applyFont="1" applyFill="1" applyBorder="1"/>
    <xf numFmtId="165" fontId="8" fillId="4" borderId="11" xfId="1" applyNumberFormat="1" applyFont="1" applyFill="1" applyBorder="1"/>
    <xf numFmtId="164" fontId="8" fillId="4" borderId="12" xfId="2" applyNumberFormat="1" applyFont="1" applyFill="1" applyBorder="1"/>
    <xf numFmtId="164" fontId="12" fillId="0" borderId="11" xfId="2" applyNumberFormat="1" applyFont="1" applyBorder="1"/>
    <xf numFmtId="164" fontId="12" fillId="0" borderId="12" xfId="2" applyNumberFormat="1" applyFont="1" applyBorder="1"/>
    <xf numFmtId="49" fontId="13" fillId="0" borderId="12" xfId="2" applyNumberFormat="1" applyFont="1" applyBorder="1" applyAlignment="1">
      <alignment horizontal="left" indent="2"/>
    </xf>
    <xf numFmtId="164" fontId="13" fillId="0" borderId="11" xfId="2" applyNumberFormat="1" applyFont="1" applyBorder="1"/>
    <xf numFmtId="164" fontId="13" fillId="0" borderId="12" xfId="2" applyNumberFormat="1" applyFont="1" applyBorder="1"/>
    <xf numFmtId="165" fontId="0" fillId="0" borderId="0" xfId="0" applyNumberFormat="1"/>
    <xf numFmtId="164" fontId="8" fillId="3" borderId="11" xfId="1" applyNumberFormat="1" applyFont="1" applyFill="1" applyBorder="1"/>
    <xf numFmtId="164" fontId="7" fillId="3" borderId="11" xfId="2" applyNumberFormat="1" applyFont="1" applyFill="1" applyBorder="1"/>
    <xf numFmtId="49" fontId="7" fillId="0" borderId="12" xfId="2" applyNumberFormat="1" applyFont="1" applyBorder="1" applyAlignment="1">
      <alignment horizontal="left" indent="1"/>
    </xf>
    <xf numFmtId="0" fontId="1" fillId="0" borderId="0" xfId="0" applyFont="1"/>
    <xf numFmtId="165" fontId="8" fillId="0" borderId="12" xfId="1" applyNumberFormat="1" applyFont="1" applyFill="1" applyBorder="1" applyProtection="1"/>
    <xf numFmtId="0" fontId="1" fillId="3" borderId="0" xfId="0" applyFont="1" applyFill="1"/>
    <xf numFmtId="49" fontId="8" fillId="3" borderId="12" xfId="3" applyNumberFormat="1" applyFont="1" applyFill="1" applyBorder="1" applyAlignment="1">
      <alignment horizontal="left" indent="2"/>
    </xf>
    <xf numFmtId="49" fontId="7" fillId="0" borderId="12" xfId="2" applyNumberFormat="1" applyFont="1" applyBorder="1"/>
    <xf numFmtId="49" fontId="8" fillId="0" borderId="12" xfId="2" applyNumberFormat="1" applyFont="1" applyBorder="1" applyAlignment="1">
      <alignment horizontal="left" indent="4"/>
    </xf>
    <xf numFmtId="49" fontId="8" fillId="4" borderId="12" xfId="3" applyNumberFormat="1" applyFont="1" applyFill="1" applyBorder="1" applyAlignment="1">
      <alignment horizontal="left" indent="4"/>
    </xf>
    <xf numFmtId="49" fontId="8" fillId="4" borderId="12" xfId="3" applyNumberFormat="1" applyFont="1" applyFill="1" applyBorder="1" applyAlignment="1">
      <alignment horizontal="left" indent="3"/>
    </xf>
    <xf numFmtId="49" fontId="8" fillId="0" borderId="12" xfId="3" applyNumberFormat="1" applyFont="1" applyBorder="1" applyAlignment="1">
      <alignment horizontal="left" indent="3"/>
    </xf>
    <xf numFmtId="164" fontId="8" fillId="4" borderId="12" xfId="0" applyNumberFormat="1" applyFont="1" applyFill="1" applyBorder="1" applyAlignment="1">
      <alignment vertical="center"/>
    </xf>
    <xf numFmtId="49" fontId="8" fillId="0" borderId="12" xfId="2" applyNumberFormat="1" applyFont="1" applyBorder="1" applyAlignment="1">
      <alignment horizontal="left" indent="2"/>
    </xf>
    <xf numFmtId="49" fontId="8" fillId="4" borderId="12" xfId="2" applyNumberFormat="1" applyFont="1" applyFill="1" applyBorder="1" applyAlignment="1">
      <alignment horizontal="left" indent="2"/>
    </xf>
    <xf numFmtId="165" fontId="8" fillId="0" borderId="12" xfId="1" applyNumberFormat="1" applyFont="1" applyFill="1" applyBorder="1"/>
    <xf numFmtId="165" fontId="8" fillId="0" borderId="12" xfId="1" applyNumberFormat="1" applyFont="1" applyBorder="1"/>
    <xf numFmtId="43" fontId="8" fillId="0" borderId="11" xfId="1" applyFont="1" applyBorder="1"/>
    <xf numFmtId="49" fontId="10" fillId="0" borderId="12" xfId="2" applyNumberFormat="1" applyFont="1" applyBorder="1" applyAlignment="1">
      <alignment horizontal="left" indent="2"/>
    </xf>
    <xf numFmtId="164" fontId="10" fillId="3" borderId="12" xfId="2" applyNumberFormat="1" applyFont="1" applyFill="1" applyBorder="1"/>
    <xf numFmtId="0" fontId="14" fillId="0" borderId="0" xfId="0" applyFont="1"/>
    <xf numFmtId="49" fontId="8" fillId="4" borderId="12" xfId="2" applyNumberFormat="1" applyFont="1" applyFill="1" applyBorder="1" applyAlignment="1">
      <alignment horizontal="left"/>
    </xf>
    <xf numFmtId="43" fontId="8" fillId="4" borderId="11" xfId="1" applyFont="1" applyFill="1" applyBorder="1"/>
    <xf numFmtId="165" fontId="8" fillId="0" borderId="11" xfId="1" applyNumberFormat="1" applyFont="1" applyFill="1" applyBorder="1"/>
    <xf numFmtId="49" fontId="13" fillId="0" borderId="12" xfId="2" applyNumberFormat="1" applyFont="1" applyBorder="1" applyAlignment="1">
      <alignment horizontal="left" indent="1"/>
    </xf>
    <xf numFmtId="164" fontId="15" fillId="0" borderId="11" xfId="2" applyNumberFormat="1" applyFont="1" applyBorder="1"/>
    <xf numFmtId="49" fontId="6" fillId="2" borderId="7" xfId="2" applyNumberFormat="1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vertical="center"/>
    </xf>
    <xf numFmtId="165" fontId="6" fillId="2" borderId="13" xfId="2" applyNumberFormat="1" applyFont="1" applyFill="1" applyBorder="1" applyAlignment="1">
      <alignment vertical="center"/>
    </xf>
    <xf numFmtId="165" fontId="6" fillId="2" borderId="13" xfId="1" applyNumberFormat="1" applyFont="1" applyFill="1" applyBorder="1" applyAlignment="1">
      <alignment vertical="center"/>
    </xf>
    <xf numFmtId="165" fontId="7" fillId="0" borderId="11" xfId="1" applyNumberFormat="1" applyFont="1" applyFill="1" applyBorder="1" applyProtection="1"/>
    <xf numFmtId="49" fontId="7" fillId="0" borderId="12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49" fontId="12" fillId="0" borderId="12" xfId="0" applyNumberFormat="1" applyFont="1" applyBorder="1" applyAlignment="1">
      <alignment horizontal="left"/>
    </xf>
    <xf numFmtId="164" fontId="12" fillId="0" borderId="12" xfId="0" applyNumberFormat="1" applyFont="1" applyBorder="1"/>
    <xf numFmtId="164" fontId="12" fillId="0" borderId="11" xfId="0" applyNumberFormat="1" applyFont="1" applyBorder="1"/>
    <xf numFmtId="49" fontId="8" fillId="0" borderId="12" xfId="0" applyNumberFormat="1" applyFont="1" applyBorder="1" applyAlignment="1">
      <alignment horizontal="left" inden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49" fontId="10" fillId="0" borderId="12" xfId="0" applyNumberFormat="1" applyFont="1" applyBorder="1" applyAlignment="1">
      <alignment horizontal="left" vertical="center" indent="1"/>
    </xf>
    <xf numFmtId="164" fontId="10" fillId="0" borderId="11" xfId="0" applyNumberFormat="1" applyFont="1" applyBorder="1" applyAlignment="1">
      <alignment vertical="center"/>
    </xf>
    <xf numFmtId="165" fontId="10" fillId="0" borderId="12" xfId="1" applyNumberFormat="1" applyFont="1" applyFill="1" applyBorder="1" applyAlignment="1" applyProtection="1">
      <alignment vertical="center"/>
    </xf>
    <xf numFmtId="49" fontId="13" fillId="0" borderId="12" xfId="0" applyNumberFormat="1" applyFont="1" applyBorder="1" applyAlignment="1">
      <alignment horizontal="left" indent="1"/>
    </xf>
    <xf numFmtId="164" fontId="13" fillId="0" borderId="11" xfId="0" applyNumberFormat="1" applyFont="1" applyBorder="1"/>
    <xf numFmtId="43" fontId="8" fillId="0" borderId="12" xfId="1" applyFont="1" applyFill="1" applyBorder="1" applyProtection="1"/>
    <xf numFmtId="43" fontId="8" fillId="0" borderId="11" xfId="1" applyFont="1" applyFill="1" applyBorder="1" applyProtection="1"/>
    <xf numFmtId="164" fontId="13" fillId="0" borderId="12" xfId="0" applyNumberFormat="1" applyFont="1" applyBorder="1"/>
    <xf numFmtId="164" fontId="13" fillId="0" borderId="12" xfId="3" applyNumberFormat="1" applyFont="1" applyBorder="1"/>
    <xf numFmtId="164" fontId="13" fillId="0" borderId="11" xfId="3" applyNumberFormat="1" applyFont="1" applyBorder="1"/>
    <xf numFmtId="49" fontId="7" fillId="0" borderId="12" xfId="0" applyNumberFormat="1" applyFont="1" applyBorder="1" applyAlignment="1" applyProtection="1">
      <alignment horizontal="left" indent="2"/>
      <protection locked="0"/>
    </xf>
    <xf numFmtId="165" fontId="7" fillId="0" borderId="12" xfId="1" applyNumberFormat="1" applyFont="1" applyFill="1" applyBorder="1" applyProtection="1"/>
    <xf numFmtId="43" fontId="7" fillId="0" borderId="11" xfId="1" applyFont="1" applyFill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left" indent="2"/>
      <protection locked="0"/>
    </xf>
    <xf numFmtId="164" fontId="8" fillId="0" borderId="12" xfId="3" applyNumberFormat="1" applyFont="1" applyBorder="1"/>
    <xf numFmtId="164" fontId="8" fillId="3" borderId="12" xfId="0" applyNumberFormat="1" applyFont="1" applyFill="1" applyBorder="1"/>
    <xf numFmtId="164" fontId="8" fillId="0" borderId="11" xfId="3" applyNumberFormat="1" applyFont="1" applyBorder="1"/>
    <xf numFmtId="49" fontId="7" fillId="0" borderId="12" xfId="0" applyNumberFormat="1" applyFont="1" applyBorder="1" applyAlignment="1" applyProtection="1">
      <alignment horizontal="left" indent="3"/>
      <protection locked="0"/>
    </xf>
    <xf numFmtId="49" fontId="8" fillId="0" borderId="12" xfId="0" applyNumberFormat="1" applyFont="1" applyBorder="1" applyAlignment="1" applyProtection="1">
      <alignment horizontal="left" indent="4"/>
      <protection locked="0"/>
    </xf>
    <xf numFmtId="164" fontId="10" fillId="0" borderId="12" xfId="0" applyNumberFormat="1" applyFont="1" applyBorder="1"/>
    <xf numFmtId="49" fontId="7" fillId="0" borderId="12" xfId="0" applyNumberFormat="1" applyFont="1" applyBorder="1" applyAlignment="1">
      <alignment horizontal="left" wrapText="1"/>
    </xf>
    <xf numFmtId="164" fontId="7" fillId="0" borderId="1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1" xfId="3" applyNumberFormat="1" applyFont="1" applyBorder="1" applyAlignment="1">
      <alignment vertical="center"/>
    </xf>
    <xf numFmtId="165" fontId="6" fillId="2" borderId="14" xfId="0" applyNumberFormat="1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/>
    </xf>
    <xf numFmtId="164" fontId="7" fillId="0" borderId="15" xfId="0" applyNumberFormat="1" applyFont="1" applyBorder="1"/>
    <xf numFmtId="49" fontId="8" fillId="0" borderId="12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5" fontId="8" fillId="0" borderId="12" xfId="1" applyNumberFormat="1" applyFont="1" applyBorder="1" applyAlignment="1">
      <alignment vertical="center"/>
    </xf>
    <xf numFmtId="165" fontId="8" fillId="0" borderId="11" xfId="1" applyNumberFormat="1" applyFont="1" applyFill="1" applyBorder="1" applyAlignment="1" applyProtection="1">
      <alignment vertical="center"/>
    </xf>
    <xf numFmtId="164" fontId="8" fillId="3" borderId="11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left"/>
    </xf>
    <xf numFmtId="165" fontId="8" fillId="0" borderId="16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49" fontId="6" fillId="2" borderId="17" xfId="0" applyNumberFormat="1" applyFont="1" applyFill="1" applyBorder="1" applyAlignment="1">
      <alignment horizontal="left" vertical="center"/>
    </xf>
    <xf numFmtId="164" fontId="6" fillId="2" borderId="15" xfId="0" applyNumberFormat="1" applyFont="1" applyFill="1" applyBorder="1" applyAlignment="1">
      <alignment vertical="center"/>
    </xf>
    <xf numFmtId="164" fontId="6" fillId="2" borderId="15" xfId="1" applyNumberFormat="1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49" fontId="16" fillId="4" borderId="18" xfId="0" applyNumberFormat="1" applyFont="1" applyFill="1" applyBorder="1" applyAlignment="1">
      <alignment horizontal="left" vertical="center"/>
    </xf>
    <xf numFmtId="165" fontId="16" fillId="4" borderId="13" xfId="0" applyNumberFormat="1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/>
    </xf>
    <xf numFmtId="164" fontId="17" fillId="0" borderId="0" xfId="0" applyNumberFormat="1" applyFont="1"/>
    <xf numFmtId="164" fontId="18" fillId="0" borderId="0" xfId="0" applyNumberFormat="1" applyFont="1" applyAlignment="1">
      <alignment vertical="center"/>
    </xf>
    <xf numFmtId="164" fontId="18" fillId="3" borderId="0" xfId="0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164" fontId="8" fillId="0" borderId="0" xfId="0" applyNumberFormat="1" applyFont="1" applyAlignment="1">
      <alignment vertical="center"/>
    </xf>
    <xf numFmtId="49" fontId="19" fillId="0" borderId="0" xfId="0" applyNumberFormat="1" applyFont="1"/>
    <xf numFmtId="164" fontId="20" fillId="3" borderId="0" xfId="0" applyNumberFormat="1" applyFont="1" applyFill="1" applyAlignment="1">
      <alignment vertical="center"/>
    </xf>
    <xf numFmtId="0" fontId="20" fillId="0" borderId="0" xfId="0" applyFont="1"/>
    <xf numFmtId="0" fontId="18" fillId="0" borderId="0" xfId="0" applyFont="1"/>
    <xf numFmtId="164" fontId="20" fillId="3" borderId="0" xfId="1" applyNumberFormat="1" applyFont="1" applyFill="1" applyAlignment="1">
      <alignment vertical="center"/>
    </xf>
    <xf numFmtId="43" fontId="21" fillId="0" borderId="0" xfId="1" applyFont="1"/>
    <xf numFmtId="0" fontId="21" fillId="0" borderId="0" xfId="0" applyFont="1"/>
    <xf numFmtId="0" fontId="18" fillId="0" borderId="0" xfId="0" applyFont="1" applyAlignment="1">
      <alignment horizontal="left" indent="1"/>
    </xf>
    <xf numFmtId="164" fontId="0" fillId="0" borderId="0" xfId="1" applyNumberFormat="1" applyFont="1"/>
    <xf numFmtId="166" fontId="0" fillId="0" borderId="0" xfId="0" applyNumberFormat="1"/>
    <xf numFmtId="165" fontId="20" fillId="0" borderId="0" xfId="1" applyNumberFormat="1" applyFont="1" applyFill="1" applyBorder="1" applyAlignment="1" applyProtection="1">
      <alignment vertical="center"/>
    </xf>
    <xf numFmtId="0" fontId="22" fillId="0" borderId="0" xfId="0" applyFont="1"/>
    <xf numFmtId="166" fontId="0" fillId="3" borderId="0" xfId="0" applyNumberFormat="1" applyFill="1"/>
    <xf numFmtId="43" fontId="16" fillId="3" borderId="0" xfId="1" applyFont="1" applyFill="1"/>
    <xf numFmtId="164" fontId="20" fillId="0" borderId="0" xfId="0" applyNumberFormat="1" applyFont="1"/>
    <xf numFmtId="166" fontId="20" fillId="0" borderId="0" xfId="0" applyNumberFormat="1" applyFont="1"/>
    <xf numFmtId="0" fontId="23" fillId="0" borderId="0" xfId="0" applyFont="1"/>
    <xf numFmtId="166" fontId="23" fillId="0" borderId="0" xfId="0" applyNumberFormat="1" applyFont="1"/>
    <xf numFmtId="43" fontId="1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 2 2 2" xfId="2" xr:uid="{2BF34F93-8F28-4A46-8C5B-602B648F43C9}"/>
    <cellStyle name="Normal_COMPARACION 2002-2001" xfId="3" xr:uid="{F2969DE9-4ED4-4BAA-B6CB-E73781D97DA0}"/>
    <cellStyle name="Normal_COMPARACION 2002-2001 2" xfId="4" xr:uid="{45A540FC-AE34-494C-83E4-94AAABCB0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4/INGRESOS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3-2024"/>
      <sheetName val="FINANCIERO (2024 Est. 2024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cut presupuestaria"/>
      <sheetName val="2024 (REC)"/>
      <sheetName val="2024 (RESUMEN)"/>
      <sheetName val="2024 REC- EST "/>
      <sheetName val="2024 REC-EST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G30">
            <v>3367.6999999999994</v>
          </cell>
          <cell r="H30">
            <v>2851.9</v>
          </cell>
          <cell r="I30">
            <v>2056.9</v>
          </cell>
          <cell r="J30">
            <v>8276.5</v>
          </cell>
        </row>
        <row r="32">
          <cell r="C32">
            <v>1907.7</v>
          </cell>
          <cell r="E32">
            <v>2738.9999999999995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E1B7-46E3-4B6A-AC3B-43C505D1AA73}">
  <dimension ref="B1:AP151"/>
  <sheetViews>
    <sheetView showGridLines="0" tabSelected="1" topLeftCell="A6" zoomScaleNormal="100" workbookViewId="0">
      <pane xSplit="2" ySplit="2" topLeftCell="C116" activePane="bottomRight" state="frozen"/>
      <selection activeCell="A6" sqref="A6"/>
      <selection pane="topRight" activeCell="C6" sqref="C6"/>
      <selection pane="bottomLeft" activeCell="A8" sqref="A8"/>
      <selection pane="bottomRight" activeCell="A59" sqref="A59:XFD63"/>
    </sheetView>
  </sheetViews>
  <sheetFormatPr baseColWidth="10" defaultColWidth="11.42578125" defaultRowHeight="12.75" x14ac:dyDescent="0.2"/>
  <cols>
    <col min="1" max="1" width="1.5703125" customWidth="1"/>
    <col min="2" max="2" width="81.7109375" customWidth="1"/>
    <col min="3" max="4" width="12.85546875" customWidth="1"/>
    <col min="5" max="5" width="13" customWidth="1"/>
    <col min="6" max="6" width="14.28515625" bestFit="1" customWidth="1"/>
    <col min="7" max="7" width="14.85546875" customWidth="1"/>
    <col min="8" max="8" width="11.5703125" customWidth="1"/>
    <col min="9" max="9" width="12.7109375" customWidth="1"/>
    <col min="10" max="10" width="14.140625" customWidth="1"/>
    <col min="11" max="11" width="12.85546875" customWidth="1"/>
    <col min="12" max="12" width="9.42578125" customWidth="1"/>
    <col min="13" max="13" width="18.5703125" style="1" bestFit="1" customWidth="1"/>
    <col min="14" max="14" width="18.5703125" bestFit="1" customWidth="1"/>
    <col min="15" max="15" width="21" bestFit="1" customWidth="1"/>
    <col min="16" max="16" width="18.5703125" bestFit="1" customWidth="1"/>
    <col min="17" max="17" width="16.85546875" bestFit="1" customWidth="1"/>
    <col min="18" max="20" width="16.7109375" bestFit="1" customWidth="1"/>
    <col min="21" max="21" width="17" bestFit="1" customWidth="1"/>
    <col min="22" max="22" width="16.85546875" bestFit="1" customWidth="1"/>
    <col min="23" max="24" width="16.7109375" bestFit="1" customWidth="1"/>
    <col min="25" max="25" width="17.7109375" bestFit="1" customWidth="1"/>
    <col min="26" max="26" width="14.85546875" bestFit="1" customWidth="1"/>
    <col min="27" max="27" width="11.5703125" bestFit="1" customWidth="1"/>
    <col min="28" max="32" width="14.85546875" bestFit="1" customWidth="1"/>
    <col min="33" max="33" width="16.5703125" bestFit="1" customWidth="1"/>
    <col min="34" max="39" width="14.85546875" bestFit="1" customWidth="1"/>
    <col min="40" max="40" width="16.5703125" bestFit="1" customWidth="1"/>
    <col min="41" max="41" width="14.85546875" bestFit="1" customWidth="1"/>
    <col min="42" max="42" width="11.5703125" bestFit="1" customWidth="1"/>
  </cols>
  <sheetData>
    <row r="1" spans="2:26" ht="18.75" customHeight="1" x14ac:dyDescent="0.25">
      <c r="B1" s="167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26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26" ht="18" customHeight="1" x14ac:dyDescent="0.2"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26" ht="17.25" customHeight="1" x14ac:dyDescent="0.2">
      <c r="B4" s="169" t="s">
        <v>2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26" ht="17.25" customHeight="1" x14ac:dyDescent="0.2">
      <c r="B5" s="169" t="s">
        <v>3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26" ht="23.25" customHeight="1" x14ac:dyDescent="0.2">
      <c r="B6" s="170" t="s">
        <v>4</v>
      </c>
      <c r="C6" s="172">
        <v>2023</v>
      </c>
      <c r="D6" s="173"/>
      <c r="E6" s="173"/>
      <c r="F6" s="174">
        <v>2023</v>
      </c>
      <c r="G6" s="172">
        <v>2024</v>
      </c>
      <c r="H6" s="173"/>
      <c r="I6" s="173"/>
      <c r="J6" s="174">
        <v>2024</v>
      </c>
      <c r="K6" s="172" t="s">
        <v>5</v>
      </c>
      <c r="L6" s="17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2:26" ht="29.25" customHeight="1" thickBot="1" x14ac:dyDescent="0.25">
      <c r="B7" s="171"/>
      <c r="C7" s="4" t="s">
        <v>6</v>
      </c>
      <c r="D7" s="4" t="s">
        <v>7</v>
      </c>
      <c r="E7" s="4" t="s">
        <v>8</v>
      </c>
      <c r="F7" s="175"/>
      <c r="G7" s="5" t="s">
        <v>6</v>
      </c>
      <c r="H7" s="5" t="s">
        <v>7</v>
      </c>
      <c r="I7" s="5" t="s">
        <v>8</v>
      </c>
      <c r="J7" s="175"/>
      <c r="K7" s="4" t="s">
        <v>9</v>
      </c>
      <c r="L7" s="5" t="s">
        <v>10</v>
      </c>
    </row>
    <row r="8" spans="2:26" ht="15.95" customHeight="1" thickTop="1" x14ac:dyDescent="0.2">
      <c r="B8" s="6" t="s">
        <v>11</v>
      </c>
      <c r="C8" s="7">
        <f>+C9+C56+C57+C60+C81</f>
        <v>85752.3</v>
      </c>
      <c r="D8" s="7">
        <f>+D9+D56+D57+D60+D81</f>
        <v>73726.7</v>
      </c>
      <c r="E8" s="7">
        <f>+E9+E56+E57+E60+E81</f>
        <v>84697.400000000009</v>
      </c>
      <c r="F8" s="7">
        <f>+F9+F56+F57+F60+F81</f>
        <v>244176.4</v>
      </c>
      <c r="G8" s="7">
        <f>+G9+G56+G57+G60+G81</f>
        <v>116102.50042396001</v>
      </c>
      <c r="H8" s="7">
        <f>+H9+H56+H57+H60+H81</f>
        <v>87227.5</v>
      </c>
      <c r="I8" s="7">
        <f>+I9+I56+I57+I60+I81</f>
        <v>86555.200000000012</v>
      </c>
      <c r="J8" s="8">
        <f>+J9+J56+J57+J60+J81</f>
        <v>289885.10042396002</v>
      </c>
      <c r="K8" s="9">
        <f t="shared" ref="K8:K66" si="0">+J8-F8</f>
        <v>45708.700423960021</v>
      </c>
      <c r="L8" s="7">
        <f t="shared" ref="L8:L56" si="1">+K8/F8*100</f>
        <v>18.719540636998509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6" ht="15.95" customHeight="1" x14ac:dyDescent="0.2">
      <c r="B9" s="11" t="s">
        <v>12</v>
      </c>
      <c r="C9" s="7">
        <f t="shared" ref="C9:J9" si="2">+C10+C15+C24+C47+C54+C55</f>
        <v>81770.400000000009</v>
      </c>
      <c r="D9" s="7">
        <f t="shared" si="2"/>
        <v>67845.700000000012</v>
      </c>
      <c r="E9" s="7">
        <f t="shared" si="2"/>
        <v>78084</v>
      </c>
      <c r="F9" s="7">
        <f t="shared" si="2"/>
        <v>227700.1</v>
      </c>
      <c r="G9" s="7">
        <f t="shared" si="2"/>
        <v>93437.8</v>
      </c>
      <c r="H9" s="7">
        <f t="shared" si="2"/>
        <v>81948.5</v>
      </c>
      <c r="I9" s="7">
        <f t="shared" si="2"/>
        <v>81810.400000000009</v>
      </c>
      <c r="J9" s="8">
        <f t="shared" si="2"/>
        <v>257196.6</v>
      </c>
      <c r="K9" s="9">
        <f t="shared" si="0"/>
        <v>29496.5</v>
      </c>
      <c r="L9" s="7">
        <f t="shared" si="1"/>
        <v>12.954100591084499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2:26" ht="15.95" customHeight="1" x14ac:dyDescent="0.2">
      <c r="B10" s="12" t="s">
        <v>13</v>
      </c>
      <c r="C10" s="7">
        <f t="shared" ref="C10:E10" si="3">SUM(C11:C14)</f>
        <v>29225</v>
      </c>
      <c r="D10" s="7">
        <f t="shared" ref="D10" si="4">SUM(D11:D14)</f>
        <v>21052.799999999999</v>
      </c>
      <c r="E10" s="7">
        <f t="shared" si="3"/>
        <v>22967.1</v>
      </c>
      <c r="F10" s="7">
        <f t="shared" ref="F10:J10" si="5">SUM(F11:F14)</f>
        <v>73244.899999999994</v>
      </c>
      <c r="G10" s="7">
        <f t="shared" si="5"/>
        <v>33787.200000000004</v>
      </c>
      <c r="H10" s="7">
        <f t="shared" si="5"/>
        <v>28997.600000000002</v>
      </c>
      <c r="I10" s="7">
        <f t="shared" si="5"/>
        <v>26235.5</v>
      </c>
      <c r="J10" s="8">
        <f t="shared" si="5"/>
        <v>89020.3</v>
      </c>
      <c r="K10" s="9">
        <f t="shared" si="0"/>
        <v>15775.400000000009</v>
      </c>
      <c r="L10" s="7">
        <f t="shared" si="1"/>
        <v>21.53788181839283</v>
      </c>
      <c r="M10" s="10"/>
      <c r="N10" s="10"/>
      <c r="O10" s="10"/>
    </row>
    <row r="11" spans="2:26" ht="15.95" customHeight="1" x14ac:dyDescent="0.2">
      <c r="B11" s="13" t="s">
        <v>14</v>
      </c>
      <c r="C11" s="14">
        <v>10101.6</v>
      </c>
      <c r="D11" s="14">
        <v>8585.1</v>
      </c>
      <c r="E11" s="14">
        <v>9046.2000000000007</v>
      </c>
      <c r="F11" s="15">
        <f>SUM(C11:E11)</f>
        <v>27732.9</v>
      </c>
      <c r="G11" s="14">
        <v>11648</v>
      </c>
      <c r="H11" s="14">
        <v>10213.799999999999</v>
      </c>
      <c r="I11" s="14">
        <v>9585.4</v>
      </c>
      <c r="J11" s="16">
        <f>SUM(G11:I11)</f>
        <v>31447.199999999997</v>
      </c>
      <c r="K11" s="17">
        <f t="shared" si="0"/>
        <v>3714.2999999999956</v>
      </c>
      <c r="L11" s="14">
        <f t="shared" si="1"/>
        <v>13.393117921313657</v>
      </c>
      <c r="M11" s="10"/>
      <c r="N11" s="10"/>
      <c r="O11" s="10"/>
    </row>
    <row r="12" spans="2:26" ht="15.95" customHeight="1" x14ac:dyDescent="0.2">
      <c r="B12" s="13" t="s">
        <v>15</v>
      </c>
      <c r="C12" s="14">
        <v>12514</v>
      </c>
      <c r="D12" s="14">
        <v>9348.4</v>
      </c>
      <c r="E12" s="14">
        <v>9907.2000000000007</v>
      </c>
      <c r="F12" s="15">
        <f>SUM(C12:E12)</f>
        <v>31769.600000000002</v>
      </c>
      <c r="G12" s="14">
        <v>12491.3</v>
      </c>
      <c r="H12" s="14">
        <v>14806.1</v>
      </c>
      <c r="I12" s="14">
        <v>11688.1</v>
      </c>
      <c r="J12" s="16">
        <f>SUM(G12:I12)</f>
        <v>38985.5</v>
      </c>
      <c r="K12" s="17">
        <f t="shared" si="0"/>
        <v>7215.8999999999978</v>
      </c>
      <c r="L12" s="14">
        <f t="shared" si="1"/>
        <v>22.71322270346494</v>
      </c>
      <c r="M12" s="10"/>
      <c r="N12" s="10"/>
    </row>
    <row r="13" spans="2:26" ht="15.95" customHeight="1" x14ac:dyDescent="0.2">
      <c r="B13" s="13" t="s">
        <v>16</v>
      </c>
      <c r="C13" s="14">
        <v>6473.7</v>
      </c>
      <c r="D13" s="14">
        <v>3005.7</v>
      </c>
      <c r="E13" s="14">
        <v>3881.6</v>
      </c>
      <c r="F13" s="15">
        <f>SUM(C13:E13)</f>
        <v>13361</v>
      </c>
      <c r="G13" s="14">
        <v>9395.6</v>
      </c>
      <c r="H13" s="14">
        <v>3826.2</v>
      </c>
      <c r="I13" s="14">
        <v>4821.7</v>
      </c>
      <c r="J13" s="16">
        <f>SUM(G13:I13)</f>
        <v>18043.5</v>
      </c>
      <c r="K13" s="17">
        <f t="shared" si="0"/>
        <v>4682.5</v>
      </c>
      <c r="L13" s="14">
        <f t="shared" si="1"/>
        <v>35.046029488810717</v>
      </c>
      <c r="M13" s="10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15.95" customHeight="1" x14ac:dyDescent="0.2">
      <c r="B14" s="13" t="s">
        <v>17</v>
      </c>
      <c r="C14" s="14">
        <v>135.69999999999999</v>
      </c>
      <c r="D14" s="14">
        <v>113.6</v>
      </c>
      <c r="E14" s="14">
        <v>132.1</v>
      </c>
      <c r="F14" s="15">
        <f>SUM(C14:E14)</f>
        <v>381.4</v>
      </c>
      <c r="G14" s="14">
        <v>252.3</v>
      </c>
      <c r="H14" s="14">
        <v>151.5</v>
      </c>
      <c r="I14" s="14">
        <v>140.30000000000001</v>
      </c>
      <c r="J14" s="16">
        <f>SUM(G14:I14)</f>
        <v>544.1</v>
      </c>
      <c r="K14" s="17">
        <f t="shared" si="0"/>
        <v>162.70000000000005</v>
      </c>
      <c r="L14" s="14">
        <f t="shared" si="1"/>
        <v>42.658626114315695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2:26" ht="15.95" customHeight="1" x14ac:dyDescent="0.2">
      <c r="B15" s="11" t="s">
        <v>18</v>
      </c>
      <c r="C15" s="18">
        <f t="shared" ref="C15:J15" si="6">+C16+C23</f>
        <v>2893.2000000000003</v>
      </c>
      <c r="D15" s="19">
        <f t="shared" si="6"/>
        <v>3129.3999999999996</v>
      </c>
      <c r="E15" s="19">
        <f t="shared" si="6"/>
        <v>5476.6</v>
      </c>
      <c r="F15" s="19">
        <f t="shared" si="6"/>
        <v>11499.199999999999</v>
      </c>
      <c r="G15" s="18">
        <f t="shared" si="6"/>
        <v>3217.7000000000003</v>
      </c>
      <c r="H15" s="19">
        <f t="shared" si="6"/>
        <v>3868.4999999999995</v>
      </c>
      <c r="I15" s="19">
        <f t="shared" si="6"/>
        <v>4933.2999999999993</v>
      </c>
      <c r="J15" s="8">
        <f t="shared" si="6"/>
        <v>12019.5</v>
      </c>
      <c r="K15" s="20">
        <f t="shared" si="0"/>
        <v>520.30000000000109</v>
      </c>
      <c r="L15" s="19">
        <f t="shared" si="1"/>
        <v>4.5246625852233295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2:26" ht="15.95" customHeight="1" x14ac:dyDescent="0.2">
      <c r="B16" s="21" t="s">
        <v>19</v>
      </c>
      <c r="C16" s="18">
        <f t="shared" ref="C16:J16" si="7">SUM(C17:C22)</f>
        <v>2753.4</v>
      </c>
      <c r="D16" s="19">
        <f t="shared" si="7"/>
        <v>2975.2</v>
      </c>
      <c r="E16" s="19">
        <f t="shared" si="7"/>
        <v>5249.8</v>
      </c>
      <c r="F16" s="19">
        <f t="shared" si="7"/>
        <v>10978.4</v>
      </c>
      <c r="G16" s="18">
        <f t="shared" si="7"/>
        <v>3070.3</v>
      </c>
      <c r="H16" s="19">
        <f t="shared" si="7"/>
        <v>3690.3999999999996</v>
      </c>
      <c r="I16" s="19">
        <f t="shared" si="7"/>
        <v>4726.3999999999996</v>
      </c>
      <c r="J16" s="8">
        <f t="shared" si="7"/>
        <v>11487.1</v>
      </c>
      <c r="K16" s="20">
        <f t="shared" si="0"/>
        <v>508.70000000000073</v>
      </c>
      <c r="L16" s="19">
        <f t="shared" si="1"/>
        <v>4.6336442468847983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42" ht="15.95" customHeight="1" x14ac:dyDescent="0.2">
      <c r="B17" s="22" t="s">
        <v>20</v>
      </c>
      <c r="C17" s="23">
        <v>103.8</v>
      </c>
      <c r="D17" s="23">
        <v>380.9</v>
      </c>
      <c r="E17" s="23">
        <v>1696.1</v>
      </c>
      <c r="F17" s="15">
        <f t="shared" ref="F17:F23" si="8">SUM(C17:E17)</f>
        <v>2180.7999999999997</v>
      </c>
      <c r="G17" s="23">
        <v>163.69999999999999</v>
      </c>
      <c r="H17" s="23">
        <v>486.5</v>
      </c>
      <c r="I17" s="23">
        <v>1757.6</v>
      </c>
      <c r="J17" s="16">
        <f t="shared" ref="J17:J23" si="9">SUM(G17:I17)</f>
        <v>2407.8000000000002</v>
      </c>
      <c r="K17" s="17">
        <f t="shared" si="0"/>
        <v>227.00000000000045</v>
      </c>
      <c r="L17" s="14">
        <f t="shared" si="1"/>
        <v>10.409024211298629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2:42" ht="15.95" customHeight="1" x14ac:dyDescent="0.2">
      <c r="B18" s="22" t="s">
        <v>21</v>
      </c>
      <c r="C18" s="23">
        <v>246</v>
      </c>
      <c r="D18" s="23">
        <v>149.4</v>
      </c>
      <c r="E18" s="23">
        <v>262</v>
      </c>
      <c r="F18" s="15">
        <f t="shared" si="8"/>
        <v>657.4</v>
      </c>
      <c r="G18" s="23">
        <v>330</v>
      </c>
      <c r="H18" s="23">
        <v>207.4</v>
      </c>
      <c r="I18" s="23">
        <v>184.7</v>
      </c>
      <c r="J18" s="16">
        <f t="shared" si="9"/>
        <v>722.09999999999991</v>
      </c>
      <c r="K18" s="17">
        <f t="shared" si="0"/>
        <v>64.699999999999932</v>
      </c>
      <c r="L18" s="14">
        <f t="shared" si="1"/>
        <v>9.841801034377843</v>
      </c>
      <c r="M18" s="10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42" ht="15.95" customHeight="1" x14ac:dyDescent="0.2">
      <c r="B19" s="22" t="s">
        <v>22</v>
      </c>
      <c r="C19" s="23">
        <v>754.8</v>
      </c>
      <c r="D19" s="23">
        <v>1023.7</v>
      </c>
      <c r="E19" s="23">
        <v>1321.7</v>
      </c>
      <c r="F19" s="15">
        <f t="shared" si="8"/>
        <v>3100.2</v>
      </c>
      <c r="G19" s="23">
        <v>960</v>
      </c>
      <c r="H19" s="23">
        <v>1157.3</v>
      </c>
      <c r="I19" s="23">
        <v>1093.0999999999999</v>
      </c>
      <c r="J19" s="16">
        <f t="shared" si="9"/>
        <v>3210.4</v>
      </c>
      <c r="K19" s="17">
        <f t="shared" si="0"/>
        <v>110.20000000000027</v>
      </c>
      <c r="L19" s="14">
        <f t="shared" si="1"/>
        <v>3.5546093800400067</v>
      </c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42" ht="15.95" customHeight="1" x14ac:dyDescent="0.2">
      <c r="B20" s="24" t="s">
        <v>23</v>
      </c>
      <c r="C20" s="23">
        <v>161</v>
      </c>
      <c r="D20" s="23">
        <v>167.9</v>
      </c>
      <c r="E20" s="23">
        <v>203.4</v>
      </c>
      <c r="F20" s="15">
        <f t="shared" si="8"/>
        <v>532.29999999999995</v>
      </c>
      <c r="G20" s="23">
        <v>215.2</v>
      </c>
      <c r="H20" s="23">
        <v>203.6</v>
      </c>
      <c r="I20" s="23">
        <v>204</v>
      </c>
      <c r="J20" s="16">
        <f t="shared" si="9"/>
        <v>622.79999999999995</v>
      </c>
      <c r="K20" s="17">
        <f t="shared" si="0"/>
        <v>90.5</v>
      </c>
      <c r="L20" s="14">
        <f t="shared" si="1"/>
        <v>17.001690775878263</v>
      </c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42" ht="15.95" customHeight="1" x14ac:dyDescent="0.2">
      <c r="B21" s="22" t="s">
        <v>24</v>
      </c>
      <c r="C21" s="23">
        <v>1055.2</v>
      </c>
      <c r="D21" s="23">
        <v>1123.8</v>
      </c>
      <c r="E21" s="23">
        <v>1448.3</v>
      </c>
      <c r="F21" s="15">
        <f t="shared" si="8"/>
        <v>3627.3</v>
      </c>
      <c r="G21" s="23">
        <v>1257.9000000000001</v>
      </c>
      <c r="H21" s="23">
        <v>1418.1</v>
      </c>
      <c r="I21" s="23">
        <v>0</v>
      </c>
      <c r="J21" s="16">
        <f t="shared" si="9"/>
        <v>2676</v>
      </c>
      <c r="K21" s="17">
        <f t="shared" si="0"/>
        <v>-951.30000000000018</v>
      </c>
      <c r="L21" s="14">
        <f t="shared" si="1"/>
        <v>-26.226118600612029</v>
      </c>
      <c r="M21" s="10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42" ht="15.95" customHeight="1" x14ac:dyDescent="0.2">
      <c r="B22" s="24" t="s">
        <v>25</v>
      </c>
      <c r="C22" s="23">
        <v>432.6</v>
      </c>
      <c r="D22" s="23">
        <v>129.5</v>
      </c>
      <c r="E22" s="23">
        <v>318.3</v>
      </c>
      <c r="F22" s="15">
        <f t="shared" si="8"/>
        <v>880.40000000000009</v>
      </c>
      <c r="G22" s="23">
        <v>143.5</v>
      </c>
      <c r="H22" s="23">
        <v>217.5</v>
      </c>
      <c r="I22" s="23">
        <v>1487</v>
      </c>
      <c r="J22" s="16">
        <f t="shared" si="9"/>
        <v>1848</v>
      </c>
      <c r="K22" s="17">
        <f t="shared" si="0"/>
        <v>967.59999999999991</v>
      </c>
      <c r="L22" s="14">
        <f t="shared" si="1"/>
        <v>109.90458882326213</v>
      </c>
      <c r="M22" s="10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2:42" ht="15.95" customHeight="1" x14ac:dyDescent="0.2">
      <c r="B23" s="21" t="s">
        <v>26</v>
      </c>
      <c r="C23" s="19">
        <v>139.80000000000001</v>
      </c>
      <c r="D23" s="19">
        <v>154.19999999999999</v>
      </c>
      <c r="E23" s="19">
        <v>226.8</v>
      </c>
      <c r="F23" s="7">
        <f t="shared" si="8"/>
        <v>520.79999999999995</v>
      </c>
      <c r="G23" s="19">
        <v>147.4</v>
      </c>
      <c r="H23" s="19">
        <v>178.1</v>
      </c>
      <c r="I23" s="19">
        <v>206.9</v>
      </c>
      <c r="J23" s="8">
        <f t="shared" si="9"/>
        <v>532.4</v>
      </c>
      <c r="K23" s="9">
        <f t="shared" si="0"/>
        <v>11.600000000000023</v>
      </c>
      <c r="L23" s="7">
        <f t="shared" si="1"/>
        <v>2.2273425499231996</v>
      </c>
      <c r="M23" s="10"/>
      <c r="N23" s="10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2:42" ht="15.95" customHeight="1" x14ac:dyDescent="0.2">
      <c r="B24" s="12" t="s">
        <v>27</v>
      </c>
      <c r="C24" s="7">
        <f t="shared" ref="C24:J24" si="10">+C25+C28+C36+C46</f>
        <v>44989.600000000006</v>
      </c>
      <c r="D24" s="7">
        <f t="shared" si="10"/>
        <v>39172.699999999997</v>
      </c>
      <c r="E24" s="7">
        <f t="shared" si="10"/>
        <v>44682.400000000001</v>
      </c>
      <c r="F24" s="7">
        <f t="shared" si="10"/>
        <v>128844.70000000001</v>
      </c>
      <c r="G24" s="7">
        <f t="shared" si="10"/>
        <v>50937.7</v>
      </c>
      <c r="H24" s="7">
        <f t="shared" si="10"/>
        <v>44120.5</v>
      </c>
      <c r="I24" s="7">
        <f t="shared" si="10"/>
        <v>45294.400000000001</v>
      </c>
      <c r="J24" s="8">
        <f t="shared" si="10"/>
        <v>140352.5</v>
      </c>
      <c r="K24" s="9">
        <f t="shared" si="0"/>
        <v>11507.799999999988</v>
      </c>
      <c r="L24" s="7">
        <f t="shared" si="1"/>
        <v>8.9315276452970025</v>
      </c>
      <c r="M24" s="10"/>
      <c r="N24" s="10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2:42" ht="15.95" customHeight="1" x14ac:dyDescent="0.2">
      <c r="B25" s="26" t="s">
        <v>28</v>
      </c>
      <c r="C25" s="7">
        <f t="shared" ref="C25:J25" si="11">+C26+C27</f>
        <v>29906.9</v>
      </c>
      <c r="D25" s="7">
        <f t="shared" si="11"/>
        <v>25377.1</v>
      </c>
      <c r="E25" s="7">
        <f t="shared" si="11"/>
        <v>28964.5</v>
      </c>
      <c r="F25" s="7">
        <f t="shared" si="11"/>
        <v>84248.5</v>
      </c>
      <c r="G25" s="7">
        <f t="shared" si="11"/>
        <v>33941.599999999999</v>
      </c>
      <c r="H25" s="7">
        <f t="shared" si="11"/>
        <v>28728</v>
      </c>
      <c r="I25" s="7">
        <f t="shared" si="11"/>
        <v>29083.1</v>
      </c>
      <c r="J25" s="8">
        <f t="shared" si="11"/>
        <v>91752.7</v>
      </c>
      <c r="K25" s="9">
        <f t="shared" si="0"/>
        <v>7504.1999999999971</v>
      </c>
      <c r="L25" s="7">
        <f t="shared" si="1"/>
        <v>8.9072209000753695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2:42" ht="15.95" customHeight="1" x14ac:dyDescent="0.2">
      <c r="B26" s="27" t="s">
        <v>29</v>
      </c>
      <c r="C26" s="14">
        <v>18118.900000000001</v>
      </c>
      <c r="D26" s="14">
        <v>14379</v>
      </c>
      <c r="E26" s="14">
        <v>16312.1</v>
      </c>
      <c r="F26" s="15">
        <f>SUM(C26:E26)</f>
        <v>48810</v>
      </c>
      <c r="G26" s="14">
        <v>21797.8</v>
      </c>
      <c r="H26" s="14">
        <v>17100.7</v>
      </c>
      <c r="I26" s="14">
        <v>16961.599999999999</v>
      </c>
      <c r="J26" s="16">
        <f>SUM(G26:I26)</f>
        <v>55860.1</v>
      </c>
      <c r="K26" s="17">
        <f t="shared" si="0"/>
        <v>7050.0999999999985</v>
      </c>
      <c r="L26" s="14">
        <f t="shared" si="1"/>
        <v>14.443966400327799</v>
      </c>
      <c r="M26" s="10"/>
      <c r="N26" s="10"/>
    </row>
    <row r="27" spans="2:42" ht="15.95" customHeight="1" x14ac:dyDescent="0.2">
      <c r="B27" s="27" t="s">
        <v>30</v>
      </c>
      <c r="C27" s="14">
        <v>11788</v>
      </c>
      <c r="D27" s="14">
        <v>10998.1</v>
      </c>
      <c r="E27" s="14">
        <v>12652.4</v>
      </c>
      <c r="F27" s="15">
        <f>SUM(C27:E27)</f>
        <v>35438.5</v>
      </c>
      <c r="G27" s="14">
        <v>12143.8</v>
      </c>
      <c r="H27" s="14">
        <v>11627.3</v>
      </c>
      <c r="I27" s="14">
        <v>12121.5</v>
      </c>
      <c r="J27" s="16">
        <f>SUM(G27:I27)</f>
        <v>35892.6</v>
      </c>
      <c r="K27" s="17">
        <f t="shared" si="0"/>
        <v>454.09999999999854</v>
      </c>
      <c r="L27" s="14">
        <f t="shared" si="1"/>
        <v>1.2813747760204255</v>
      </c>
      <c r="M27" s="10"/>
      <c r="N27" s="10"/>
    </row>
    <row r="28" spans="2:42" ht="15.95" customHeight="1" x14ac:dyDescent="0.2">
      <c r="B28" s="28" t="s">
        <v>31</v>
      </c>
      <c r="C28" s="7">
        <f>SUM(C29:C35)</f>
        <v>12565.1</v>
      </c>
      <c r="D28" s="7">
        <f t="shared" ref="D28:E28" si="12">SUM(D29:D35)</f>
        <v>11419.400000000001</v>
      </c>
      <c r="E28" s="7">
        <f t="shared" si="12"/>
        <v>13513.900000000001</v>
      </c>
      <c r="F28" s="7">
        <f>SUM(F29:F35)</f>
        <v>37498.400000000009</v>
      </c>
      <c r="G28" s="7">
        <f>SUM(G29:G35)</f>
        <v>13986.5</v>
      </c>
      <c r="H28" s="7">
        <f t="shared" ref="H28:I28" si="13">SUM(H29:H35)</f>
        <v>12199.2</v>
      </c>
      <c r="I28" s="7">
        <f t="shared" si="13"/>
        <v>13758.2</v>
      </c>
      <c r="J28" s="8">
        <f>SUM(J29:J35)</f>
        <v>39943.9</v>
      </c>
      <c r="K28" s="9">
        <f t="shared" si="0"/>
        <v>2445.4999999999927</v>
      </c>
      <c r="L28" s="7">
        <f t="shared" si="1"/>
        <v>6.5216115887610986</v>
      </c>
      <c r="M28" s="10"/>
      <c r="N28" s="10"/>
    </row>
    <row r="29" spans="2:42" s="35" customFormat="1" ht="15.95" customHeight="1" x14ac:dyDescent="0.2">
      <c r="B29" s="29" t="s">
        <v>32</v>
      </c>
      <c r="C29" s="30">
        <v>3466.6</v>
      </c>
      <c r="D29" s="30">
        <v>3527.9</v>
      </c>
      <c r="E29" s="30">
        <v>4490.5</v>
      </c>
      <c r="F29" s="31">
        <f t="shared" ref="F29:F35" si="14">SUM(C29:E29)</f>
        <v>11485</v>
      </c>
      <c r="G29" s="30">
        <v>4142.6000000000004</v>
      </c>
      <c r="H29" s="30">
        <v>4157.3999999999996</v>
      </c>
      <c r="I29" s="30">
        <v>4844.7</v>
      </c>
      <c r="J29" s="32">
        <f t="shared" ref="J29:J35" si="15">SUM(G29:I29)</f>
        <v>13144.7</v>
      </c>
      <c r="K29" s="33">
        <f t="shared" si="0"/>
        <v>1659.7000000000007</v>
      </c>
      <c r="L29" s="31">
        <f t="shared" si="1"/>
        <v>14.451023073574234</v>
      </c>
      <c r="M29" s="10"/>
      <c r="N29" s="10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2:42" s="35" customFormat="1" ht="15.95" customHeight="1" x14ac:dyDescent="0.2">
      <c r="B30" s="29" t="s">
        <v>33</v>
      </c>
      <c r="C30" s="36">
        <v>2410</v>
      </c>
      <c r="D30" s="36">
        <v>2566</v>
      </c>
      <c r="E30" s="36">
        <v>3229.2</v>
      </c>
      <c r="F30" s="31">
        <f t="shared" si="14"/>
        <v>8205.2000000000007</v>
      </c>
      <c r="G30" s="36">
        <v>2466.9</v>
      </c>
      <c r="H30" s="36">
        <v>2569</v>
      </c>
      <c r="I30" s="36">
        <v>3012.3</v>
      </c>
      <c r="J30" s="32">
        <f t="shared" si="15"/>
        <v>8048.2</v>
      </c>
      <c r="K30" s="33">
        <f t="shared" si="0"/>
        <v>-157.00000000000091</v>
      </c>
      <c r="L30" s="31">
        <f t="shared" si="1"/>
        <v>-1.9134207575683821</v>
      </c>
      <c r="M30" s="10"/>
      <c r="N30" s="10"/>
    </row>
    <row r="31" spans="2:42" ht="15.95" customHeight="1" x14ac:dyDescent="0.2">
      <c r="B31" s="27" t="s">
        <v>34</v>
      </c>
      <c r="C31" s="15">
        <v>4485.8999999999996</v>
      </c>
      <c r="D31" s="15">
        <v>3286.9</v>
      </c>
      <c r="E31" s="15">
        <v>3425.4</v>
      </c>
      <c r="F31" s="15">
        <f t="shared" si="14"/>
        <v>11198.199999999999</v>
      </c>
      <c r="G31" s="15">
        <v>4818.3999999999996</v>
      </c>
      <c r="H31" s="15">
        <v>3191.9</v>
      </c>
      <c r="I31" s="15">
        <v>3468.7</v>
      </c>
      <c r="J31" s="37">
        <f t="shared" si="15"/>
        <v>11479</v>
      </c>
      <c r="K31" s="33">
        <f t="shared" si="0"/>
        <v>280.80000000000109</v>
      </c>
      <c r="L31" s="31">
        <f t="shared" si="1"/>
        <v>2.5075458555839432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"/>
      <c r="X31" s="1"/>
      <c r="Y31" s="1"/>
    </row>
    <row r="32" spans="2:42" ht="15.95" customHeight="1" x14ac:dyDescent="0.2">
      <c r="B32" s="27" t="s">
        <v>35</v>
      </c>
      <c r="C32" s="15">
        <v>176.5</v>
      </c>
      <c r="D32" s="15">
        <v>191.2</v>
      </c>
      <c r="E32" s="15">
        <v>203.7</v>
      </c>
      <c r="F32" s="15">
        <f t="shared" si="14"/>
        <v>571.4</v>
      </c>
      <c r="G32" s="15">
        <v>152.80000000000001</v>
      </c>
      <c r="H32" s="15">
        <v>211.6</v>
      </c>
      <c r="I32" s="15">
        <v>199.5</v>
      </c>
      <c r="J32" s="37">
        <f t="shared" si="15"/>
        <v>563.9</v>
      </c>
      <c r="K32" s="38">
        <f t="shared" si="0"/>
        <v>-7.5</v>
      </c>
      <c r="L32" s="15">
        <f t="shared" si="1"/>
        <v>-1.3125656282814142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2:39" s="42" customFormat="1" ht="15.95" customHeight="1" x14ac:dyDescent="0.2">
      <c r="B33" s="39" t="s">
        <v>36</v>
      </c>
      <c r="C33" s="40">
        <v>759</v>
      </c>
      <c r="D33" s="40">
        <v>751</v>
      </c>
      <c r="E33" s="40">
        <v>728.5</v>
      </c>
      <c r="F33" s="15">
        <f t="shared" si="14"/>
        <v>2238.5</v>
      </c>
      <c r="G33" s="40">
        <v>786.5</v>
      </c>
      <c r="H33" s="40">
        <v>779.6</v>
      </c>
      <c r="I33" s="40">
        <v>773.4</v>
      </c>
      <c r="J33" s="16">
        <f t="shared" si="15"/>
        <v>2339.5</v>
      </c>
      <c r="K33" s="17">
        <f t="shared" si="0"/>
        <v>101</v>
      </c>
      <c r="L33" s="14">
        <f t="shared" si="1"/>
        <v>4.511949966495421</v>
      </c>
      <c r="M33" s="10"/>
      <c r="N33" s="1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2:39" s="42" customFormat="1" ht="15.95" customHeight="1" x14ac:dyDescent="0.2">
      <c r="B34" s="39" t="s">
        <v>37</v>
      </c>
      <c r="C34" s="43">
        <v>897</v>
      </c>
      <c r="D34" s="43">
        <v>726.7</v>
      </c>
      <c r="E34" s="43">
        <v>872.6</v>
      </c>
      <c r="F34" s="15">
        <f t="shared" si="14"/>
        <v>2496.3000000000002</v>
      </c>
      <c r="G34" s="43">
        <v>1176.7</v>
      </c>
      <c r="H34" s="43">
        <v>827.5</v>
      </c>
      <c r="I34" s="43">
        <v>1016.5</v>
      </c>
      <c r="J34" s="16">
        <f t="shared" si="15"/>
        <v>3020.7</v>
      </c>
      <c r="K34" s="17">
        <f t="shared" si="0"/>
        <v>524.39999999999964</v>
      </c>
      <c r="L34" s="14">
        <f t="shared" si="1"/>
        <v>21.007090493931003</v>
      </c>
      <c r="M34" s="10"/>
      <c r="N34" s="10"/>
    </row>
    <row r="35" spans="2:39" s="42" customFormat="1" ht="15.95" customHeight="1" x14ac:dyDescent="0.2">
      <c r="B35" s="39" t="s">
        <v>25</v>
      </c>
      <c r="C35" s="43">
        <v>370.1</v>
      </c>
      <c r="D35" s="43">
        <v>369.7</v>
      </c>
      <c r="E35" s="43">
        <v>564</v>
      </c>
      <c r="F35" s="14">
        <f t="shared" si="14"/>
        <v>1303.8</v>
      </c>
      <c r="G35" s="43">
        <v>442.6</v>
      </c>
      <c r="H35" s="43">
        <v>462.2</v>
      </c>
      <c r="I35" s="43">
        <v>443.1</v>
      </c>
      <c r="J35" s="16">
        <f t="shared" si="15"/>
        <v>1347.9</v>
      </c>
      <c r="K35" s="17">
        <f t="shared" si="0"/>
        <v>44.100000000000136</v>
      </c>
      <c r="L35" s="14">
        <f t="shared" si="1"/>
        <v>3.3824206166590072</v>
      </c>
      <c r="M35" s="10"/>
      <c r="N35" s="10"/>
      <c r="Y35" s="44"/>
    </row>
    <row r="36" spans="2:39" ht="15.95" customHeight="1" x14ac:dyDescent="0.2">
      <c r="B36" s="26" t="s">
        <v>38</v>
      </c>
      <c r="C36" s="7">
        <f t="shared" ref="C36:J36" si="16">+C37+C38+C39+C42+C43</f>
        <v>2318.2999999999997</v>
      </c>
      <c r="D36" s="7">
        <f t="shared" si="16"/>
        <v>2262.6999999999998</v>
      </c>
      <c r="E36" s="7">
        <f t="shared" si="16"/>
        <v>2083.1999999999998</v>
      </c>
      <c r="F36" s="7">
        <f t="shared" si="16"/>
        <v>6664.2</v>
      </c>
      <c r="G36" s="7">
        <f t="shared" si="16"/>
        <v>2765.2</v>
      </c>
      <c r="H36" s="7">
        <f t="shared" si="16"/>
        <v>2986.4</v>
      </c>
      <c r="I36" s="7">
        <f>+I37+I38+I39+I42+I43+I44</f>
        <v>2139.9999999999995</v>
      </c>
      <c r="J36" s="8">
        <f t="shared" si="16"/>
        <v>7891.4999999999991</v>
      </c>
      <c r="K36" s="9">
        <f t="shared" si="0"/>
        <v>1227.2999999999993</v>
      </c>
      <c r="L36" s="7">
        <f t="shared" si="1"/>
        <v>18.416314036193381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2:39" ht="15.95" customHeight="1" x14ac:dyDescent="0.2">
      <c r="B37" s="27" t="s">
        <v>39</v>
      </c>
      <c r="C37" s="15">
        <v>1303.4000000000001</v>
      </c>
      <c r="D37" s="15">
        <v>1503.3</v>
      </c>
      <c r="E37" s="15">
        <v>1846</v>
      </c>
      <c r="F37" s="15">
        <f t="shared" ref="F37:F46" si="17">SUM(C37:E37)</f>
        <v>4652.7</v>
      </c>
      <c r="G37" s="15">
        <v>1684.8</v>
      </c>
      <c r="H37" s="15">
        <v>1971.1</v>
      </c>
      <c r="I37" s="15">
        <v>1770.4</v>
      </c>
      <c r="J37" s="37">
        <f>SUM(G37:I37)</f>
        <v>5426.2999999999993</v>
      </c>
      <c r="K37" s="38">
        <f t="shared" si="0"/>
        <v>773.59999999999945</v>
      </c>
      <c r="L37" s="15">
        <f t="shared" si="1"/>
        <v>16.626904807960958</v>
      </c>
      <c r="M37" s="10"/>
      <c r="N37" s="10"/>
    </row>
    <row r="38" spans="2:39" ht="15.95" customHeight="1" x14ac:dyDescent="0.2">
      <c r="B38" s="27" t="s">
        <v>40</v>
      </c>
      <c r="C38" s="15">
        <v>867.8</v>
      </c>
      <c r="D38" s="15">
        <v>619.79999999999995</v>
      </c>
      <c r="E38" s="15">
        <v>79.900000000000006</v>
      </c>
      <c r="F38" s="15">
        <f t="shared" si="17"/>
        <v>1567.5</v>
      </c>
      <c r="G38" s="15">
        <v>876.2</v>
      </c>
      <c r="H38" s="15">
        <v>817.7</v>
      </c>
      <c r="I38" s="15">
        <v>191.3</v>
      </c>
      <c r="J38" s="37">
        <f>SUM(G38:I38)</f>
        <v>1885.2</v>
      </c>
      <c r="K38" s="38">
        <f t="shared" si="0"/>
        <v>317.70000000000005</v>
      </c>
      <c r="L38" s="15">
        <f t="shared" si="1"/>
        <v>20.267942583732061</v>
      </c>
      <c r="M38" s="10"/>
      <c r="N38" s="10"/>
    </row>
    <row r="39" spans="2:39" ht="15.95" customHeight="1" x14ac:dyDescent="0.2">
      <c r="B39" s="45" t="s">
        <v>41</v>
      </c>
      <c r="C39" s="7">
        <f t="shared" ref="C39:E39" si="18">+C40+C41</f>
        <v>29</v>
      </c>
      <c r="D39" s="7">
        <f t="shared" si="18"/>
        <v>21.5</v>
      </c>
      <c r="E39" s="7">
        <f t="shared" si="18"/>
        <v>29.3</v>
      </c>
      <c r="F39" s="7">
        <f t="shared" si="17"/>
        <v>79.8</v>
      </c>
      <c r="G39" s="7">
        <f t="shared" ref="G39:J39" si="19">+G40+G41</f>
        <v>58</v>
      </c>
      <c r="H39" s="7">
        <f t="shared" si="19"/>
        <v>55.7</v>
      </c>
      <c r="I39" s="7">
        <f t="shared" si="19"/>
        <v>47.099999999999994</v>
      </c>
      <c r="J39" s="8">
        <f t="shared" si="19"/>
        <v>160.79999999999998</v>
      </c>
      <c r="K39" s="9">
        <f t="shared" si="0"/>
        <v>80.999999999999986</v>
      </c>
      <c r="L39" s="7">
        <f t="shared" si="1"/>
        <v>101.50375939849623</v>
      </c>
      <c r="M39" s="10"/>
      <c r="N39" s="10"/>
    </row>
    <row r="40" spans="2:39" ht="15.95" customHeight="1" x14ac:dyDescent="0.2">
      <c r="B40" s="46" t="s">
        <v>42</v>
      </c>
      <c r="C40" s="15">
        <v>16.2</v>
      </c>
      <c r="D40" s="15">
        <v>10.199999999999999</v>
      </c>
      <c r="E40" s="15">
        <v>10.199999999999999</v>
      </c>
      <c r="F40" s="15">
        <f t="shared" si="17"/>
        <v>36.599999999999994</v>
      </c>
      <c r="G40" s="15">
        <v>32.799999999999997</v>
      </c>
      <c r="H40" s="15">
        <v>26.6</v>
      </c>
      <c r="I40" s="15">
        <v>21.2</v>
      </c>
      <c r="J40" s="37">
        <f>SUM(G40:I40)</f>
        <v>80.599999999999994</v>
      </c>
      <c r="K40" s="38">
        <f t="shared" si="0"/>
        <v>44</v>
      </c>
      <c r="L40" s="38">
        <f t="shared" si="1"/>
        <v>120.21857923497269</v>
      </c>
      <c r="M40" s="10"/>
      <c r="N40" s="10"/>
    </row>
    <row r="41" spans="2:39" ht="15.95" customHeight="1" x14ac:dyDescent="0.2">
      <c r="B41" s="47" t="s">
        <v>43</v>
      </c>
      <c r="C41" s="48">
        <v>12.8</v>
      </c>
      <c r="D41" s="48">
        <v>11.3</v>
      </c>
      <c r="E41" s="48">
        <v>19.100000000000001</v>
      </c>
      <c r="F41" s="48">
        <f t="shared" si="17"/>
        <v>43.2</v>
      </c>
      <c r="G41" s="48">
        <v>25.2</v>
      </c>
      <c r="H41" s="48">
        <v>29.1</v>
      </c>
      <c r="I41" s="48">
        <v>25.9</v>
      </c>
      <c r="J41" s="49">
        <f>SUM(G41:I41)</f>
        <v>80.199999999999989</v>
      </c>
      <c r="K41" s="50">
        <f t="shared" si="0"/>
        <v>36.999999999999986</v>
      </c>
      <c r="L41" s="50">
        <f t="shared" si="1"/>
        <v>85.64814814814811</v>
      </c>
      <c r="M41" s="10"/>
      <c r="N41" s="10"/>
    </row>
    <row r="42" spans="2:39" ht="15.95" customHeight="1" x14ac:dyDescent="0.2">
      <c r="B42" s="27" t="s">
        <v>44</v>
      </c>
      <c r="C42" s="14">
        <v>90.2</v>
      </c>
      <c r="D42" s="14">
        <v>90.1</v>
      </c>
      <c r="E42" s="14">
        <v>98</v>
      </c>
      <c r="F42" s="15">
        <f t="shared" si="17"/>
        <v>278.3</v>
      </c>
      <c r="G42" s="14">
        <v>112.2</v>
      </c>
      <c r="H42" s="14">
        <v>108.1</v>
      </c>
      <c r="I42" s="14">
        <v>99.9</v>
      </c>
      <c r="J42" s="37">
        <f>SUM(G42:I42)</f>
        <v>320.20000000000005</v>
      </c>
      <c r="K42" s="38">
        <f t="shared" si="0"/>
        <v>41.900000000000034</v>
      </c>
      <c r="L42" s="38">
        <f t="shared" si="1"/>
        <v>15.055695292849455</v>
      </c>
      <c r="M42" s="10"/>
      <c r="N42" s="10"/>
    </row>
    <row r="43" spans="2:39" ht="15.95" customHeight="1" x14ac:dyDescent="0.2">
      <c r="B43" s="27" t="s">
        <v>45</v>
      </c>
      <c r="C43" s="14">
        <v>27.9</v>
      </c>
      <c r="D43" s="14">
        <v>28</v>
      </c>
      <c r="E43" s="14">
        <v>30</v>
      </c>
      <c r="F43" s="15">
        <f t="shared" si="17"/>
        <v>85.9</v>
      </c>
      <c r="G43" s="14">
        <v>34</v>
      </c>
      <c r="H43" s="14">
        <v>33.799999999999997</v>
      </c>
      <c r="I43" s="14">
        <v>31.2</v>
      </c>
      <c r="J43" s="37">
        <f>SUM(G43:I43)</f>
        <v>99</v>
      </c>
      <c r="K43" s="38">
        <f t="shared" si="0"/>
        <v>13.099999999999994</v>
      </c>
      <c r="L43" s="38">
        <f t="shared" si="1"/>
        <v>15.250291036088468</v>
      </c>
      <c r="M43" s="10"/>
      <c r="N43" s="10"/>
    </row>
    <row r="44" spans="2:39" ht="15.95" customHeight="1" x14ac:dyDescent="0.2">
      <c r="B44" s="45" t="s">
        <v>46</v>
      </c>
      <c r="C44" s="14">
        <f>+C45</f>
        <v>0</v>
      </c>
      <c r="D44" s="14">
        <f t="shared" ref="D44:I44" si="20">+D45</f>
        <v>0</v>
      </c>
      <c r="E44" s="14">
        <f t="shared" si="20"/>
        <v>0</v>
      </c>
      <c r="F44" s="14">
        <f t="shared" si="20"/>
        <v>0</v>
      </c>
      <c r="G44" s="14">
        <f t="shared" si="20"/>
        <v>0</v>
      </c>
      <c r="H44" s="14">
        <f t="shared" si="20"/>
        <v>0</v>
      </c>
      <c r="I44" s="14">
        <f t="shared" si="20"/>
        <v>0.1</v>
      </c>
      <c r="J44" s="37">
        <f t="shared" ref="J44:J45" si="21">SUM(G44:I44)</f>
        <v>0.1</v>
      </c>
      <c r="K44" s="38">
        <f t="shared" si="0"/>
        <v>0.1</v>
      </c>
      <c r="L44" s="38">
        <v>0</v>
      </c>
      <c r="M44" s="10"/>
      <c r="N44" s="10"/>
    </row>
    <row r="45" spans="2:39" ht="15.95" customHeight="1" x14ac:dyDescent="0.2">
      <c r="B45" s="47" t="s">
        <v>47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0.1</v>
      </c>
      <c r="J45" s="48">
        <f t="shared" si="21"/>
        <v>0.1</v>
      </c>
      <c r="K45" s="48">
        <f t="shared" si="0"/>
        <v>0.1</v>
      </c>
      <c r="L45" s="48">
        <v>0</v>
      </c>
      <c r="M45" s="10"/>
      <c r="N45" s="10"/>
    </row>
    <row r="46" spans="2:39" ht="15.95" customHeight="1" x14ac:dyDescent="0.2">
      <c r="B46" s="26" t="s">
        <v>48</v>
      </c>
      <c r="C46" s="7">
        <v>199.3</v>
      </c>
      <c r="D46" s="7">
        <v>113.5</v>
      </c>
      <c r="E46" s="7">
        <v>120.8</v>
      </c>
      <c r="F46" s="7">
        <f t="shared" si="17"/>
        <v>433.6</v>
      </c>
      <c r="G46" s="7">
        <v>244.4</v>
      </c>
      <c r="H46" s="7">
        <v>206.9</v>
      </c>
      <c r="I46" s="7">
        <v>313.10000000000002</v>
      </c>
      <c r="J46" s="8">
        <f>SUM(G46:I46)</f>
        <v>764.40000000000009</v>
      </c>
      <c r="K46" s="9">
        <f t="shared" si="0"/>
        <v>330.80000000000007</v>
      </c>
      <c r="L46" s="9">
        <f t="shared" si="1"/>
        <v>76.291512915129161</v>
      </c>
      <c r="M46" s="10"/>
      <c r="N46" s="10"/>
    </row>
    <row r="47" spans="2:39" ht="15.95" customHeight="1" x14ac:dyDescent="0.2">
      <c r="B47" s="12" t="s">
        <v>49</v>
      </c>
      <c r="C47" s="51">
        <f t="shared" ref="C47:J47" si="22">+C48+C50</f>
        <v>4572.1000000000004</v>
      </c>
      <c r="D47" s="51">
        <f t="shared" si="22"/>
        <v>4384.6000000000004</v>
      </c>
      <c r="E47" s="51">
        <f t="shared" si="22"/>
        <v>4827.3999999999996</v>
      </c>
      <c r="F47" s="51">
        <f t="shared" si="22"/>
        <v>13784.1</v>
      </c>
      <c r="G47" s="51">
        <f>+G48+G50</f>
        <v>5368.1</v>
      </c>
      <c r="H47" s="51">
        <f t="shared" ref="H47" si="23">+H48+H50</f>
        <v>4814.8999999999996</v>
      </c>
      <c r="I47" s="51">
        <f t="shared" si="22"/>
        <v>5214.0999999999995</v>
      </c>
      <c r="J47" s="51">
        <f t="shared" si="22"/>
        <v>15397.1</v>
      </c>
      <c r="K47" s="52">
        <f t="shared" si="0"/>
        <v>1613</v>
      </c>
      <c r="L47" s="52">
        <f t="shared" si="1"/>
        <v>11.701888407658098</v>
      </c>
      <c r="M47" s="10"/>
      <c r="N47" s="10"/>
    </row>
    <row r="48" spans="2:39" ht="15.95" customHeight="1" x14ac:dyDescent="0.2">
      <c r="B48" s="53" t="s">
        <v>50</v>
      </c>
      <c r="C48" s="54">
        <f t="shared" ref="C48:J48" si="24">SUM(C49:C49)</f>
        <v>3654.2</v>
      </c>
      <c r="D48" s="54">
        <f t="shared" si="24"/>
        <v>3516.3</v>
      </c>
      <c r="E48" s="54">
        <f t="shared" si="24"/>
        <v>3973.2</v>
      </c>
      <c r="F48" s="54">
        <f t="shared" si="24"/>
        <v>11143.7</v>
      </c>
      <c r="G48" s="54">
        <f t="shared" si="24"/>
        <v>4321.2</v>
      </c>
      <c r="H48" s="54">
        <f t="shared" si="24"/>
        <v>3844.4</v>
      </c>
      <c r="I48" s="54">
        <f t="shared" si="24"/>
        <v>4222.8999999999996</v>
      </c>
      <c r="J48" s="54">
        <f t="shared" si="24"/>
        <v>12388.5</v>
      </c>
      <c r="K48" s="55">
        <f t="shared" si="0"/>
        <v>1244.7999999999993</v>
      </c>
      <c r="L48" s="55">
        <f t="shared" si="1"/>
        <v>11.170437107962339</v>
      </c>
      <c r="M48" s="10"/>
      <c r="N48" s="10"/>
    </row>
    <row r="49" spans="2:39" ht="15.95" customHeight="1" x14ac:dyDescent="0.2">
      <c r="B49" s="27" t="s">
        <v>51</v>
      </c>
      <c r="C49" s="15">
        <v>3654.2</v>
      </c>
      <c r="D49" s="15">
        <v>3516.3</v>
      </c>
      <c r="E49" s="15">
        <v>3973.2</v>
      </c>
      <c r="F49" s="15">
        <f>SUM(C49:E49)</f>
        <v>11143.7</v>
      </c>
      <c r="G49" s="15">
        <v>4321.2</v>
      </c>
      <c r="H49" s="15">
        <v>3844.4</v>
      </c>
      <c r="I49" s="15">
        <v>4222.8999999999996</v>
      </c>
      <c r="J49" s="37">
        <f>SUM(G49:I49)</f>
        <v>12388.5</v>
      </c>
      <c r="K49" s="38">
        <f t="shared" si="0"/>
        <v>1244.7999999999993</v>
      </c>
      <c r="L49" s="38">
        <f t="shared" si="1"/>
        <v>11.170437107962339</v>
      </c>
      <c r="M49" s="10"/>
      <c r="N49" s="10"/>
    </row>
    <row r="50" spans="2:39" ht="15.95" customHeight="1" x14ac:dyDescent="0.2">
      <c r="B50" s="53" t="s">
        <v>52</v>
      </c>
      <c r="C50" s="54">
        <f t="shared" ref="C50:J50" si="25">SUM(C51:C53)</f>
        <v>917.90000000000009</v>
      </c>
      <c r="D50" s="54">
        <f t="shared" si="25"/>
        <v>868.3</v>
      </c>
      <c r="E50" s="54">
        <f t="shared" si="25"/>
        <v>854.19999999999993</v>
      </c>
      <c r="F50" s="54">
        <f t="shared" si="25"/>
        <v>2640.4</v>
      </c>
      <c r="G50" s="54">
        <f t="shared" si="25"/>
        <v>1046.9000000000001</v>
      </c>
      <c r="H50" s="54">
        <f t="shared" si="25"/>
        <v>970.5</v>
      </c>
      <c r="I50" s="54">
        <f t="shared" si="25"/>
        <v>991.19999999999993</v>
      </c>
      <c r="J50" s="54">
        <f t="shared" si="25"/>
        <v>3008.6000000000004</v>
      </c>
      <c r="K50" s="55">
        <f t="shared" si="0"/>
        <v>368.20000000000027</v>
      </c>
      <c r="L50" s="55">
        <f t="shared" si="1"/>
        <v>13.944856839872758</v>
      </c>
      <c r="M50" s="10"/>
      <c r="N50" s="10"/>
    </row>
    <row r="51" spans="2:39" ht="15.95" customHeight="1" x14ac:dyDescent="0.2">
      <c r="B51" s="27" t="s">
        <v>53</v>
      </c>
      <c r="C51" s="15">
        <v>870</v>
      </c>
      <c r="D51" s="15">
        <v>830.8</v>
      </c>
      <c r="E51" s="15">
        <v>812.8</v>
      </c>
      <c r="F51" s="15">
        <f t="shared" ref="F51:F56" si="26">SUM(C51:E51)</f>
        <v>2513.6</v>
      </c>
      <c r="G51" s="15">
        <v>1030.7</v>
      </c>
      <c r="H51" s="15">
        <v>955.3</v>
      </c>
      <c r="I51" s="15">
        <v>976.8</v>
      </c>
      <c r="J51" s="16">
        <f t="shared" ref="J51:J56" si="27">SUM(G51:I51)</f>
        <v>2962.8</v>
      </c>
      <c r="K51" s="38">
        <f t="shared" si="0"/>
        <v>449.20000000000027</v>
      </c>
      <c r="L51" s="38">
        <f t="shared" si="1"/>
        <v>17.870782940802048</v>
      </c>
      <c r="M51" s="10"/>
      <c r="N51" s="10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2:39" ht="15.95" customHeight="1" x14ac:dyDescent="0.2">
      <c r="B52" s="27" t="s">
        <v>54</v>
      </c>
      <c r="C52" s="15">
        <v>16.7</v>
      </c>
      <c r="D52" s="15">
        <v>14.8</v>
      </c>
      <c r="E52" s="15">
        <v>17.3</v>
      </c>
      <c r="F52" s="15">
        <f t="shared" si="26"/>
        <v>48.8</v>
      </c>
      <c r="G52" s="14">
        <v>14.8</v>
      </c>
      <c r="H52" s="15">
        <v>13.6</v>
      </c>
      <c r="I52" s="15">
        <v>13.4</v>
      </c>
      <c r="J52" s="16">
        <f t="shared" si="27"/>
        <v>41.8</v>
      </c>
      <c r="K52" s="38">
        <f t="shared" si="0"/>
        <v>-7</v>
      </c>
      <c r="L52" s="38">
        <f t="shared" si="1"/>
        <v>-14.34426229508197</v>
      </c>
      <c r="M52" s="10"/>
      <c r="N52" s="10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2:39" ht="15.95" customHeight="1" x14ac:dyDescent="0.2">
      <c r="B53" s="27" t="s">
        <v>25</v>
      </c>
      <c r="C53" s="15">
        <v>31.2</v>
      </c>
      <c r="D53" s="15">
        <v>22.7</v>
      </c>
      <c r="E53" s="15">
        <v>24.1</v>
      </c>
      <c r="F53" s="15">
        <f t="shared" si="26"/>
        <v>78</v>
      </c>
      <c r="G53" s="15">
        <v>1.4</v>
      </c>
      <c r="H53" s="15">
        <v>1.6</v>
      </c>
      <c r="I53" s="15">
        <v>1</v>
      </c>
      <c r="J53" s="57">
        <f t="shared" si="27"/>
        <v>4</v>
      </c>
      <c r="K53" s="38">
        <f t="shared" si="0"/>
        <v>-74</v>
      </c>
      <c r="L53" s="38">
        <f t="shared" si="1"/>
        <v>-94.871794871794862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2:39" ht="15.95" customHeight="1" x14ac:dyDescent="0.2">
      <c r="B54" s="12" t="s">
        <v>55</v>
      </c>
      <c r="C54" s="7">
        <v>90.4</v>
      </c>
      <c r="D54" s="7">
        <v>106.1</v>
      </c>
      <c r="E54" s="7">
        <v>130</v>
      </c>
      <c r="F54" s="7">
        <f t="shared" si="26"/>
        <v>326.5</v>
      </c>
      <c r="G54" s="7">
        <v>126.9</v>
      </c>
      <c r="H54" s="7">
        <v>146.69999999999999</v>
      </c>
      <c r="I54" s="7">
        <v>132.6</v>
      </c>
      <c r="J54" s="8">
        <f t="shared" si="27"/>
        <v>406.20000000000005</v>
      </c>
      <c r="K54" s="9">
        <f t="shared" si="0"/>
        <v>79.700000000000045</v>
      </c>
      <c r="L54" s="9">
        <f t="shared" si="1"/>
        <v>24.410413476263411</v>
      </c>
      <c r="M54" s="10"/>
      <c r="N54" s="10"/>
    </row>
    <row r="55" spans="2:39" ht="15.95" customHeight="1" x14ac:dyDescent="0.2">
      <c r="B55" s="12" t="s">
        <v>56</v>
      </c>
      <c r="C55" s="7">
        <v>0.1</v>
      </c>
      <c r="D55" s="7">
        <v>0.1</v>
      </c>
      <c r="E55" s="7">
        <v>0.5</v>
      </c>
      <c r="F55" s="7">
        <f t="shared" si="26"/>
        <v>0.7</v>
      </c>
      <c r="G55" s="7">
        <v>0.2</v>
      </c>
      <c r="H55" s="7">
        <v>0.3</v>
      </c>
      <c r="I55" s="7">
        <v>0.5</v>
      </c>
      <c r="J55" s="8">
        <f t="shared" si="27"/>
        <v>1</v>
      </c>
      <c r="K55" s="9">
        <f t="shared" si="0"/>
        <v>0.30000000000000004</v>
      </c>
      <c r="L55" s="9">
        <f t="shared" si="1"/>
        <v>42.857142857142868</v>
      </c>
      <c r="M55" s="10"/>
      <c r="N55" s="10"/>
    </row>
    <row r="56" spans="2:39" ht="15.95" customHeight="1" x14ac:dyDescent="0.2">
      <c r="B56" s="12" t="s">
        <v>57</v>
      </c>
      <c r="C56" s="58">
        <v>445.5</v>
      </c>
      <c r="D56" s="58">
        <v>274.2</v>
      </c>
      <c r="E56" s="58">
        <v>398.1</v>
      </c>
      <c r="F56" s="7">
        <f t="shared" si="26"/>
        <v>1117.8000000000002</v>
      </c>
      <c r="G56" s="58">
        <v>323.2</v>
      </c>
      <c r="H56" s="58">
        <v>308</v>
      </c>
      <c r="I56" s="58">
        <v>1067.5</v>
      </c>
      <c r="J56" s="8">
        <f t="shared" si="27"/>
        <v>1698.7</v>
      </c>
      <c r="K56" s="9">
        <f t="shared" si="0"/>
        <v>580.89999999999986</v>
      </c>
      <c r="L56" s="9">
        <f t="shared" si="1"/>
        <v>51.968151726605818</v>
      </c>
      <c r="M56" s="10"/>
      <c r="N56" s="10"/>
    </row>
    <row r="57" spans="2:39" ht="15.95" customHeight="1" x14ac:dyDescent="0.2">
      <c r="B57" s="12" t="s">
        <v>58</v>
      </c>
      <c r="C57" s="7">
        <f t="shared" ref="C57:I57" si="28">+C58</f>
        <v>0</v>
      </c>
      <c r="D57" s="7">
        <f t="shared" si="28"/>
        <v>0</v>
      </c>
      <c r="E57" s="7">
        <f t="shared" si="28"/>
        <v>0</v>
      </c>
      <c r="F57" s="7">
        <f t="shared" si="28"/>
        <v>0</v>
      </c>
      <c r="G57" s="7">
        <f t="shared" si="28"/>
        <v>0</v>
      </c>
      <c r="H57" s="7">
        <f t="shared" si="28"/>
        <v>0.2</v>
      </c>
      <c r="I57" s="7">
        <f t="shared" si="28"/>
        <v>0.1</v>
      </c>
      <c r="J57" s="8">
        <f>+J58</f>
        <v>0.30000000000000004</v>
      </c>
      <c r="K57" s="9">
        <f t="shared" si="0"/>
        <v>0.30000000000000004</v>
      </c>
      <c r="L57" s="9">
        <v>0</v>
      </c>
      <c r="M57" s="10"/>
      <c r="N57" s="10"/>
    </row>
    <row r="58" spans="2:39" s="60" customFormat="1" x14ac:dyDescent="0.2">
      <c r="B58" s="59" t="s">
        <v>59</v>
      </c>
      <c r="C58" s="7">
        <f>SUM(C59:C59)</f>
        <v>0</v>
      </c>
      <c r="D58" s="7">
        <f>SUM(D59:D59)</f>
        <v>0</v>
      </c>
      <c r="E58" s="7">
        <f>SUM(E59:E59)</f>
        <v>0</v>
      </c>
      <c r="F58" s="7">
        <f>SUM(F59:F59)</f>
        <v>0</v>
      </c>
      <c r="G58" s="7">
        <f>SUM(G59:G59)</f>
        <v>0</v>
      </c>
      <c r="H58" s="7">
        <f>SUM(H59:H59)</f>
        <v>0.2</v>
      </c>
      <c r="I58" s="7">
        <f>SUM(I59:I59)</f>
        <v>0.1</v>
      </c>
      <c r="J58" s="7">
        <f>SUM(J59:J59)</f>
        <v>0.30000000000000004</v>
      </c>
      <c r="K58" s="9">
        <f t="shared" si="0"/>
        <v>0.30000000000000004</v>
      </c>
      <c r="L58" s="9">
        <v>0</v>
      </c>
      <c r="M58" s="10"/>
      <c r="N58" s="10"/>
    </row>
    <row r="59" spans="2:39" s="62" customFormat="1" ht="15.95" customHeight="1" x14ac:dyDescent="0.2">
      <c r="B59" s="63" t="s">
        <v>25</v>
      </c>
      <c r="C59" s="14">
        <v>0</v>
      </c>
      <c r="D59" s="14">
        <v>0</v>
      </c>
      <c r="E59" s="14">
        <v>0</v>
      </c>
      <c r="F59" s="15">
        <f>SUM(C59:E59)</f>
        <v>0</v>
      </c>
      <c r="G59" s="14">
        <v>0</v>
      </c>
      <c r="H59" s="14">
        <v>0.2</v>
      </c>
      <c r="I59" s="14">
        <v>0.1</v>
      </c>
      <c r="J59" s="57">
        <f t="shared" ref="J59" si="29">SUM(G59:I59)</f>
        <v>0.30000000000000004</v>
      </c>
      <c r="K59" s="17">
        <f t="shared" si="0"/>
        <v>0.30000000000000004</v>
      </c>
      <c r="L59" s="61">
        <v>0</v>
      </c>
      <c r="M59" s="10"/>
      <c r="N59" s="10"/>
    </row>
    <row r="60" spans="2:39" ht="15.95" customHeight="1" x14ac:dyDescent="0.2">
      <c r="B60" s="64" t="s">
        <v>60</v>
      </c>
      <c r="C60" s="7">
        <f>+C61+C72+C76+C80</f>
        <v>2528.7000000000003</v>
      </c>
      <c r="D60" s="7">
        <f t="shared" ref="D60:J60" si="30">+D61+D72+D76+D80</f>
        <v>3952.9</v>
      </c>
      <c r="E60" s="7">
        <f t="shared" si="30"/>
        <v>3645.1</v>
      </c>
      <c r="F60" s="7">
        <f t="shared" si="30"/>
        <v>10126.700000000001</v>
      </c>
      <c r="G60" s="7">
        <f t="shared" si="30"/>
        <v>21297.8</v>
      </c>
      <c r="H60" s="7">
        <f t="shared" si="30"/>
        <v>3755.6</v>
      </c>
      <c r="I60" s="7">
        <f t="shared" si="30"/>
        <v>2775.9</v>
      </c>
      <c r="J60" s="7">
        <f t="shared" si="30"/>
        <v>27829.3</v>
      </c>
      <c r="K60" s="9">
        <f t="shared" si="0"/>
        <v>17702.599999999999</v>
      </c>
      <c r="L60" s="7">
        <f t="shared" ref="L60:L85" si="31">+K60/F60*100</f>
        <v>174.81114282046468</v>
      </c>
      <c r="M60" s="10"/>
      <c r="N60" s="10"/>
    </row>
    <row r="61" spans="2:39" ht="15.95" customHeight="1" x14ac:dyDescent="0.2">
      <c r="B61" s="59" t="s">
        <v>61</v>
      </c>
      <c r="C61" s="7">
        <f t="shared" ref="C61:J61" si="32">+C62+C68</f>
        <v>1998.8</v>
      </c>
      <c r="D61" s="7">
        <f t="shared" si="32"/>
        <v>3309.4</v>
      </c>
      <c r="E61" s="7">
        <f t="shared" si="32"/>
        <v>2924.5</v>
      </c>
      <c r="F61" s="7">
        <f t="shared" si="32"/>
        <v>8232.7000000000007</v>
      </c>
      <c r="G61" s="7">
        <f t="shared" si="32"/>
        <v>3157.1</v>
      </c>
      <c r="H61" s="7">
        <f t="shared" si="32"/>
        <v>2980.6</v>
      </c>
      <c r="I61" s="7">
        <f t="shared" si="32"/>
        <v>2037.7000000000003</v>
      </c>
      <c r="J61" s="8">
        <f t="shared" si="32"/>
        <v>8175.4</v>
      </c>
      <c r="K61" s="9">
        <f t="shared" si="0"/>
        <v>-57.300000000001091</v>
      </c>
      <c r="L61" s="7">
        <f t="shared" si="31"/>
        <v>-0.69600495584681921</v>
      </c>
      <c r="M61" s="10"/>
      <c r="N61" s="10"/>
    </row>
    <row r="62" spans="2:39" ht="15.95" customHeight="1" x14ac:dyDescent="0.2">
      <c r="B62" s="26" t="s">
        <v>62</v>
      </c>
      <c r="C62" s="7">
        <f>+C63+C66+C67</f>
        <v>120.49999999999999</v>
      </c>
      <c r="D62" s="7">
        <f t="shared" ref="D62:E62" si="33">+D63+D66+D67</f>
        <v>147.9</v>
      </c>
      <c r="E62" s="7">
        <f t="shared" si="33"/>
        <v>366</v>
      </c>
      <c r="F62" s="7">
        <f>+F63+F66+F67</f>
        <v>634.4</v>
      </c>
      <c r="G62" s="7">
        <f>+G63+G66+G67</f>
        <v>278.89999999999998</v>
      </c>
      <c r="H62" s="7">
        <f t="shared" ref="H62:I62" si="34">+H63+H66+H67</f>
        <v>253.6</v>
      </c>
      <c r="I62" s="7">
        <f t="shared" si="34"/>
        <v>94.7</v>
      </c>
      <c r="J62" s="7">
        <f>+J63+J66+J67</f>
        <v>627.19999999999993</v>
      </c>
      <c r="K62" s="9">
        <f t="shared" si="0"/>
        <v>-7.2000000000000455</v>
      </c>
      <c r="L62" s="7">
        <f t="shared" si="31"/>
        <v>-1.1349306431273716</v>
      </c>
      <c r="M62" s="10"/>
      <c r="N62" s="10"/>
    </row>
    <row r="63" spans="2:39" ht="15.95" customHeight="1" x14ac:dyDescent="0.2">
      <c r="B63" s="45" t="s">
        <v>63</v>
      </c>
      <c r="C63" s="7">
        <f t="shared" ref="C63:J63" si="35">+C64+C65</f>
        <v>116.1</v>
      </c>
      <c r="D63" s="7">
        <f t="shared" si="35"/>
        <v>134.30000000000001</v>
      </c>
      <c r="E63" s="7">
        <f t="shared" si="35"/>
        <v>121.2</v>
      </c>
      <c r="F63" s="7">
        <f t="shared" si="35"/>
        <v>371.6</v>
      </c>
      <c r="G63" s="7">
        <f t="shared" si="35"/>
        <v>76</v>
      </c>
      <c r="H63" s="7">
        <f t="shared" si="35"/>
        <v>115.1</v>
      </c>
      <c r="I63" s="7">
        <f t="shared" si="35"/>
        <v>86.2</v>
      </c>
      <c r="J63" s="7">
        <f t="shared" si="35"/>
        <v>277.29999999999995</v>
      </c>
      <c r="K63" s="9">
        <f t="shared" si="0"/>
        <v>-94.300000000000068</v>
      </c>
      <c r="L63" s="7">
        <f t="shared" si="31"/>
        <v>-25.376749192680322</v>
      </c>
      <c r="M63" s="10"/>
      <c r="N63" s="10"/>
    </row>
    <row r="64" spans="2:39" ht="15.95" customHeight="1" x14ac:dyDescent="0.2">
      <c r="B64" s="65" t="s">
        <v>64</v>
      </c>
      <c r="C64" s="15">
        <v>80.7</v>
      </c>
      <c r="D64" s="15">
        <v>100.4</v>
      </c>
      <c r="E64" s="15">
        <v>117.8</v>
      </c>
      <c r="F64" s="15">
        <f>SUM(C64:E64)</f>
        <v>298.90000000000003</v>
      </c>
      <c r="G64" s="15">
        <v>73.8</v>
      </c>
      <c r="H64" s="15">
        <v>86.6</v>
      </c>
      <c r="I64" s="15">
        <v>86.2</v>
      </c>
      <c r="J64" s="15">
        <f>SUM(G64:I64)</f>
        <v>246.59999999999997</v>
      </c>
      <c r="K64" s="38">
        <f t="shared" si="0"/>
        <v>-52.300000000000068</v>
      </c>
      <c r="L64" s="15">
        <f t="shared" si="31"/>
        <v>-17.497490799598552</v>
      </c>
      <c r="M64" s="10"/>
      <c r="N64" s="10"/>
    </row>
    <row r="65" spans="2:39" ht="15.95" customHeight="1" x14ac:dyDescent="0.2">
      <c r="B65" s="66" t="s">
        <v>65</v>
      </c>
      <c r="C65" s="48">
        <v>35.4</v>
      </c>
      <c r="D65" s="48">
        <v>33.9</v>
      </c>
      <c r="E65" s="48">
        <v>3.4</v>
      </c>
      <c r="F65" s="48">
        <f>SUM(C65:E65)</f>
        <v>72.7</v>
      </c>
      <c r="G65" s="48">
        <v>2.2000000000000002</v>
      </c>
      <c r="H65" s="48">
        <v>28.5</v>
      </c>
      <c r="I65" s="48">
        <v>0</v>
      </c>
      <c r="J65" s="49">
        <f>SUM(G65:I65)</f>
        <v>30.7</v>
      </c>
      <c r="K65" s="50">
        <f t="shared" si="0"/>
        <v>-42</v>
      </c>
      <c r="L65" s="48">
        <f t="shared" si="31"/>
        <v>-57.7716643741403</v>
      </c>
      <c r="M65" s="10"/>
      <c r="N65" s="10"/>
    </row>
    <row r="66" spans="2:39" ht="15.95" customHeight="1" x14ac:dyDescent="0.2">
      <c r="B66" s="67" t="s">
        <v>66</v>
      </c>
      <c r="C66" s="48">
        <v>4.3</v>
      </c>
      <c r="D66" s="48">
        <v>13.5</v>
      </c>
      <c r="E66" s="48">
        <v>244.7</v>
      </c>
      <c r="F66" s="48">
        <f>SUM(C66:E66)</f>
        <v>262.5</v>
      </c>
      <c r="G66" s="48">
        <v>202</v>
      </c>
      <c r="H66" s="48">
        <v>138.4</v>
      </c>
      <c r="I66" s="48">
        <v>8.5</v>
      </c>
      <c r="J66" s="49">
        <f>SUM(G66:I66)</f>
        <v>348.9</v>
      </c>
      <c r="K66" s="50">
        <f t="shared" si="0"/>
        <v>86.399999999999977</v>
      </c>
      <c r="L66" s="48">
        <f t="shared" si="31"/>
        <v>32.914285714285704</v>
      </c>
      <c r="M66" s="10"/>
      <c r="N66" s="10"/>
    </row>
    <row r="67" spans="2:39" ht="15.95" customHeight="1" x14ac:dyDescent="0.2">
      <c r="B67" s="27" t="s">
        <v>67</v>
      </c>
      <c r="C67" s="15">
        <v>0.1</v>
      </c>
      <c r="D67" s="15">
        <v>0.1</v>
      </c>
      <c r="E67" s="15">
        <v>0.1</v>
      </c>
      <c r="F67" s="15">
        <f>SUM(C67:E67)</f>
        <v>0.30000000000000004</v>
      </c>
      <c r="G67" s="15">
        <v>0.9</v>
      </c>
      <c r="H67" s="15">
        <v>0.1</v>
      </c>
      <c r="I67" s="15">
        <v>0</v>
      </c>
      <c r="J67" s="37">
        <f>SUM(G67:I67)</f>
        <v>1</v>
      </c>
      <c r="K67" s="38">
        <f t="shared" ref="K67:K107" si="36">+J67-F67</f>
        <v>0.7</v>
      </c>
      <c r="L67" s="15">
        <f t="shared" si="31"/>
        <v>233.33333333333331</v>
      </c>
      <c r="M67" s="10"/>
      <c r="N67" s="10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>
        <v>8.6590086590000004E-2</v>
      </c>
      <c r="AC67" s="56">
        <v>8.0920080919999998E-2</v>
      </c>
      <c r="AD67" s="56">
        <v>0.16291016291000002</v>
      </c>
      <c r="AE67" s="56">
        <v>1.6485016484999999</v>
      </c>
      <c r="AF67" s="56">
        <v>0.10096566096556001</v>
      </c>
      <c r="AG67" s="56">
        <v>0.24063024062999999</v>
      </c>
      <c r="AH67" s="56">
        <v>0.10092490092480001</v>
      </c>
      <c r="AI67" s="56">
        <v>3.2890032890000004E-2</v>
      </c>
      <c r="AJ67" s="56">
        <v>1.5435840435824999</v>
      </c>
      <c r="AK67" s="56">
        <v>0.15039015039</v>
      </c>
      <c r="AL67" s="56"/>
      <c r="AM67" s="56"/>
    </row>
    <row r="68" spans="2:39" ht="15.95" customHeight="1" x14ac:dyDescent="0.2">
      <c r="B68" s="26" t="s">
        <v>68</v>
      </c>
      <c r="C68" s="7">
        <f t="shared" ref="C68:I68" si="37">SUM(C69:C71)</f>
        <v>1878.3</v>
      </c>
      <c r="D68" s="7">
        <f t="shared" si="37"/>
        <v>3161.5</v>
      </c>
      <c r="E68" s="7">
        <f t="shared" si="37"/>
        <v>2558.5</v>
      </c>
      <c r="F68" s="7">
        <f t="shared" si="37"/>
        <v>7598.3</v>
      </c>
      <c r="G68" s="7">
        <f t="shared" si="37"/>
        <v>2878.2</v>
      </c>
      <c r="H68" s="7">
        <f t="shared" si="37"/>
        <v>2727</v>
      </c>
      <c r="I68" s="7">
        <f t="shared" si="37"/>
        <v>1943.0000000000002</v>
      </c>
      <c r="J68" s="8">
        <f>SUM(J69:J71)</f>
        <v>7548.2</v>
      </c>
      <c r="K68" s="9">
        <f t="shared" si="36"/>
        <v>-50.100000000000364</v>
      </c>
      <c r="L68" s="7">
        <f t="shared" si="31"/>
        <v>-0.6593580142926756</v>
      </c>
      <c r="M68" s="10"/>
      <c r="N68" s="10"/>
    </row>
    <row r="69" spans="2:39" ht="15.95" customHeight="1" x14ac:dyDescent="0.2">
      <c r="B69" s="68" t="s">
        <v>69</v>
      </c>
      <c r="C69" s="15">
        <v>28.8</v>
      </c>
      <c r="D69" s="15">
        <v>35.299999999999997</v>
      </c>
      <c r="E69" s="15">
        <v>36</v>
      </c>
      <c r="F69" s="15">
        <f>SUM(C69:E69)</f>
        <v>100.1</v>
      </c>
      <c r="G69" s="15">
        <v>10.5</v>
      </c>
      <c r="H69" s="15">
        <v>4.5999999999999996</v>
      </c>
      <c r="I69" s="15">
        <v>6.9</v>
      </c>
      <c r="J69" s="37">
        <f>SUM(G69:I69)</f>
        <v>22</v>
      </c>
      <c r="K69" s="38">
        <f t="shared" si="36"/>
        <v>-78.099999999999994</v>
      </c>
      <c r="L69" s="15">
        <f t="shared" si="31"/>
        <v>-78.021978021978029</v>
      </c>
      <c r="M69" s="10"/>
      <c r="N69" s="10"/>
    </row>
    <row r="70" spans="2:39" ht="15.95" customHeight="1" x14ac:dyDescent="0.2">
      <c r="B70" s="67" t="s">
        <v>70</v>
      </c>
      <c r="C70" s="69">
        <v>1728.2</v>
      </c>
      <c r="D70" s="69">
        <v>2911.6</v>
      </c>
      <c r="E70" s="69">
        <v>2211.5</v>
      </c>
      <c r="F70" s="69">
        <f>SUM(C70:E70)</f>
        <v>6851.3</v>
      </c>
      <c r="G70" s="69">
        <v>2837.6</v>
      </c>
      <c r="H70" s="69">
        <v>2509</v>
      </c>
      <c r="I70" s="69">
        <v>1872.7</v>
      </c>
      <c r="J70" s="69">
        <f>SUM(G70:I70)</f>
        <v>7219.3</v>
      </c>
      <c r="K70" s="50">
        <f t="shared" si="36"/>
        <v>368</v>
      </c>
      <c r="L70" s="48">
        <f t="shared" si="31"/>
        <v>5.3712434136587213</v>
      </c>
      <c r="M70" s="10"/>
      <c r="N70" s="10"/>
    </row>
    <row r="71" spans="2:39" ht="15.95" customHeight="1" x14ac:dyDescent="0.2">
      <c r="B71" s="68" t="s">
        <v>25</v>
      </c>
      <c r="C71" s="14">
        <v>121.3</v>
      </c>
      <c r="D71" s="14">
        <v>214.6</v>
      </c>
      <c r="E71" s="14">
        <v>311</v>
      </c>
      <c r="F71" s="15">
        <f>SUM(C71:E71)</f>
        <v>646.9</v>
      </c>
      <c r="G71" s="14">
        <v>30.1</v>
      </c>
      <c r="H71" s="14">
        <v>213.4</v>
      </c>
      <c r="I71" s="14">
        <v>63.4</v>
      </c>
      <c r="J71" s="37">
        <f>SUM(G71:I71)</f>
        <v>306.89999999999998</v>
      </c>
      <c r="K71" s="38">
        <f t="shared" si="36"/>
        <v>-340</v>
      </c>
      <c r="L71" s="15">
        <f t="shared" si="31"/>
        <v>-52.558355232648012</v>
      </c>
      <c r="M71" s="10"/>
      <c r="N71" s="10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2:39" ht="15.95" customHeight="1" x14ac:dyDescent="0.2">
      <c r="B72" s="59" t="s">
        <v>71</v>
      </c>
      <c r="C72" s="7">
        <f>SUM(C73:C75)</f>
        <v>491.6</v>
      </c>
      <c r="D72" s="7">
        <f t="shared" ref="D72:E72" si="38">SUM(D73:D75)</f>
        <v>566.1</v>
      </c>
      <c r="E72" s="7">
        <f t="shared" si="38"/>
        <v>527.5</v>
      </c>
      <c r="F72" s="7">
        <f>SUM(F73:F75)</f>
        <v>1585.2</v>
      </c>
      <c r="G72" s="7">
        <f>SUM(G73:G75)</f>
        <v>588.9</v>
      </c>
      <c r="H72" s="7">
        <f t="shared" ref="H72:I72" si="39">SUM(H73:H75)</f>
        <v>695.19999999999993</v>
      </c>
      <c r="I72" s="7">
        <f t="shared" si="39"/>
        <v>655.49999999999989</v>
      </c>
      <c r="J72" s="7">
        <f>SUM(J73:J75)</f>
        <v>1939.6000000000001</v>
      </c>
      <c r="K72" s="9">
        <f t="shared" si="36"/>
        <v>354.40000000000009</v>
      </c>
      <c r="L72" s="7">
        <f t="shared" si="31"/>
        <v>22.35680040373455</v>
      </c>
      <c r="M72" s="10"/>
      <c r="N72" s="10"/>
    </row>
    <row r="73" spans="2:39" ht="15.95" customHeight="1" x14ac:dyDescent="0.2">
      <c r="B73" s="70" t="s">
        <v>72</v>
      </c>
      <c r="C73" s="14">
        <v>379.2</v>
      </c>
      <c r="D73" s="14">
        <v>499.6</v>
      </c>
      <c r="E73" s="14">
        <v>435.7</v>
      </c>
      <c r="F73" s="15">
        <f>SUM(C73:E73)</f>
        <v>1314.5</v>
      </c>
      <c r="G73" s="14">
        <v>419</v>
      </c>
      <c r="H73" s="14">
        <v>563.1</v>
      </c>
      <c r="I73" s="14">
        <v>539.29999999999995</v>
      </c>
      <c r="J73" s="37">
        <f>SUM(G73:I73)</f>
        <v>1521.4</v>
      </c>
      <c r="K73" s="38">
        <f t="shared" si="36"/>
        <v>206.90000000000009</v>
      </c>
      <c r="L73" s="15">
        <f t="shared" si="31"/>
        <v>15.739825028527966</v>
      </c>
      <c r="M73" s="10"/>
      <c r="N73" s="10"/>
    </row>
    <row r="74" spans="2:39" ht="15.95" customHeight="1" x14ac:dyDescent="0.2">
      <c r="B74" s="70" t="s">
        <v>73</v>
      </c>
      <c r="C74" s="15">
        <v>109.8</v>
      </c>
      <c r="D74" s="15">
        <v>64</v>
      </c>
      <c r="E74" s="15">
        <v>88.7</v>
      </c>
      <c r="F74" s="15">
        <f>SUM(C74:E74)</f>
        <v>262.5</v>
      </c>
      <c r="G74" s="15">
        <v>167.4</v>
      </c>
      <c r="H74" s="15">
        <v>129.69999999999999</v>
      </c>
      <c r="I74" s="15">
        <v>113.8</v>
      </c>
      <c r="J74" s="37">
        <f>SUM(G74:I74)</f>
        <v>410.90000000000003</v>
      </c>
      <c r="K74" s="38">
        <f t="shared" si="36"/>
        <v>148.40000000000003</v>
      </c>
      <c r="L74" s="15">
        <f t="shared" si="31"/>
        <v>56.533333333333346</v>
      </c>
      <c r="M74" s="10"/>
      <c r="N74" s="10"/>
    </row>
    <row r="75" spans="2:39" ht="15.95" customHeight="1" x14ac:dyDescent="0.2">
      <c r="B75" s="70" t="s">
        <v>25</v>
      </c>
      <c r="C75" s="15">
        <v>2.6</v>
      </c>
      <c r="D75" s="15">
        <v>2.5</v>
      </c>
      <c r="E75" s="15">
        <v>3.1</v>
      </c>
      <c r="F75" s="15">
        <f>SUM(C75:E75)</f>
        <v>8.1999999999999993</v>
      </c>
      <c r="G75" s="15">
        <v>2.5</v>
      </c>
      <c r="H75" s="15">
        <v>2.4</v>
      </c>
      <c r="I75" s="15">
        <v>2.4</v>
      </c>
      <c r="J75" s="37">
        <f>SUM(G75:I75)</f>
        <v>7.3000000000000007</v>
      </c>
      <c r="K75" s="38">
        <f t="shared" si="36"/>
        <v>-0.89999999999999858</v>
      </c>
      <c r="L75" s="15">
        <f t="shared" si="31"/>
        <v>-10.975609756097544</v>
      </c>
      <c r="M75" s="10"/>
      <c r="N75" s="10"/>
    </row>
    <row r="76" spans="2:39" ht="15.95" customHeight="1" x14ac:dyDescent="0.2">
      <c r="B76" s="59" t="s">
        <v>74</v>
      </c>
      <c r="C76" s="7">
        <f>SUM(C77:C79)</f>
        <v>38.299999999999997</v>
      </c>
      <c r="D76" s="7">
        <f t="shared" ref="D76:E76" si="40">SUM(D77:D79)</f>
        <v>77.400000000000006</v>
      </c>
      <c r="E76" s="7">
        <f t="shared" si="40"/>
        <v>193.1</v>
      </c>
      <c r="F76" s="7">
        <f>SUM(F77:F79)</f>
        <v>308.8</v>
      </c>
      <c r="G76" s="7">
        <f>SUM(G77:G79)</f>
        <v>203.8</v>
      </c>
      <c r="H76" s="7">
        <f t="shared" ref="H76:I76" si="41">SUM(H77:H79)</f>
        <v>79.800000000000011</v>
      </c>
      <c r="I76" s="7">
        <f t="shared" si="41"/>
        <v>82.7</v>
      </c>
      <c r="J76" s="8">
        <f>SUM(J77:J79)</f>
        <v>366.29999999999995</v>
      </c>
      <c r="K76" s="38">
        <f t="shared" si="36"/>
        <v>57.499999999999943</v>
      </c>
      <c r="L76" s="15">
        <f t="shared" si="31"/>
        <v>18.620466321243505</v>
      </c>
      <c r="M76" s="10"/>
      <c r="N76" s="10"/>
    </row>
    <row r="77" spans="2:39" ht="15.95" customHeight="1" x14ac:dyDescent="0.2">
      <c r="B77" s="71" t="s">
        <v>75</v>
      </c>
      <c r="C77" s="48">
        <v>4.4000000000000004</v>
      </c>
      <c r="D77" s="48">
        <v>4.4000000000000004</v>
      </c>
      <c r="E77" s="48">
        <v>5.7</v>
      </c>
      <c r="F77" s="48">
        <f>SUM(C77:E77)</f>
        <v>14.5</v>
      </c>
      <c r="G77" s="48">
        <v>3.4</v>
      </c>
      <c r="H77" s="48">
        <v>3.7</v>
      </c>
      <c r="I77" s="48">
        <v>4.8</v>
      </c>
      <c r="J77" s="49">
        <f>SUM(G77:I77)</f>
        <v>11.899999999999999</v>
      </c>
      <c r="K77" s="50">
        <f t="shared" si="36"/>
        <v>-2.6000000000000014</v>
      </c>
      <c r="L77" s="50">
        <f t="shared" si="31"/>
        <v>-17.93103448275863</v>
      </c>
      <c r="M77" s="10"/>
      <c r="N77" s="10"/>
    </row>
    <row r="78" spans="2:39" ht="15.95" customHeight="1" x14ac:dyDescent="0.2">
      <c r="B78" s="71" t="s">
        <v>76</v>
      </c>
      <c r="C78" s="48">
        <v>30.1</v>
      </c>
      <c r="D78" s="48">
        <v>69</v>
      </c>
      <c r="E78" s="48">
        <v>182.4</v>
      </c>
      <c r="F78" s="48">
        <f>SUM(C78:E78)</f>
        <v>281.5</v>
      </c>
      <c r="G78" s="48">
        <v>196.3</v>
      </c>
      <c r="H78" s="48">
        <v>72.7</v>
      </c>
      <c r="I78" s="48">
        <v>73.900000000000006</v>
      </c>
      <c r="J78" s="49">
        <f>SUM(G78:I78)</f>
        <v>342.9</v>
      </c>
      <c r="K78" s="50">
        <f t="shared" si="36"/>
        <v>61.399999999999977</v>
      </c>
      <c r="L78" s="50">
        <f t="shared" si="31"/>
        <v>21.811722912966243</v>
      </c>
      <c r="M78" s="10"/>
      <c r="N78" s="10"/>
    </row>
    <row r="79" spans="2:39" ht="15.95" customHeight="1" x14ac:dyDescent="0.2">
      <c r="B79" s="22" t="s">
        <v>25</v>
      </c>
      <c r="C79" s="15">
        <v>3.8</v>
      </c>
      <c r="D79" s="15">
        <v>4</v>
      </c>
      <c r="E79" s="15">
        <v>5</v>
      </c>
      <c r="F79" s="15">
        <f>SUM(C79:E79)</f>
        <v>12.8</v>
      </c>
      <c r="G79" s="15">
        <v>4.0999999999999996</v>
      </c>
      <c r="H79" s="15">
        <v>3.4</v>
      </c>
      <c r="I79" s="15">
        <v>4</v>
      </c>
      <c r="J79" s="37">
        <f>SUM(G79:I79)</f>
        <v>11.5</v>
      </c>
      <c r="K79" s="38">
        <f>+J79-F79</f>
        <v>-1.3000000000000007</v>
      </c>
      <c r="L79" s="15">
        <f t="shared" si="31"/>
        <v>-10.156250000000005</v>
      </c>
      <c r="M79" s="10"/>
      <c r="N79" s="10"/>
    </row>
    <row r="80" spans="2:39" ht="15.95" customHeight="1" x14ac:dyDescent="0.2">
      <c r="B80" s="59" t="s">
        <v>77</v>
      </c>
      <c r="C80" s="7">
        <v>0</v>
      </c>
      <c r="D80" s="7">
        <v>0</v>
      </c>
      <c r="E80" s="7">
        <v>0</v>
      </c>
      <c r="F80" s="7">
        <f>SUM(C80:E80)</f>
        <v>0</v>
      </c>
      <c r="G80" s="7">
        <v>17348</v>
      </c>
      <c r="H80" s="7">
        <v>0</v>
      </c>
      <c r="I80" s="7">
        <v>0</v>
      </c>
      <c r="J80" s="8">
        <f>SUM(G80:I80)</f>
        <v>17348</v>
      </c>
      <c r="K80" s="9">
        <f>+J80-F80</f>
        <v>17348</v>
      </c>
      <c r="L80" s="7">
        <v>0</v>
      </c>
      <c r="M80" s="10"/>
      <c r="N80" s="10"/>
    </row>
    <row r="81" spans="2:14" ht="15.95" customHeight="1" x14ac:dyDescent="0.2">
      <c r="B81" s="12" t="s">
        <v>78</v>
      </c>
      <c r="C81" s="7">
        <f t="shared" ref="C81:J81" si="42">+C82+C88+C90</f>
        <v>1007.7</v>
      </c>
      <c r="D81" s="7">
        <f t="shared" si="42"/>
        <v>1653.9</v>
      </c>
      <c r="E81" s="7">
        <f t="shared" si="42"/>
        <v>2570.2000000000003</v>
      </c>
      <c r="F81" s="7">
        <f t="shared" si="42"/>
        <v>5231.8</v>
      </c>
      <c r="G81" s="7">
        <f t="shared" si="42"/>
        <v>1043.7004239599999</v>
      </c>
      <c r="H81" s="7">
        <f t="shared" si="42"/>
        <v>1215.2</v>
      </c>
      <c r="I81" s="7">
        <f t="shared" si="42"/>
        <v>901.3</v>
      </c>
      <c r="J81" s="8">
        <f t="shared" si="42"/>
        <v>3160.2004239600001</v>
      </c>
      <c r="K81" s="9">
        <f t="shared" si="36"/>
        <v>-2071.5995760400001</v>
      </c>
      <c r="L81" s="7">
        <f t="shared" si="31"/>
        <v>-39.596306740318823</v>
      </c>
      <c r="M81" s="10"/>
      <c r="N81" s="10"/>
    </row>
    <row r="82" spans="2:14" ht="15.95" customHeight="1" x14ac:dyDescent="0.2">
      <c r="B82" s="59" t="s">
        <v>79</v>
      </c>
      <c r="C82" s="7">
        <f t="shared" ref="C82:E82" si="43">SUM(C83:C87)</f>
        <v>157.70000000000002</v>
      </c>
      <c r="D82" s="58">
        <f t="shared" ref="D82" si="44">SUM(D83:D87)</f>
        <v>95.6</v>
      </c>
      <c r="E82" s="58">
        <f t="shared" si="43"/>
        <v>1555</v>
      </c>
      <c r="F82" s="7">
        <f t="shared" ref="F82:J82" si="45">SUM(F83:F87)</f>
        <v>1808.3</v>
      </c>
      <c r="G82" s="7">
        <f t="shared" si="45"/>
        <v>137.90042395999998</v>
      </c>
      <c r="H82" s="58">
        <f t="shared" si="45"/>
        <v>46.2</v>
      </c>
      <c r="I82" s="58">
        <f t="shared" si="45"/>
        <v>42.8</v>
      </c>
      <c r="J82" s="8">
        <f t="shared" si="45"/>
        <v>226.90042396000001</v>
      </c>
      <c r="K82" s="9">
        <f t="shared" si="36"/>
        <v>-1581.3995760399998</v>
      </c>
      <c r="L82" s="7">
        <f t="shared" si="31"/>
        <v>-87.452279823038197</v>
      </c>
      <c r="M82" s="10"/>
      <c r="N82" s="10"/>
    </row>
    <row r="83" spans="2:14" ht="15.95" customHeight="1" x14ac:dyDescent="0.2">
      <c r="B83" s="70" t="s">
        <v>80</v>
      </c>
      <c r="C83" s="15">
        <v>0</v>
      </c>
      <c r="D83" s="15">
        <v>0</v>
      </c>
      <c r="E83" s="15">
        <v>1504.3</v>
      </c>
      <c r="F83" s="15">
        <f t="shared" ref="F83:F94" si="46">SUM(C83:E83)</f>
        <v>1504.3</v>
      </c>
      <c r="G83" s="15">
        <v>0</v>
      </c>
      <c r="H83" s="15">
        <v>0</v>
      </c>
      <c r="I83" s="15">
        <v>0</v>
      </c>
      <c r="J83" s="37">
        <f t="shared" ref="J83:J94" si="47">SUM(G83:I83)</f>
        <v>0</v>
      </c>
      <c r="K83" s="72">
        <f t="shared" si="36"/>
        <v>-1504.3</v>
      </c>
      <c r="L83" s="15">
        <f t="shared" si="31"/>
        <v>-100</v>
      </c>
      <c r="M83" s="10"/>
      <c r="N83" s="10"/>
    </row>
    <row r="84" spans="2:14" ht="15.95" customHeight="1" x14ac:dyDescent="0.2">
      <c r="B84" s="70" t="s">
        <v>81</v>
      </c>
      <c r="C84" s="15">
        <v>108.9</v>
      </c>
      <c r="D84" s="15">
        <v>95.6</v>
      </c>
      <c r="E84" s="15">
        <v>50.7</v>
      </c>
      <c r="F84" s="15">
        <f t="shared" si="46"/>
        <v>255.2</v>
      </c>
      <c r="G84" s="15">
        <v>58.8</v>
      </c>
      <c r="H84" s="15">
        <v>46.2</v>
      </c>
      <c r="I84" s="15">
        <v>42.8</v>
      </c>
      <c r="J84" s="37">
        <f t="shared" si="47"/>
        <v>147.80000000000001</v>
      </c>
      <c r="K84" s="38">
        <f t="shared" si="36"/>
        <v>-107.39999999999998</v>
      </c>
      <c r="L84" s="15">
        <f t="shared" si="31"/>
        <v>-42.084639498432594</v>
      </c>
      <c r="M84" s="10"/>
      <c r="N84" s="10"/>
    </row>
    <row r="85" spans="2:14" ht="15.95" customHeight="1" x14ac:dyDescent="0.2">
      <c r="B85" s="70" t="s">
        <v>82</v>
      </c>
      <c r="C85" s="15">
        <v>41</v>
      </c>
      <c r="D85" s="15">
        <v>0</v>
      </c>
      <c r="E85" s="15">
        <v>0</v>
      </c>
      <c r="F85" s="15">
        <f t="shared" si="46"/>
        <v>41</v>
      </c>
      <c r="G85" s="15">
        <v>79.099999999999994</v>
      </c>
      <c r="H85" s="15">
        <v>0</v>
      </c>
      <c r="I85" s="15">
        <v>0</v>
      </c>
      <c r="J85" s="37">
        <f t="shared" si="47"/>
        <v>79.099999999999994</v>
      </c>
      <c r="K85" s="38">
        <f t="shared" si="36"/>
        <v>38.099999999999994</v>
      </c>
      <c r="L85" s="15">
        <f t="shared" si="31"/>
        <v>92.926829268292664</v>
      </c>
      <c r="M85" s="10"/>
      <c r="N85" s="10"/>
    </row>
    <row r="86" spans="2:14" ht="15.95" customHeight="1" x14ac:dyDescent="0.2">
      <c r="B86" s="70" t="s">
        <v>83</v>
      </c>
      <c r="C86" s="14">
        <v>0</v>
      </c>
      <c r="D86" s="14">
        <v>0</v>
      </c>
      <c r="E86" s="14">
        <v>0</v>
      </c>
      <c r="F86" s="15">
        <f t="shared" si="46"/>
        <v>0</v>
      </c>
      <c r="G86" s="14">
        <v>4.2396000000000003E-4</v>
      </c>
      <c r="H86" s="14">
        <v>0</v>
      </c>
      <c r="I86" s="14">
        <v>0</v>
      </c>
      <c r="J86" s="37">
        <f t="shared" si="47"/>
        <v>4.2396000000000003E-4</v>
      </c>
      <c r="K86" s="73">
        <f t="shared" si="36"/>
        <v>4.2396000000000003E-4</v>
      </c>
      <c r="L86" s="74">
        <v>0</v>
      </c>
      <c r="M86" s="10"/>
      <c r="N86" s="10"/>
    </row>
    <row r="87" spans="2:14" s="77" customFormat="1" ht="15.95" customHeight="1" x14ac:dyDescent="0.2">
      <c r="B87" s="75" t="s">
        <v>84</v>
      </c>
      <c r="C87" s="31">
        <v>7.8</v>
      </c>
      <c r="D87" s="31">
        <v>0</v>
      </c>
      <c r="E87" s="31">
        <v>0</v>
      </c>
      <c r="F87" s="31">
        <f t="shared" si="46"/>
        <v>7.8</v>
      </c>
      <c r="G87" s="31">
        <v>0</v>
      </c>
      <c r="H87" s="31">
        <v>0</v>
      </c>
      <c r="I87" s="31">
        <v>0</v>
      </c>
      <c r="J87" s="37">
        <f t="shared" si="47"/>
        <v>0</v>
      </c>
      <c r="K87" s="76">
        <f t="shared" si="36"/>
        <v>-7.8</v>
      </c>
      <c r="L87" s="15">
        <f t="shared" ref="L87:L91" si="48">+K87/F87*100</f>
        <v>-100</v>
      </c>
      <c r="M87" s="10"/>
      <c r="N87" s="10"/>
    </row>
    <row r="88" spans="2:14" ht="15.95" customHeight="1" x14ac:dyDescent="0.2">
      <c r="B88" s="59" t="s">
        <v>85</v>
      </c>
      <c r="C88" s="7">
        <v>99.6</v>
      </c>
      <c r="D88" s="7">
        <v>816.2</v>
      </c>
      <c r="E88" s="7">
        <v>96.4</v>
      </c>
      <c r="F88" s="7">
        <f t="shared" si="46"/>
        <v>1012.2</v>
      </c>
      <c r="G88" s="7">
        <v>165.1</v>
      </c>
      <c r="H88" s="7">
        <v>122.1</v>
      </c>
      <c r="I88" s="7">
        <v>82.5</v>
      </c>
      <c r="J88" s="8">
        <f t="shared" si="47"/>
        <v>369.7</v>
      </c>
      <c r="K88" s="9">
        <f t="shared" si="36"/>
        <v>-642.5</v>
      </c>
      <c r="L88" s="7">
        <f t="shared" si="48"/>
        <v>-63.475597707962848</v>
      </c>
      <c r="M88" s="10"/>
      <c r="N88" s="10"/>
    </row>
    <row r="89" spans="2:14" ht="15.95" customHeight="1" x14ac:dyDescent="0.2">
      <c r="B89" s="78" t="s">
        <v>86</v>
      </c>
      <c r="C89" s="48">
        <v>92.6</v>
      </c>
      <c r="D89" s="48">
        <v>74.400000000000006</v>
      </c>
      <c r="E89" s="48">
        <v>72.2</v>
      </c>
      <c r="F89" s="48">
        <f t="shared" si="46"/>
        <v>239.2</v>
      </c>
      <c r="G89" s="48">
        <v>101</v>
      </c>
      <c r="H89" s="48">
        <v>70.400000000000006</v>
      </c>
      <c r="I89" s="48">
        <v>71</v>
      </c>
      <c r="J89" s="49">
        <f t="shared" si="47"/>
        <v>242.4</v>
      </c>
      <c r="K89" s="50">
        <f t="shared" si="36"/>
        <v>3.2000000000000171</v>
      </c>
      <c r="L89" s="50">
        <f t="shared" si="48"/>
        <v>1.3377926421404756</v>
      </c>
      <c r="M89" s="10"/>
      <c r="N89" s="10"/>
    </row>
    <row r="90" spans="2:14" ht="15.75" customHeight="1" x14ac:dyDescent="0.2">
      <c r="B90" s="59" t="s">
        <v>87</v>
      </c>
      <c r="C90" s="7">
        <f>SUM(C91:C94)</f>
        <v>750.4</v>
      </c>
      <c r="D90" s="7">
        <f>SUM(D91:D94)</f>
        <v>742.1</v>
      </c>
      <c r="E90" s="7">
        <f>SUM(E91:E94)</f>
        <v>918.80000000000007</v>
      </c>
      <c r="F90" s="7">
        <f t="shared" si="46"/>
        <v>2411.3000000000002</v>
      </c>
      <c r="G90" s="7">
        <f>SUM(G91:G94)</f>
        <v>740.69999999999993</v>
      </c>
      <c r="H90" s="7">
        <f>SUM(H91:H94)</f>
        <v>1046.9000000000001</v>
      </c>
      <c r="I90" s="7">
        <f>SUM(I91:I94)</f>
        <v>776</v>
      </c>
      <c r="J90" s="7">
        <f t="shared" si="47"/>
        <v>2563.6</v>
      </c>
      <c r="K90" s="9">
        <f t="shared" si="36"/>
        <v>152.29999999999973</v>
      </c>
      <c r="L90" s="7">
        <f t="shared" si="48"/>
        <v>6.3160950524613169</v>
      </c>
      <c r="M90" s="10"/>
      <c r="N90" s="10"/>
    </row>
    <row r="91" spans="2:14" s="35" customFormat="1" ht="15.95" customHeight="1" x14ac:dyDescent="0.2">
      <c r="B91" s="75" t="s">
        <v>88</v>
      </c>
      <c r="C91" s="31">
        <v>745.1</v>
      </c>
      <c r="D91" s="31">
        <v>737.5</v>
      </c>
      <c r="E91" s="31">
        <v>913.2</v>
      </c>
      <c r="F91" s="15">
        <f t="shared" si="46"/>
        <v>2395.8000000000002</v>
      </c>
      <c r="G91" s="31">
        <v>736.3</v>
      </c>
      <c r="H91" s="31">
        <v>1040.5</v>
      </c>
      <c r="I91" s="31">
        <v>766.8</v>
      </c>
      <c r="J91" s="32">
        <f t="shared" si="47"/>
        <v>2543.6</v>
      </c>
      <c r="K91" s="33">
        <f t="shared" si="36"/>
        <v>147.79999999999973</v>
      </c>
      <c r="L91" s="31">
        <f t="shared" si="48"/>
        <v>6.1691293096251654</v>
      </c>
      <c r="M91" s="10"/>
      <c r="N91" s="10"/>
    </row>
    <row r="92" spans="2:14" s="35" customFormat="1" ht="15.95" customHeight="1" x14ac:dyDescent="0.2">
      <c r="B92" s="75" t="s">
        <v>89</v>
      </c>
      <c r="C92" s="31">
        <v>0</v>
      </c>
      <c r="D92" s="31">
        <v>0</v>
      </c>
      <c r="E92" s="31">
        <v>0</v>
      </c>
      <c r="F92" s="31">
        <f t="shared" si="46"/>
        <v>0</v>
      </c>
      <c r="G92" s="31">
        <v>0</v>
      </c>
      <c r="H92" s="31">
        <v>0</v>
      </c>
      <c r="I92" s="31">
        <v>0</v>
      </c>
      <c r="J92" s="32">
        <f t="shared" si="47"/>
        <v>0</v>
      </c>
      <c r="K92" s="33">
        <f t="shared" si="36"/>
        <v>0</v>
      </c>
      <c r="L92" s="31">
        <v>0</v>
      </c>
      <c r="M92" s="10"/>
      <c r="N92" s="10"/>
    </row>
    <row r="93" spans="2:14" s="35" customFormat="1" ht="15.95" customHeight="1" x14ac:dyDescent="0.2">
      <c r="B93" s="71" t="s">
        <v>90</v>
      </c>
      <c r="C93" s="48">
        <v>0</v>
      </c>
      <c r="D93" s="48">
        <v>0</v>
      </c>
      <c r="E93" s="48">
        <v>0</v>
      </c>
      <c r="F93" s="48">
        <f t="shared" si="46"/>
        <v>0</v>
      </c>
      <c r="G93" s="48">
        <v>0</v>
      </c>
      <c r="H93" s="48">
        <v>0</v>
      </c>
      <c r="I93" s="48">
        <v>0</v>
      </c>
      <c r="J93" s="49">
        <f t="shared" si="47"/>
        <v>0</v>
      </c>
      <c r="K93" s="50">
        <f t="shared" si="36"/>
        <v>0</v>
      </c>
      <c r="L93" s="79">
        <v>0</v>
      </c>
      <c r="M93" s="10"/>
      <c r="N93" s="10"/>
    </row>
    <row r="94" spans="2:14" s="35" customFormat="1" ht="15.95" customHeight="1" x14ac:dyDescent="0.2">
      <c r="B94" s="70" t="s">
        <v>25</v>
      </c>
      <c r="C94" s="15">
        <v>5.3</v>
      </c>
      <c r="D94" s="15">
        <v>4.5999999999999996</v>
      </c>
      <c r="E94" s="15">
        <v>5.6</v>
      </c>
      <c r="F94" s="15">
        <f t="shared" si="46"/>
        <v>15.499999999999998</v>
      </c>
      <c r="G94" s="15">
        <v>4.4000000000000004</v>
      </c>
      <c r="H94" s="15">
        <v>6.4</v>
      </c>
      <c r="I94" s="15">
        <v>9.1999999999999993</v>
      </c>
      <c r="J94" s="80">
        <f t="shared" si="47"/>
        <v>20</v>
      </c>
      <c r="K94" s="38">
        <f t="shared" si="36"/>
        <v>4.5000000000000018</v>
      </c>
      <c r="L94" s="31">
        <f t="shared" ref="L94:L103" si="49">+K94/F94*100</f>
        <v>29.032258064516142</v>
      </c>
      <c r="M94" s="10"/>
      <c r="N94" s="10"/>
    </row>
    <row r="95" spans="2:14" ht="15.95" customHeight="1" x14ac:dyDescent="0.2">
      <c r="B95" s="64" t="s">
        <v>91</v>
      </c>
      <c r="C95" s="7">
        <f t="shared" ref="C95:J95" si="50">+C99+C96</f>
        <v>0</v>
      </c>
      <c r="D95" s="7">
        <f t="shared" si="50"/>
        <v>0</v>
      </c>
      <c r="E95" s="7">
        <f t="shared" si="50"/>
        <v>2737</v>
      </c>
      <c r="F95" s="7">
        <f t="shared" si="50"/>
        <v>2737</v>
      </c>
      <c r="G95" s="7">
        <f t="shared" si="50"/>
        <v>877.5</v>
      </c>
      <c r="H95" s="7">
        <f t="shared" si="50"/>
        <v>0</v>
      </c>
      <c r="I95" s="7">
        <f t="shared" si="50"/>
        <v>1782.8</v>
      </c>
      <c r="J95" s="8">
        <f t="shared" si="50"/>
        <v>2660.3</v>
      </c>
      <c r="K95" s="9">
        <f t="shared" si="36"/>
        <v>-76.699999999999818</v>
      </c>
      <c r="L95" s="7">
        <v>0</v>
      </c>
      <c r="M95" s="10"/>
      <c r="N95" s="10"/>
    </row>
    <row r="96" spans="2:14" ht="15.95" customHeight="1" x14ac:dyDescent="0.2">
      <c r="B96" s="81" t="s">
        <v>92</v>
      </c>
      <c r="C96" s="54">
        <f t="shared" ref="C96:J96" si="51">+C97+C98</f>
        <v>0</v>
      </c>
      <c r="D96" s="54">
        <f t="shared" si="51"/>
        <v>0</v>
      </c>
      <c r="E96" s="54">
        <f t="shared" si="51"/>
        <v>0</v>
      </c>
      <c r="F96" s="54">
        <f t="shared" si="51"/>
        <v>0</v>
      </c>
      <c r="G96" s="54">
        <f t="shared" si="51"/>
        <v>0</v>
      </c>
      <c r="H96" s="54">
        <f t="shared" si="51"/>
        <v>0</v>
      </c>
      <c r="I96" s="54">
        <f t="shared" si="51"/>
        <v>17.8</v>
      </c>
      <c r="J96" s="54">
        <f t="shared" si="51"/>
        <v>17.8</v>
      </c>
      <c r="K96" s="55">
        <f t="shared" si="36"/>
        <v>17.8</v>
      </c>
      <c r="L96" s="82">
        <v>0</v>
      </c>
      <c r="M96" s="10"/>
      <c r="N96" s="10"/>
    </row>
    <row r="97" spans="2:16" ht="15.95" customHeight="1" x14ac:dyDescent="0.2">
      <c r="B97" s="70" t="s">
        <v>93</v>
      </c>
      <c r="C97" s="15">
        <v>0</v>
      </c>
      <c r="D97" s="15">
        <v>0</v>
      </c>
      <c r="E97" s="15">
        <v>0</v>
      </c>
      <c r="F97" s="15">
        <f>SUM(C97:E97)</f>
        <v>0</v>
      </c>
      <c r="G97" s="15">
        <v>0</v>
      </c>
      <c r="H97" s="15">
        <v>0</v>
      </c>
      <c r="I97" s="15">
        <v>17.8</v>
      </c>
      <c r="J97" s="37">
        <f>SUM(G97:I97)</f>
        <v>17.8</v>
      </c>
      <c r="K97" s="38">
        <f t="shared" si="36"/>
        <v>17.8</v>
      </c>
      <c r="L97" s="31">
        <v>0</v>
      </c>
      <c r="M97" s="10"/>
      <c r="N97" s="10"/>
    </row>
    <row r="98" spans="2:16" ht="15.95" customHeight="1" x14ac:dyDescent="0.2">
      <c r="B98" s="70" t="s">
        <v>94</v>
      </c>
      <c r="C98" s="15">
        <v>0</v>
      </c>
      <c r="D98" s="15">
        <v>0</v>
      </c>
      <c r="E98" s="15">
        <v>0</v>
      </c>
      <c r="F98" s="15">
        <f>SUM(C98:E98)</f>
        <v>0</v>
      </c>
      <c r="G98" s="15">
        <v>0</v>
      </c>
      <c r="H98" s="15">
        <v>0</v>
      </c>
      <c r="I98" s="15">
        <v>0</v>
      </c>
      <c r="J98" s="37">
        <f>SUM(G98:I98)</f>
        <v>0</v>
      </c>
      <c r="K98" s="38">
        <f t="shared" si="36"/>
        <v>0</v>
      </c>
      <c r="L98" s="31">
        <v>0</v>
      </c>
      <c r="M98" s="10"/>
      <c r="N98" s="10"/>
    </row>
    <row r="99" spans="2:16" ht="15.95" customHeight="1" x14ac:dyDescent="0.2">
      <c r="B99" s="13" t="s">
        <v>95</v>
      </c>
      <c r="C99" s="15">
        <v>0</v>
      </c>
      <c r="D99" s="15">
        <v>0</v>
      </c>
      <c r="E99" s="15">
        <v>2737</v>
      </c>
      <c r="F99" s="15">
        <f>SUM(C99:E99)</f>
        <v>2737</v>
      </c>
      <c r="G99" s="15">
        <v>877.5</v>
      </c>
      <c r="H99" s="15">
        <v>0</v>
      </c>
      <c r="I99" s="15">
        <v>1765</v>
      </c>
      <c r="J99" s="37">
        <f>SUM(G99:I99)</f>
        <v>2642.5</v>
      </c>
      <c r="K99" s="38">
        <f t="shared" si="36"/>
        <v>-94.5</v>
      </c>
      <c r="L99" s="31">
        <f t="shared" ref="L99" si="52">+K99/F99*100</f>
        <v>-3.4526854219948846</v>
      </c>
      <c r="M99" s="10"/>
      <c r="N99" s="10"/>
    </row>
    <row r="100" spans="2:16" ht="20.25" customHeight="1" thickBot="1" x14ac:dyDescent="0.25">
      <c r="B100" s="83" t="s">
        <v>96</v>
      </c>
      <c r="C100" s="84">
        <f>+C95+C8</f>
        <v>85752.3</v>
      </c>
      <c r="D100" s="84">
        <f>+D95+D8</f>
        <v>73726.7</v>
      </c>
      <c r="E100" s="84">
        <f>+E95+E8</f>
        <v>87434.400000000009</v>
      </c>
      <c r="F100" s="85">
        <f>+F95+F8</f>
        <v>246913.4</v>
      </c>
      <c r="G100" s="84">
        <f>+G95+G8</f>
        <v>116980.00042396001</v>
      </c>
      <c r="H100" s="84">
        <f>+H95+H8</f>
        <v>87227.5</v>
      </c>
      <c r="I100" s="84">
        <f>+I95+I8</f>
        <v>88338.000000000015</v>
      </c>
      <c r="J100" s="84">
        <f>+J95+J8</f>
        <v>292545.40042396</v>
      </c>
      <c r="K100" s="86">
        <f t="shared" si="36"/>
        <v>45632.000423960009</v>
      </c>
      <c r="L100" s="86">
        <f t="shared" si="49"/>
        <v>18.480973662814577</v>
      </c>
      <c r="M100" s="10"/>
      <c r="N100" s="10"/>
    </row>
    <row r="101" spans="2:16" ht="15.95" customHeight="1" thickTop="1" x14ac:dyDescent="0.2">
      <c r="B101" s="12" t="s">
        <v>97</v>
      </c>
      <c r="C101" s="7">
        <v>20.6</v>
      </c>
      <c r="D101" s="7">
        <v>1.4</v>
      </c>
      <c r="E101" s="7">
        <v>71.3</v>
      </c>
      <c r="F101" s="7">
        <f>SUM(C101:E101)</f>
        <v>93.3</v>
      </c>
      <c r="G101" s="7">
        <v>76.099999999999994</v>
      </c>
      <c r="H101" s="7">
        <v>30.2</v>
      </c>
      <c r="I101" s="7">
        <v>23.5</v>
      </c>
      <c r="J101" s="7">
        <f>SUM(G101:I101)</f>
        <v>129.80000000000001</v>
      </c>
      <c r="K101" s="9">
        <f t="shared" si="36"/>
        <v>36.500000000000014</v>
      </c>
      <c r="L101" s="87">
        <f t="shared" si="49"/>
        <v>39.121114683815669</v>
      </c>
      <c r="M101" s="10"/>
      <c r="N101" s="10"/>
      <c r="O101" s="10"/>
      <c r="P101" s="10"/>
    </row>
    <row r="102" spans="2:16" ht="15.95" customHeight="1" x14ac:dyDescent="0.2">
      <c r="B102" s="88" t="s">
        <v>98</v>
      </c>
      <c r="C102" s="89">
        <f t="shared" ref="C102:J102" si="53">+C103+C107+C118</f>
        <v>48395.399999999994</v>
      </c>
      <c r="D102" s="89">
        <f t="shared" si="53"/>
        <v>105966.7</v>
      </c>
      <c r="E102" s="89">
        <f t="shared" si="53"/>
        <v>12799.599999999999</v>
      </c>
      <c r="F102" s="89">
        <f t="shared" si="53"/>
        <v>167161.69999999998</v>
      </c>
      <c r="G102" s="89">
        <f t="shared" si="53"/>
        <v>67.2</v>
      </c>
      <c r="H102" s="89">
        <f t="shared" si="53"/>
        <v>54497.9</v>
      </c>
      <c r="I102" s="89">
        <f t="shared" si="53"/>
        <v>16165.4</v>
      </c>
      <c r="J102" s="89">
        <f t="shared" si="53"/>
        <v>70730.5</v>
      </c>
      <c r="K102" s="90">
        <f t="shared" si="36"/>
        <v>-96431.199999999983</v>
      </c>
      <c r="L102" s="89">
        <f t="shared" si="49"/>
        <v>-57.687376952974269</v>
      </c>
      <c r="M102" s="10"/>
      <c r="N102" s="10"/>
      <c r="O102" s="10"/>
      <c r="P102" s="10"/>
    </row>
    <row r="103" spans="2:16" ht="15.95" customHeight="1" x14ac:dyDescent="0.2">
      <c r="B103" s="91" t="s">
        <v>99</v>
      </c>
      <c r="C103" s="92">
        <f t="shared" ref="C103:J103" si="54">+C105+C106+C104</f>
        <v>238.7</v>
      </c>
      <c r="D103" s="92">
        <f t="shared" si="54"/>
        <v>107.4</v>
      </c>
      <c r="E103" s="92">
        <f t="shared" si="54"/>
        <v>27.3</v>
      </c>
      <c r="F103" s="92">
        <f t="shared" si="54"/>
        <v>373.4</v>
      </c>
      <c r="G103" s="92">
        <f t="shared" si="54"/>
        <v>0</v>
      </c>
      <c r="H103" s="92">
        <f t="shared" si="54"/>
        <v>59.9</v>
      </c>
      <c r="I103" s="92">
        <f t="shared" si="54"/>
        <v>0</v>
      </c>
      <c r="J103" s="92">
        <f t="shared" si="54"/>
        <v>59.9</v>
      </c>
      <c r="K103" s="92">
        <f t="shared" si="36"/>
        <v>-313.5</v>
      </c>
      <c r="L103" s="93">
        <f t="shared" si="49"/>
        <v>-83.958221746116763</v>
      </c>
      <c r="M103" s="10"/>
      <c r="N103" s="10"/>
    </row>
    <row r="104" spans="2:16" ht="15.95" customHeight="1" x14ac:dyDescent="0.2">
      <c r="B104" s="94" t="s">
        <v>100</v>
      </c>
      <c r="C104" s="95">
        <v>0</v>
      </c>
      <c r="D104" s="95">
        <v>0</v>
      </c>
      <c r="E104" s="95">
        <v>0</v>
      </c>
      <c r="F104" s="95">
        <f>SUM(C104:E104)</f>
        <v>0</v>
      </c>
      <c r="G104" s="95">
        <v>0</v>
      </c>
      <c r="H104" s="95">
        <v>0</v>
      </c>
      <c r="I104" s="95">
        <v>0</v>
      </c>
      <c r="J104" s="95">
        <f>SUM(G104:I104)</f>
        <v>0</v>
      </c>
      <c r="K104" s="95">
        <f t="shared" si="36"/>
        <v>0</v>
      </c>
      <c r="L104" s="74">
        <v>0</v>
      </c>
      <c r="M104" s="10"/>
      <c r="N104" s="10"/>
    </row>
    <row r="105" spans="2:16" ht="19.5" customHeight="1" x14ac:dyDescent="0.2">
      <c r="B105" s="94" t="s">
        <v>101</v>
      </c>
      <c r="C105" s="95">
        <v>0</v>
      </c>
      <c r="D105" s="95">
        <v>107.4</v>
      </c>
      <c r="E105" s="95">
        <v>27.3</v>
      </c>
      <c r="F105" s="95">
        <f>SUM(C105:E105)</f>
        <v>134.70000000000002</v>
      </c>
      <c r="G105" s="95">
        <v>0</v>
      </c>
      <c r="H105" s="95">
        <v>59.9</v>
      </c>
      <c r="I105" s="95">
        <v>0</v>
      </c>
      <c r="J105" s="95">
        <f>SUM(G105:I105)</f>
        <v>59.9</v>
      </c>
      <c r="K105" s="96">
        <f t="shared" si="36"/>
        <v>-74.800000000000011</v>
      </c>
      <c r="L105" s="95">
        <f>+K105/F105*100</f>
        <v>-55.530809205642171</v>
      </c>
      <c r="M105" s="10"/>
      <c r="N105" s="10"/>
    </row>
    <row r="106" spans="2:16" s="77" customFormat="1" ht="21" customHeight="1" x14ac:dyDescent="0.2">
      <c r="B106" s="97" t="s">
        <v>102</v>
      </c>
      <c r="C106" s="98">
        <v>238.7</v>
      </c>
      <c r="D106" s="98">
        <v>0</v>
      </c>
      <c r="E106" s="98">
        <v>0</v>
      </c>
      <c r="F106" s="98">
        <f>SUM(C106:E106)</f>
        <v>238.7</v>
      </c>
      <c r="G106" s="98">
        <v>0</v>
      </c>
      <c r="H106" s="98">
        <v>0</v>
      </c>
      <c r="I106" s="98">
        <v>0</v>
      </c>
      <c r="J106" s="98">
        <f>SUM(G106:I106)</f>
        <v>0</v>
      </c>
      <c r="K106" s="99">
        <f t="shared" si="36"/>
        <v>-238.7</v>
      </c>
      <c r="L106" s="95">
        <f>+K106/F106*100</f>
        <v>-100</v>
      </c>
      <c r="M106" s="10"/>
      <c r="N106" s="10"/>
    </row>
    <row r="107" spans="2:16" ht="15.95" customHeight="1" x14ac:dyDescent="0.2">
      <c r="B107" s="91" t="s">
        <v>103</v>
      </c>
      <c r="C107" s="92">
        <f t="shared" ref="C107:J107" si="55">+C108+C110</f>
        <v>48156.7</v>
      </c>
      <c r="D107" s="92">
        <f t="shared" si="55"/>
        <v>103407.90000000001</v>
      </c>
      <c r="E107" s="92">
        <f t="shared" si="55"/>
        <v>11361.4</v>
      </c>
      <c r="F107" s="92">
        <f t="shared" si="55"/>
        <v>162926</v>
      </c>
      <c r="G107" s="92">
        <f t="shared" si="55"/>
        <v>67.2</v>
      </c>
      <c r="H107" s="92">
        <f t="shared" si="55"/>
        <v>53692.2</v>
      </c>
      <c r="I107" s="92">
        <f t="shared" si="55"/>
        <v>16165.4</v>
      </c>
      <c r="J107" s="92">
        <f t="shared" si="55"/>
        <v>69924.800000000003</v>
      </c>
      <c r="K107" s="92">
        <f t="shared" si="36"/>
        <v>-93001.2</v>
      </c>
      <c r="L107" s="93">
        <f>+K107/F107*100</f>
        <v>-57.081865386739992</v>
      </c>
      <c r="M107" s="10"/>
      <c r="N107" s="10"/>
    </row>
    <row r="108" spans="2:16" ht="15.95" customHeight="1" x14ac:dyDescent="0.2">
      <c r="B108" s="100" t="s">
        <v>104</v>
      </c>
      <c r="C108" s="101">
        <f t="shared" ref="C108:I108" si="56">+C109</f>
        <v>0</v>
      </c>
      <c r="D108" s="101">
        <f t="shared" si="56"/>
        <v>0</v>
      </c>
      <c r="E108" s="101">
        <f t="shared" si="56"/>
        <v>0</v>
      </c>
      <c r="F108" s="101">
        <f t="shared" si="56"/>
        <v>0</v>
      </c>
      <c r="G108" s="101">
        <f t="shared" si="56"/>
        <v>0</v>
      </c>
      <c r="H108" s="101">
        <f t="shared" si="56"/>
        <v>0</v>
      </c>
      <c r="I108" s="101">
        <f t="shared" si="56"/>
        <v>0</v>
      </c>
      <c r="J108" s="101">
        <f>+J109</f>
        <v>0</v>
      </c>
      <c r="K108" s="102">
        <f>+K109</f>
        <v>0</v>
      </c>
      <c r="L108" s="103">
        <v>0</v>
      </c>
      <c r="M108" s="10"/>
      <c r="N108" s="10"/>
    </row>
    <row r="109" spans="2:16" ht="15.95" customHeight="1" x14ac:dyDescent="0.2">
      <c r="B109" s="24" t="s">
        <v>105</v>
      </c>
      <c r="C109" s="95">
        <v>0</v>
      </c>
      <c r="D109" s="95">
        <v>0</v>
      </c>
      <c r="E109" s="95">
        <v>0</v>
      </c>
      <c r="F109" s="95">
        <f>SUM(C109:E109)</f>
        <v>0</v>
      </c>
      <c r="G109" s="95">
        <v>0</v>
      </c>
      <c r="H109" s="95">
        <v>0</v>
      </c>
      <c r="I109" s="95">
        <v>0</v>
      </c>
      <c r="J109" s="95">
        <f>SUM(G109:I109)</f>
        <v>0</v>
      </c>
      <c r="K109" s="102">
        <f t="shared" ref="K109:K136" si="57">+J109-F109</f>
        <v>0</v>
      </c>
      <c r="L109" s="103">
        <v>0</v>
      </c>
      <c r="M109" s="10"/>
      <c r="N109" s="10"/>
    </row>
    <row r="110" spans="2:16" ht="15.95" customHeight="1" x14ac:dyDescent="0.2">
      <c r="B110" s="100" t="s">
        <v>106</v>
      </c>
      <c r="C110" s="104">
        <f t="shared" ref="C110:J110" si="58">+C112+C115+C111</f>
        <v>48156.7</v>
      </c>
      <c r="D110" s="104">
        <f t="shared" si="58"/>
        <v>103407.90000000001</v>
      </c>
      <c r="E110" s="104">
        <f t="shared" si="58"/>
        <v>11361.4</v>
      </c>
      <c r="F110" s="104">
        <f t="shared" si="58"/>
        <v>162926</v>
      </c>
      <c r="G110" s="104">
        <f t="shared" si="58"/>
        <v>67.2</v>
      </c>
      <c r="H110" s="104">
        <f t="shared" si="58"/>
        <v>53692.2</v>
      </c>
      <c r="I110" s="104">
        <f t="shared" si="58"/>
        <v>16165.4</v>
      </c>
      <c r="J110" s="104">
        <f t="shared" si="58"/>
        <v>69924.800000000003</v>
      </c>
      <c r="K110" s="105">
        <f t="shared" si="57"/>
        <v>-93001.2</v>
      </c>
      <c r="L110" s="106">
        <f>+K110/F110*100</f>
        <v>-57.081865386739992</v>
      </c>
      <c r="M110" s="10"/>
      <c r="N110" s="10"/>
    </row>
    <row r="111" spans="2:16" ht="15.95" customHeight="1" x14ac:dyDescent="0.2">
      <c r="B111" s="107" t="s">
        <v>107</v>
      </c>
      <c r="C111" s="89">
        <v>0</v>
      </c>
      <c r="D111" s="89">
        <v>0</v>
      </c>
      <c r="E111" s="89">
        <v>0</v>
      </c>
      <c r="F111" s="89">
        <f>SUM(C111:E111)</f>
        <v>0</v>
      </c>
      <c r="G111" s="89">
        <v>0</v>
      </c>
      <c r="H111" s="89">
        <v>0</v>
      </c>
      <c r="I111" s="89">
        <v>0</v>
      </c>
      <c r="J111" s="89">
        <f>SUM(G111:I111)</f>
        <v>0</v>
      </c>
      <c r="K111" s="108">
        <f t="shared" si="57"/>
        <v>0</v>
      </c>
      <c r="L111" s="109" t="s">
        <v>108</v>
      </c>
      <c r="M111" s="10"/>
      <c r="N111" s="10"/>
    </row>
    <row r="112" spans="2:16" ht="15.95" customHeight="1" x14ac:dyDescent="0.2">
      <c r="B112" s="107" t="s">
        <v>109</v>
      </c>
      <c r="C112" s="90">
        <f t="shared" ref="C112:J112" si="59">+C113+C114</f>
        <v>0</v>
      </c>
      <c r="D112" s="90">
        <f t="shared" si="59"/>
        <v>94384.1</v>
      </c>
      <c r="E112" s="90">
        <f t="shared" si="59"/>
        <v>10000</v>
      </c>
      <c r="F112" s="90">
        <f t="shared" si="59"/>
        <v>104384.1</v>
      </c>
      <c r="G112" s="90">
        <f t="shared" si="59"/>
        <v>0</v>
      </c>
      <c r="H112" s="90">
        <f t="shared" si="59"/>
        <v>30000</v>
      </c>
      <c r="I112" s="90">
        <f t="shared" si="59"/>
        <v>15562.8</v>
      </c>
      <c r="J112" s="90">
        <f t="shared" si="59"/>
        <v>45562.8</v>
      </c>
      <c r="K112" s="20">
        <f t="shared" si="57"/>
        <v>-58821.3</v>
      </c>
      <c r="L112" s="89">
        <f>+K112/F112*100</f>
        <v>-56.350823544965181</v>
      </c>
      <c r="M112" s="10"/>
      <c r="N112" s="10"/>
    </row>
    <row r="113" spans="2:16" ht="15.95" customHeight="1" x14ac:dyDescent="0.2">
      <c r="B113" s="110" t="s">
        <v>110</v>
      </c>
      <c r="C113" s="95">
        <v>0</v>
      </c>
      <c r="D113" s="95">
        <v>30000</v>
      </c>
      <c r="E113" s="95">
        <v>10000</v>
      </c>
      <c r="F113" s="95">
        <f>SUM(C113:E113)</f>
        <v>40000</v>
      </c>
      <c r="G113" s="95">
        <v>0</v>
      </c>
      <c r="H113" s="95">
        <v>30000</v>
      </c>
      <c r="I113" s="95">
        <v>15562.8</v>
      </c>
      <c r="J113" s="95">
        <f>SUM(G113:I113)</f>
        <v>45562.8</v>
      </c>
      <c r="K113" s="111">
        <f t="shared" si="57"/>
        <v>5562.8000000000029</v>
      </c>
      <c r="L113" s="95">
        <f>+K113/F113*100</f>
        <v>13.907000000000009</v>
      </c>
      <c r="M113" s="10"/>
      <c r="N113" s="10"/>
    </row>
    <row r="114" spans="2:16" ht="15.95" customHeight="1" x14ac:dyDescent="0.2">
      <c r="B114" s="110" t="s">
        <v>111</v>
      </c>
      <c r="C114" s="95">
        <v>0</v>
      </c>
      <c r="D114" s="95">
        <v>64384.1</v>
      </c>
      <c r="E114" s="95">
        <v>0</v>
      </c>
      <c r="F114" s="95">
        <f>SUM(C114:E114)</f>
        <v>64384.1</v>
      </c>
      <c r="G114" s="95">
        <v>0</v>
      </c>
      <c r="H114" s="95">
        <v>0</v>
      </c>
      <c r="I114" s="95">
        <v>0</v>
      </c>
      <c r="J114" s="95">
        <f>SUM(G114:I114)</f>
        <v>0</v>
      </c>
      <c r="K114" s="111">
        <f t="shared" si="57"/>
        <v>-64384.1</v>
      </c>
      <c r="L114" s="95">
        <f>+K114/F114*100</f>
        <v>-100</v>
      </c>
      <c r="M114" s="10"/>
      <c r="N114" s="10"/>
    </row>
    <row r="115" spans="2:16" ht="15.95" customHeight="1" x14ac:dyDescent="0.2">
      <c r="B115" s="107" t="s">
        <v>112</v>
      </c>
      <c r="C115" s="90">
        <f t="shared" ref="C115:J115" si="60">+C116+C117</f>
        <v>48156.7</v>
      </c>
      <c r="D115" s="90">
        <f t="shared" si="60"/>
        <v>9023.7999999999993</v>
      </c>
      <c r="E115" s="90">
        <f t="shared" si="60"/>
        <v>1361.4</v>
      </c>
      <c r="F115" s="90">
        <f t="shared" si="60"/>
        <v>58541.9</v>
      </c>
      <c r="G115" s="90">
        <f t="shared" si="60"/>
        <v>67.2</v>
      </c>
      <c r="H115" s="90">
        <f t="shared" si="60"/>
        <v>23692.2</v>
      </c>
      <c r="I115" s="90">
        <f t="shared" si="60"/>
        <v>602.6</v>
      </c>
      <c r="J115" s="90">
        <f t="shared" si="60"/>
        <v>24362</v>
      </c>
      <c r="K115" s="20">
        <f t="shared" si="57"/>
        <v>-34179.9</v>
      </c>
      <c r="L115" s="19">
        <f>+K115/F115*100</f>
        <v>-58.385361595711792</v>
      </c>
      <c r="M115" s="10"/>
      <c r="N115" s="10"/>
    </row>
    <row r="116" spans="2:16" ht="15.95" customHeight="1" x14ac:dyDescent="0.2">
      <c r="B116" s="110" t="s">
        <v>113</v>
      </c>
      <c r="C116" s="95">
        <v>0</v>
      </c>
      <c r="D116" s="95">
        <v>0</v>
      </c>
      <c r="E116" s="95">
        <v>0</v>
      </c>
      <c r="F116" s="95">
        <f>SUM(C116:E116)</f>
        <v>0</v>
      </c>
      <c r="G116" s="95">
        <v>0</v>
      </c>
      <c r="H116" s="95">
        <v>0</v>
      </c>
      <c r="I116" s="95">
        <v>0</v>
      </c>
      <c r="J116" s="95">
        <f>SUM(G116:I116)</f>
        <v>0</v>
      </c>
      <c r="K116" s="111">
        <f t="shared" si="57"/>
        <v>0</v>
      </c>
      <c r="L116" s="103">
        <v>0</v>
      </c>
      <c r="M116" s="10"/>
      <c r="N116" s="10"/>
    </row>
    <row r="117" spans="2:16" ht="15.95" customHeight="1" x14ac:dyDescent="0.2">
      <c r="B117" s="110" t="s">
        <v>114</v>
      </c>
      <c r="C117" s="112">
        <v>48156.7</v>
      </c>
      <c r="D117" s="96">
        <v>9023.7999999999993</v>
      </c>
      <c r="E117" s="96">
        <v>1361.4</v>
      </c>
      <c r="F117" s="95">
        <f>SUM(C117:E117)</f>
        <v>58541.9</v>
      </c>
      <c r="G117" s="112">
        <v>67.2</v>
      </c>
      <c r="H117" s="96">
        <v>23692.2</v>
      </c>
      <c r="I117" s="96">
        <v>602.6</v>
      </c>
      <c r="J117" s="95">
        <f>SUM(G117:I117)</f>
        <v>24362</v>
      </c>
      <c r="K117" s="111">
        <f t="shared" si="57"/>
        <v>-34179.9</v>
      </c>
      <c r="L117" s="113">
        <f>+K117/F117*100</f>
        <v>-58.385361595711792</v>
      </c>
      <c r="M117" s="10"/>
      <c r="N117" s="10"/>
    </row>
    <row r="118" spans="2:16" ht="15.95" customHeight="1" x14ac:dyDescent="0.2">
      <c r="B118" s="91" t="s">
        <v>115</v>
      </c>
      <c r="C118" s="89">
        <f t="shared" ref="C118:J118" si="61">+C119+C122</f>
        <v>0</v>
      </c>
      <c r="D118" s="89">
        <f t="shared" si="61"/>
        <v>2451.4</v>
      </c>
      <c r="E118" s="89">
        <f t="shared" si="61"/>
        <v>1410.9</v>
      </c>
      <c r="F118" s="89">
        <f t="shared" si="61"/>
        <v>3862.3</v>
      </c>
      <c r="G118" s="89">
        <f t="shared" si="61"/>
        <v>0</v>
      </c>
      <c r="H118" s="89">
        <f t="shared" si="61"/>
        <v>745.8</v>
      </c>
      <c r="I118" s="89">
        <f t="shared" si="61"/>
        <v>0</v>
      </c>
      <c r="J118" s="89">
        <f t="shared" si="61"/>
        <v>745.8</v>
      </c>
      <c r="K118" s="20">
        <f t="shared" si="57"/>
        <v>-3116.5</v>
      </c>
      <c r="L118" s="19">
        <f>+K118/F118*100</f>
        <v>-80.690262278952957</v>
      </c>
      <c r="M118" s="10"/>
      <c r="N118" s="10"/>
    </row>
    <row r="119" spans="2:16" ht="15.95" customHeight="1" x14ac:dyDescent="0.2">
      <c r="B119" s="114" t="s">
        <v>116</v>
      </c>
      <c r="C119" s="89">
        <f t="shared" ref="C119:J119" si="62">+C120+C121</f>
        <v>0</v>
      </c>
      <c r="D119" s="89">
        <f t="shared" si="62"/>
        <v>2451.4</v>
      </c>
      <c r="E119" s="89">
        <f t="shared" si="62"/>
        <v>1306.4000000000001</v>
      </c>
      <c r="F119" s="89">
        <f t="shared" si="62"/>
        <v>3757.8</v>
      </c>
      <c r="G119" s="89">
        <f t="shared" si="62"/>
        <v>0</v>
      </c>
      <c r="H119" s="89">
        <f t="shared" si="62"/>
        <v>745.8</v>
      </c>
      <c r="I119" s="89">
        <f t="shared" si="62"/>
        <v>0</v>
      </c>
      <c r="J119" s="89">
        <f t="shared" si="62"/>
        <v>745.8</v>
      </c>
      <c r="K119" s="20">
        <f t="shared" si="57"/>
        <v>-3012</v>
      </c>
      <c r="L119" s="19">
        <f>+K119/F119*100</f>
        <v>-80.153281175155684</v>
      </c>
      <c r="M119" s="10"/>
      <c r="N119" s="10"/>
    </row>
    <row r="120" spans="2:16" ht="15.95" customHeight="1" x14ac:dyDescent="0.2">
      <c r="B120" s="115" t="s">
        <v>117</v>
      </c>
      <c r="C120" s="95">
        <v>0</v>
      </c>
      <c r="D120" s="95">
        <v>2451.4</v>
      </c>
      <c r="E120" s="95">
        <v>1306.4000000000001</v>
      </c>
      <c r="F120" s="95">
        <f>SUM(C120:E120)</f>
        <v>3757.8</v>
      </c>
      <c r="G120" s="95">
        <v>0</v>
      </c>
      <c r="H120" s="95">
        <v>745.8</v>
      </c>
      <c r="I120" s="95">
        <v>0</v>
      </c>
      <c r="J120" s="95">
        <f>SUM(G120:I120)</f>
        <v>745.8</v>
      </c>
      <c r="K120" s="111">
        <f t="shared" si="57"/>
        <v>-3012</v>
      </c>
      <c r="L120" s="113">
        <f>+K120/F120*100</f>
        <v>-80.153281175155684</v>
      </c>
      <c r="M120" s="10"/>
      <c r="N120" s="10"/>
    </row>
    <row r="121" spans="2:16" ht="15.95" customHeight="1" x14ac:dyDescent="0.2">
      <c r="B121" s="115" t="s">
        <v>118</v>
      </c>
      <c r="C121" s="116">
        <v>0</v>
      </c>
      <c r="D121" s="116">
        <v>0</v>
      </c>
      <c r="E121" s="116">
        <v>0</v>
      </c>
      <c r="F121" s="95">
        <f>SUM(C121:E121)</f>
        <v>0</v>
      </c>
      <c r="G121" s="116">
        <v>0</v>
      </c>
      <c r="H121" s="116">
        <v>0</v>
      </c>
      <c r="I121" s="116">
        <v>0</v>
      </c>
      <c r="J121" s="95">
        <f>SUM(G121:I121)</f>
        <v>0</v>
      </c>
      <c r="K121" s="61">
        <f t="shared" si="57"/>
        <v>0</v>
      </c>
      <c r="L121" s="74">
        <v>0</v>
      </c>
      <c r="M121" s="10"/>
      <c r="N121" s="10"/>
    </row>
    <row r="122" spans="2:16" ht="15.95" customHeight="1" x14ac:dyDescent="0.2">
      <c r="B122" s="114" t="s">
        <v>119</v>
      </c>
      <c r="C122" s="89">
        <f t="shared" ref="C122:J122" si="63">+C123+C124</f>
        <v>0</v>
      </c>
      <c r="D122" s="89">
        <f t="shared" si="63"/>
        <v>0</v>
      </c>
      <c r="E122" s="89">
        <f t="shared" si="63"/>
        <v>104.5</v>
      </c>
      <c r="F122" s="89">
        <f t="shared" si="63"/>
        <v>104.5</v>
      </c>
      <c r="G122" s="89">
        <f t="shared" si="63"/>
        <v>0</v>
      </c>
      <c r="H122" s="89">
        <f t="shared" si="63"/>
        <v>0</v>
      </c>
      <c r="I122" s="89">
        <f t="shared" si="63"/>
        <v>0</v>
      </c>
      <c r="J122" s="89">
        <f t="shared" si="63"/>
        <v>0</v>
      </c>
      <c r="K122" s="20">
        <f t="shared" si="57"/>
        <v>-104.5</v>
      </c>
      <c r="L122" s="113">
        <f t="shared" ref="L122:L123" si="64">+K122/F122*100</f>
        <v>-100</v>
      </c>
      <c r="M122" s="10"/>
      <c r="N122" s="10"/>
    </row>
    <row r="123" spans="2:16" ht="15.95" customHeight="1" x14ac:dyDescent="0.2">
      <c r="B123" s="115" t="s">
        <v>120</v>
      </c>
      <c r="C123" s="95">
        <v>0</v>
      </c>
      <c r="D123" s="95">
        <v>0</v>
      </c>
      <c r="E123" s="95">
        <v>104.5</v>
      </c>
      <c r="F123" s="95">
        <f>SUM(C123:E123)</f>
        <v>104.5</v>
      </c>
      <c r="G123" s="95">
        <v>0</v>
      </c>
      <c r="H123" s="95">
        <v>0</v>
      </c>
      <c r="I123" s="95">
        <v>0</v>
      </c>
      <c r="J123" s="95">
        <f>SUM(G123:I123)</f>
        <v>0</v>
      </c>
      <c r="K123" s="111">
        <f t="shared" si="57"/>
        <v>-104.5</v>
      </c>
      <c r="L123" s="113">
        <f t="shared" si="64"/>
        <v>-100</v>
      </c>
      <c r="M123" s="10"/>
      <c r="N123" s="10"/>
    </row>
    <row r="124" spans="2:16" ht="15.95" customHeight="1" x14ac:dyDescent="0.2">
      <c r="B124" s="115" t="s">
        <v>121</v>
      </c>
      <c r="C124" s="95">
        <v>0</v>
      </c>
      <c r="D124" s="95">
        <v>0</v>
      </c>
      <c r="E124" s="95">
        <v>0</v>
      </c>
      <c r="F124" s="95">
        <f>SUM(C124:E124)</f>
        <v>0</v>
      </c>
      <c r="G124" s="95">
        <v>0</v>
      </c>
      <c r="H124" s="95">
        <v>0</v>
      </c>
      <c r="I124" s="95">
        <v>0</v>
      </c>
      <c r="J124" s="95">
        <f>SUM(G124:I124)</f>
        <v>0</v>
      </c>
      <c r="K124" s="111">
        <f t="shared" si="57"/>
        <v>0</v>
      </c>
      <c r="L124" s="74">
        <v>0</v>
      </c>
      <c r="M124" s="10"/>
      <c r="N124" s="10"/>
    </row>
    <row r="125" spans="2:16" ht="30" customHeight="1" x14ac:dyDescent="0.2">
      <c r="B125" s="117" t="s">
        <v>122</v>
      </c>
      <c r="C125" s="118">
        <v>18.7</v>
      </c>
      <c r="D125" s="118">
        <v>49.6</v>
      </c>
      <c r="E125" s="118">
        <v>41.8</v>
      </c>
      <c r="F125" s="118">
        <f>SUM(C125:E125)</f>
        <v>110.1</v>
      </c>
      <c r="G125" s="118">
        <v>104</v>
      </c>
      <c r="H125" s="118">
        <v>52.4</v>
      </c>
      <c r="I125" s="118">
        <v>219.2</v>
      </c>
      <c r="J125" s="118">
        <f>SUM(G125:I125)</f>
        <v>375.6</v>
      </c>
      <c r="K125" s="119">
        <f t="shared" si="57"/>
        <v>265.5</v>
      </c>
      <c r="L125" s="120">
        <f>+K125/F125*100</f>
        <v>241.14441416893735</v>
      </c>
      <c r="M125" s="10"/>
      <c r="N125" s="10"/>
    </row>
    <row r="126" spans="2:16" ht="18.75" customHeight="1" thickBot="1" x14ac:dyDescent="0.25">
      <c r="B126" s="121" t="s">
        <v>96</v>
      </c>
      <c r="C126" s="122">
        <f t="shared" ref="C126:J126" si="65">+C125+C102+C101+C100</f>
        <v>134187</v>
      </c>
      <c r="D126" s="122">
        <f t="shared" si="65"/>
        <v>179744.4</v>
      </c>
      <c r="E126" s="122">
        <f t="shared" si="65"/>
        <v>100347.1</v>
      </c>
      <c r="F126" s="122">
        <f t="shared" si="65"/>
        <v>414278.5</v>
      </c>
      <c r="G126" s="122">
        <f t="shared" si="65"/>
        <v>117227.30042396001</v>
      </c>
      <c r="H126" s="122">
        <f t="shared" si="65"/>
        <v>141808</v>
      </c>
      <c r="I126" s="122">
        <f t="shared" si="65"/>
        <v>104746.1</v>
      </c>
      <c r="J126" s="122">
        <f t="shared" si="65"/>
        <v>363781.30042396003</v>
      </c>
      <c r="K126" s="123">
        <f t="shared" si="57"/>
        <v>-50497.199576039973</v>
      </c>
      <c r="L126" s="122">
        <f>+K126/F126*100</f>
        <v>-12.189191468067973</v>
      </c>
      <c r="N126" s="1"/>
      <c r="O126" s="1"/>
      <c r="P126" s="1"/>
    </row>
    <row r="127" spans="2:16" ht="15.95" customHeight="1" thickTop="1" x14ac:dyDescent="0.2">
      <c r="B127" s="124" t="s">
        <v>123</v>
      </c>
      <c r="C127" s="125">
        <f t="shared" ref="C127:E127" si="66">SUM(C128:C134)</f>
        <v>950.2</v>
      </c>
      <c r="D127" s="125">
        <f t="shared" ref="D127" si="67">SUM(D128:D134)</f>
        <v>856.6</v>
      </c>
      <c r="E127" s="125">
        <f t="shared" si="66"/>
        <v>1005.7</v>
      </c>
      <c r="F127" s="125">
        <f t="shared" ref="F127:H127" si="68">SUM(F128:F134)</f>
        <v>2812.5000000000005</v>
      </c>
      <c r="G127" s="125">
        <f t="shared" si="68"/>
        <v>781.9</v>
      </c>
      <c r="H127" s="125">
        <f t="shared" si="68"/>
        <v>572.90000000000009</v>
      </c>
      <c r="I127" s="125">
        <f>SUM(I128:I134)</f>
        <v>667</v>
      </c>
      <c r="J127" s="119">
        <f t="shared" ref="J127:J134" si="69">SUM(G127:I127)</f>
        <v>2021.8000000000002</v>
      </c>
      <c r="K127" s="119">
        <f t="shared" si="57"/>
        <v>-790.70000000000027</v>
      </c>
      <c r="L127" s="118">
        <f>+K127/F127*100</f>
        <v>-28.113777777777781</v>
      </c>
      <c r="M127" s="10"/>
      <c r="N127" s="10"/>
      <c r="O127" s="10"/>
      <c r="P127" s="10"/>
    </row>
    <row r="128" spans="2:16" ht="17.25" customHeight="1" x14ac:dyDescent="0.2">
      <c r="B128" s="126" t="s">
        <v>124</v>
      </c>
      <c r="C128" s="127">
        <v>471.9</v>
      </c>
      <c r="D128" s="127">
        <v>449.8</v>
      </c>
      <c r="E128" s="127">
        <v>528.20000000000005</v>
      </c>
      <c r="F128" s="127">
        <f t="shared" ref="F128:F134" si="70">SUM(C128:E128)</f>
        <v>1449.9</v>
      </c>
      <c r="G128" s="127">
        <v>686.3</v>
      </c>
      <c r="H128" s="127">
        <v>528.6</v>
      </c>
      <c r="I128" s="127">
        <v>600.9</v>
      </c>
      <c r="J128" s="128">
        <f t="shared" si="69"/>
        <v>1815.8000000000002</v>
      </c>
      <c r="K128" s="128">
        <f t="shared" si="57"/>
        <v>365.90000000000009</v>
      </c>
      <c r="L128" s="127">
        <f>+K128/F128*100</f>
        <v>25.236223187806061</v>
      </c>
      <c r="M128" s="10"/>
      <c r="N128" s="10"/>
      <c r="O128" s="10"/>
      <c r="P128" s="10"/>
    </row>
    <row r="129" spans="2:17" ht="17.25" customHeight="1" x14ac:dyDescent="0.2">
      <c r="B129" s="126" t="s">
        <v>125</v>
      </c>
      <c r="C129" s="127">
        <v>0</v>
      </c>
      <c r="D129" s="31">
        <v>23.2</v>
      </c>
      <c r="E129" s="31">
        <v>0</v>
      </c>
      <c r="F129" s="127">
        <f t="shared" si="70"/>
        <v>23.2</v>
      </c>
      <c r="G129" s="127">
        <v>0</v>
      </c>
      <c r="H129" s="31">
        <v>0</v>
      </c>
      <c r="I129" s="31">
        <v>0</v>
      </c>
      <c r="J129" s="128">
        <f t="shared" si="69"/>
        <v>0</v>
      </c>
      <c r="K129" s="129">
        <f t="shared" si="57"/>
        <v>-23.2</v>
      </c>
      <c r="L129" s="127">
        <f>+K129/F129*100</f>
        <v>-100</v>
      </c>
      <c r="M129" s="10"/>
      <c r="N129" s="10"/>
    </row>
    <row r="130" spans="2:17" ht="17.25" customHeight="1" x14ac:dyDescent="0.2">
      <c r="B130" s="126" t="s">
        <v>126</v>
      </c>
      <c r="C130" s="127">
        <v>63.5</v>
      </c>
      <c r="D130" s="127">
        <v>21.2</v>
      </c>
      <c r="E130" s="127">
        <v>45</v>
      </c>
      <c r="F130" s="127">
        <f t="shared" si="70"/>
        <v>129.69999999999999</v>
      </c>
      <c r="G130" s="127">
        <v>75.099999999999994</v>
      </c>
      <c r="H130" s="127">
        <v>23.1</v>
      </c>
      <c r="I130" s="127">
        <v>53.2</v>
      </c>
      <c r="J130" s="128">
        <f t="shared" si="69"/>
        <v>151.39999999999998</v>
      </c>
      <c r="K130" s="128">
        <f t="shared" si="57"/>
        <v>21.699999999999989</v>
      </c>
      <c r="L130" s="127">
        <f t="shared" ref="L130:L136" si="71">+K130/F130*100</f>
        <v>16.730917501927518</v>
      </c>
      <c r="M130" s="10"/>
      <c r="N130" s="10"/>
    </row>
    <row r="131" spans="2:17" ht="17.25" customHeight="1" x14ac:dyDescent="0.2">
      <c r="B131" s="126" t="s">
        <v>127</v>
      </c>
      <c r="C131" s="130">
        <v>309.3</v>
      </c>
      <c r="D131" s="130">
        <v>320.7</v>
      </c>
      <c r="E131" s="130">
        <v>406.3</v>
      </c>
      <c r="F131" s="130">
        <f t="shared" si="70"/>
        <v>1036.3</v>
      </c>
      <c r="G131" s="130">
        <v>0</v>
      </c>
      <c r="H131" s="130">
        <v>0</v>
      </c>
      <c r="I131" s="130">
        <v>0</v>
      </c>
      <c r="J131" s="128">
        <f t="shared" si="69"/>
        <v>0</v>
      </c>
      <c r="K131" s="128">
        <f t="shared" si="57"/>
        <v>-1036.3</v>
      </c>
      <c r="L131" s="113">
        <f t="shared" si="71"/>
        <v>-100</v>
      </c>
      <c r="M131" s="10"/>
      <c r="N131" s="10"/>
    </row>
    <row r="132" spans="2:17" ht="17.25" customHeight="1" x14ac:dyDescent="0.2">
      <c r="B132" s="126" t="s">
        <v>128</v>
      </c>
      <c r="C132" s="130">
        <v>0</v>
      </c>
      <c r="D132" s="130">
        <v>0</v>
      </c>
      <c r="E132" s="130">
        <v>0</v>
      </c>
      <c r="F132" s="130">
        <f t="shared" si="70"/>
        <v>0</v>
      </c>
      <c r="G132" s="130">
        <v>1.7</v>
      </c>
      <c r="H132" s="130">
        <v>1.7</v>
      </c>
      <c r="I132" s="130">
        <v>0</v>
      </c>
      <c r="J132" s="128">
        <f t="shared" si="69"/>
        <v>3.4</v>
      </c>
      <c r="K132" s="128">
        <f t="shared" si="57"/>
        <v>3.4</v>
      </c>
      <c r="L132" s="74">
        <v>0</v>
      </c>
      <c r="M132" s="10"/>
      <c r="N132" s="10"/>
    </row>
    <row r="133" spans="2:17" ht="16.5" customHeight="1" x14ac:dyDescent="0.2">
      <c r="B133" s="126" t="s">
        <v>129</v>
      </c>
      <c r="C133" s="131">
        <v>0</v>
      </c>
      <c r="D133" s="131">
        <v>0</v>
      </c>
      <c r="E133" s="131">
        <v>0</v>
      </c>
      <c r="F133" s="130">
        <f t="shared" si="70"/>
        <v>0</v>
      </c>
      <c r="G133" s="131">
        <v>0</v>
      </c>
      <c r="H133" s="131">
        <v>0</v>
      </c>
      <c r="I133" s="131">
        <v>0.1</v>
      </c>
      <c r="J133" s="128">
        <f t="shared" si="69"/>
        <v>0.1</v>
      </c>
      <c r="K133" s="128">
        <f t="shared" si="57"/>
        <v>0.1</v>
      </c>
      <c r="L133" s="74">
        <v>0</v>
      </c>
      <c r="M133" s="10"/>
      <c r="N133" s="10"/>
    </row>
    <row r="134" spans="2:17" ht="16.5" customHeight="1" thickBot="1" x14ac:dyDescent="0.25">
      <c r="B134" s="132" t="s">
        <v>130</v>
      </c>
      <c r="C134" s="133">
        <v>105.5</v>
      </c>
      <c r="D134" s="133">
        <v>41.7</v>
      </c>
      <c r="E134" s="133">
        <v>26.2</v>
      </c>
      <c r="F134" s="133">
        <f t="shared" si="70"/>
        <v>173.39999999999998</v>
      </c>
      <c r="G134" s="133">
        <v>18.8</v>
      </c>
      <c r="H134" s="133">
        <v>19.5</v>
      </c>
      <c r="I134" s="133">
        <v>12.8</v>
      </c>
      <c r="J134" s="128">
        <f t="shared" si="69"/>
        <v>51.099999999999994</v>
      </c>
      <c r="K134" s="134">
        <f t="shared" si="57"/>
        <v>-122.29999999999998</v>
      </c>
      <c r="L134" s="135">
        <f t="shared" si="71"/>
        <v>-70.530565167243367</v>
      </c>
      <c r="M134" s="10"/>
      <c r="N134" s="10"/>
    </row>
    <row r="135" spans="2:17" ht="19.5" customHeight="1" thickTop="1" x14ac:dyDescent="0.2">
      <c r="B135" s="136" t="s">
        <v>131</v>
      </c>
      <c r="C135" s="137">
        <f t="shared" ref="C135:J135" si="72">+C127+C126</f>
        <v>135137.20000000001</v>
      </c>
      <c r="D135" s="138">
        <f t="shared" si="72"/>
        <v>180601</v>
      </c>
      <c r="E135" s="138">
        <f t="shared" si="72"/>
        <v>101352.8</v>
      </c>
      <c r="F135" s="137">
        <f t="shared" si="72"/>
        <v>417091</v>
      </c>
      <c r="G135" s="137">
        <f t="shared" si="72"/>
        <v>118009.20042396001</v>
      </c>
      <c r="H135" s="138">
        <f t="shared" si="72"/>
        <v>142380.9</v>
      </c>
      <c r="I135" s="138">
        <f t="shared" si="72"/>
        <v>105413.1</v>
      </c>
      <c r="J135" s="137">
        <f t="shared" si="72"/>
        <v>365803.10042396002</v>
      </c>
      <c r="K135" s="139">
        <f t="shared" si="57"/>
        <v>-51287.899576039985</v>
      </c>
      <c r="L135" s="137">
        <f t="shared" si="71"/>
        <v>-12.296573068236905</v>
      </c>
      <c r="N135" s="1"/>
      <c r="O135" s="1"/>
      <c r="P135" s="1"/>
    </row>
    <row r="136" spans="2:17" ht="19.5" customHeight="1" x14ac:dyDescent="0.2">
      <c r="B136" s="140" t="s">
        <v>132</v>
      </c>
      <c r="C136" s="141">
        <f>+'[2]cut presupuestaria'!C32</f>
        <v>1907.7</v>
      </c>
      <c r="D136" s="141">
        <f>+'[2]cut presupuestaria'!C32</f>
        <v>1907.7</v>
      </c>
      <c r="E136" s="141">
        <f>+'[2]cut presupuestaria'!E32</f>
        <v>2738.9999999999995</v>
      </c>
      <c r="F136" s="141">
        <f>SUM(C136:E136)</f>
        <v>6554.4</v>
      </c>
      <c r="G136" s="141">
        <f>+'[2]cut presupuestaria'!G30</f>
        <v>3367.6999999999994</v>
      </c>
      <c r="H136" s="141">
        <f>+'[2]cut presupuestaria'!H30</f>
        <v>2851.9</v>
      </c>
      <c r="I136" s="141">
        <f>+'[2]cut presupuestaria'!I30</f>
        <v>2056.9</v>
      </c>
      <c r="J136" s="141">
        <f>+'[2]cut presupuestaria'!J30</f>
        <v>8276.5</v>
      </c>
      <c r="K136" s="142">
        <f t="shared" si="57"/>
        <v>1722.1000000000004</v>
      </c>
      <c r="L136" s="142">
        <f t="shared" si="71"/>
        <v>26.273953374832182</v>
      </c>
      <c r="M136" s="10"/>
      <c r="N136" s="10"/>
      <c r="O136" s="10"/>
      <c r="P136" s="10"/>
    </row>
    <row r="137" spans="2:17" ht="16.5" customHeight="1" x14ac:dyDescent="0.2">
      <c r="B137" s="143" t="s">
        <v>133</v>
      </c>
      <c r="C137" s="144"/>
      <c r="D137" s="144"/>
      <c r="E137" s="144"/>
      <c r="F137" s="145"/>
      <c r="G137" s="144"/>
      <c r="H137" s="144"/>
      <c r="I137" s="144"/>
      <c r="J137" s="144"/>
      <c r="K137" s="146"/>
      <c r="L137" s="147"/>
      <c r="M137" s="10"/>
      <c r="N137" s="10"/>
      <c r="O137" s="10"/>
      <c r="P137" s="10"/>
      <c r="Q137" s="10"/>
    </row>
    <row r="138" spans="2:17" ht="15" customHeight="1" x14ac:dyDescent="0.2">
      <c r="B138" s="148" t="s">
        <v>134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50"/>
    </row>
    <row r="139" spans="2:17" s="154" customFormat="1" ht="12.75" customHeight="1" x14ac:dyDescent="0.2">
      <c r="B139" s="151" t="s">
        <v>135</v>
      </c>
      <c r="C139" s="152"/>
      <c r="D139" s="152"/>
      <c r="E139" s="152"/>
      <c r="F139" s="152"/>
      <c r="G139" s="152"/>
      <c r="H139" s="152"/>
      <c r="I139" s="152"/>
      <c r="J139" s="152"/>
      <c r="K139" s="149"/>
      <c r="L139" s="150"/>
      <c r="M139" s="153"/>
    </row>
    <row r="140" spans="2:17" s="154" customFormat="1" ht="14.25" customHeight="1" x14ac:dyDescent="0.2">
      <c r="B140" s="151" t="s">
        <v>136</v>
      </c>
      <c r="C140" s="149"/>
      <c r="D140" s="149"/>
      <c r="E140" s="149"/>
      <c r="F140" s="149"/>
      <c r="G140" s="149"/>
      <c r="H140" s="149"/>
      <c r="I140" s="149"/>
      <c r="J140" s="149"/>
      <c r="K140" s="149"/>
      <c r="L140" s="150"/>
      <c r="M140" s="153"/>
    </row>
    <row r="141" spans="2:17" ht="13.5" customHeight="1" x14ac:dyDescent="0.2">
      <c r="B141" s="151" t="s">
        <v>137</v>
      </c>
      <c r="C141" s="152"/>
      <c r="D141" s="152"/>
      <c r="E141" s="152"/>
      <c r="F141" s="152"/>
      <c r="G141" s="152"/>
      <c r="H141" s="152"/>
      <c r="I141" s="152"/>
      <c r="J141" s="152"/>
      <c r="K141" s="149"/>
      <c r="L141" s="150"/>
    </row>
    <row r="142" spans="2:17" ht="12.75" customHeight="1" x14ac:dyDescent="0.2">
      <c r="B142" s="155" t="s">
        <v>138</v>
      </c>
      <c r="C142" s="156"/>
      <c r="D142" s="156"/>
      <c r="E142" s="156"/>
      <c r="F142" s="149"/>
      <c r="G142" s="156"/>
      <c r="H142" s="156"/>
      <c r="I142" s="156"/>
      <c r="J142" s="156"/>
      <c r="K142" s="157"/>
      <c r="L142" s="158"/>
    </row>
    <row r="143" spans="2:17" x14ac:dyDescent="0.2">
      <c r="B143" s="159"/>
      <c r="C143" s="156"/>
      <c r="D143" s="156"/>
      <c r="E143" s="156"/>
      <c r="F143" s="149"/>
      <c r="G143" s="156"/>
      <c r="H143" s="156"/>
      <c r="I143" s="156"/>
      <c r="J143" s="156"/>
      <c r="K143" s="157"/>
      <c r="L143" s="158"/>
    </row>
    <row r="144" spans="2:17" x14ac:dyDescent="0.2">
      <c r="B144" s="159"/>
      <c r="C144" s="149"/>
      <c r="D144" s="149"/>
      <c r="E144" s="149"/>
      <c r="F144" s="149"/>
      <c r="G144" s="149"/>
      <c r="H144" s="149"/>
      <c r="I144" s="149"/>
      <c r="J144" s="149"/>
      <c r="K144" s="160"/>
      <c r="L144" s="161"/>
    </row>
    <row r="145" spans="2:12" x14ac:dyDescent="0.2">
      <c r="B145" s="150"/>
      <c r="C145" s="162"/>
      <c r="D145" s="162"/>
      <c r="E145" s="162"/>
      <c r="F145" s="162"/>
      <c r="G145" s="162"/>
      <c r="H145" s="162"/>
      <c r="I145" s="162"/>
      <c r="J145" s="162"/>
      <c r="K145" s="163"/>
      <c r="L145" s="150"/>
    </row>
    <row r="146" spans="2:12" x14ac:dyDescent="0.2">
      <c r="B146" s="164"/>
      <c r="C146" s="156"/>
      <c r="D146" s="156"/>
      <c r="E146" s="156"/>
      <c r="F146" s="10"/>
      <c r="G146" s="156"/>
      <c r="H146" s="156"/>
      <c r="I146" s="156"/>
      <c r="J146" s="156"/>
      <c r="K146" s="163"/>
      <c r="L146" s="164"/>
    </row>
    <row r="147" spans="2:12" x14ac:dyDescent="0.2">
      <c r="B147" s="164"/>
      <c r="C147" s="162"/>
      <c r="D147" s="162"/>
      <c r="E147" s="162"/>
      <c r="F147" s="164"/>
      <c r="G147" s="162"/>
      <c r="H147" s="162"/>
      <c r="I147" s="162"/>
      <c r="J147" s="162"/>
      <c r="K147" s="163"/>
      <c r="L147" s="164"/>
    </row>
    <row r="148" spans="2:12" x14ac:dyDescent="0.2">
      <c r="B148" s="164"/>
      <c r="C148" s="163"/>
      <c r="D148" s="163"/>
      <c r="E148" s="163"/>
      <c r="F148" s="164"/>
      <c r="G148" s="163"/>
      <c r="H148" s="163"/>
      <c r="I148" s="163"/>
      <c r="J148" s="163"/>
      <c r="K148" s="163"/>
      <c r="L148" s="164"/>
    </row>
    <row r="149" spans="2:12" x14ac:dyDescent="0.2">
      <c r="B149" s="164"/>
      <c r="C149" s="165"/>
      <c r="D149" s="165"/>
      <c r="E149" s="165"/>
      <c r="F149" s="164"/>
      <c r="G149" s="165"/>
      <c r="H149" s="165"/>
      <c r="I149" s="165"/>
      <c r="J149" s="165"/>
      <c r="K149" s="165"/>
      <c r="L149" s="164"/>
    </row>
    <row r="150" spans="2:12" x14ac:dyDescent="0.2">
      <c r="B150" s="164"/>
      <c r="C150" s="164"/>
      <c r="D150" s="164"/>
      <c r="E150" s="164"/>
      <c r="F150" s="164"/>
      <c r="G150" s="165"/>
      <c r="H150" s="165"/>
      <c r="I150" s="165"/>
      <c r="J150" s="165"/>
      <c r="K150" s="165"/>
      <c r="L150" s="164"/>
    </row>
    <row r="151" spans="2:12" x14ac:dyDescent="0.2">
      <c r="C151" s="166"/>
      <c r="D151" s="166"/>
      <c r="E151" s="166"/>
      <c r="G151" s="157"/>
      <c r="H151" s="157"/>
      <c r="I151" s="157"/>
      <c r="J151" s="157"/>
      <c r="K151" s="157"/>
    </row>
  </sheetData>
  <mergeCells count="10">
    <mergeCell ref="B1:L1"/>
    <mergeCell ref="B3:L3"/>
    <mergeCell ref="B4:L4"/>
    <mergeCell ref="B5:L5"/>
    <mergeCell ref="B6:B7"/>
    <mergeCell ref="C6:E6"/>
    <mergeCell ref="F6:F7"/>
    <mergeCell ref="G6:I6"/>
    <mergeCell ref="J6:J7"/>
    <mergeCell ref="K6:L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2024-04-30T19:49:47Z</dcterms:created>
  <dcterms:modified xsi:type="dcterms:W3CDTF">2024-04-30T20:11:56Z</dcterms:modified>
</cp:coreProperties>
</file>