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AppData\Local\Microsoft\Windows\INetCache\Content.Outlook\F1PJZWEK\"/>
    </mc:Choice>
  </mc:AlternateContent>
  <xr:revisionPtr revIDLastSave="0" documentId="13_ncr:1_{63D58138-D9E5-4C62-83C6-2A3F85C39EA3}" xr6:coauthVersionLast="47" xr6:coauthVersionMax="47" xr10:uidLastSave="{00000000-0000-0000-0000-000000000000}"/>
  <bookViews>
    <workbookView xWindow="-120" yWindow="-120" windowWidth="29040" windowHeight="15720" xr2:uid="{CAB43B49-ECB9-4F12-92D9-F4AEA837A57D}"/>
  </bookViews>
  <sheets>
    <sheet name="PP (EST)" sheetId="1" r:id="rId1"/>
  </sheets>
  <externalReferences>
    <externalReference r:id="rId2"/>
    <externalReference r:id="rId3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'PP (EST)'!$B$1:$L$102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'PP (EST)'!$1:$8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2" i="1" l="1"/>
  <c r="J98" i="1"/>
  <c r="E98" i="1"/>
  <c r="F98" i="1" s="1"/>
  <c r="D98" i="1"/>
  <c r="C98" i="1"/>
  <c r="E97" i="1"/>
  <c r="D97" i="1"/>
  <c r="C97" i="1"/>
  <c r="J96" i="1"/>
  <c r="E96" i="1"/>
  <c r="D96" i="1"/>
  <c r="C96" i="1"/>
  <c r="F96" i="1" s="1"/>
  <c r="J95" i="1"/>
  <c r="J94" i="1"/>
  <c r="I94" i="1"/>
  <c r="H94" i="1"/>
  <c r="G94" i="1"/>
  <c r="J93" i="1"/>
  <c r="E93" i="1"/>
  <c r="D93" i="1"/>
  <c r="C93" i="1"/>
  <c r="F93" i="1" s="1"/>
  <c r="J92" i="1"/>
  <c r="E92" i="1"/>
  <c r="D92" i="1"/>
  <c r="C92" i="1"/>
  <c r="J91" i="1"/>
  <c r="E91" i="1"/>
  <c r="D91" i="1"/>
  <c r="C91" i="1"/>
  <c r="J90" i="1"/>
  <c r="J89" i="1" s="1"/>
  <c r="E90" i="1"/>
  <c r="D90" i="1"/>
  <c r="C90" i="1"/>
  <c r="F90" i="1" s="1"/>
  <c r="K90" i="1" s="1"/>
  <c r="I89" i="1"/>
  <c r="I80" i="1" s="1"/>
  <c r="H89" i="1"/>
  <c r="G89" i="1"/>
  <c r="J88" i="1"/>
  <c r="E88" i="1"/>
  <c r="D88" i="1"/>
  <c r="C88" i="1"/>
  <c r="J87" i="1"/>
  <c r="E87" i="1"/>
  <c r="D87" i="1"/>
  <c r="C87" i="1"/>
  <c r="J86" i="1"/>
  <c r="E86" i="1"/>
  <c r="D86" i="1"/>
  <c r="C86" i="1"/>
  <c r="F86" i="1" s="1"/>
  <c r="K86" i="1" s="1"/>
  <c r="J85" i="1"/>
  <c r="E85" i="1"/>
  <c r="D85" i="1"/>
  <c r="C85" i="1"/>
  <c r="J84" i="1"/>
  <c r="E84" i="1"/>
  <c r="D84" i="1"/>
  <c r="C84" i="1"/>
  <c r="F84" i="1" s="1"/>
  <c r="L84" i="1" s="1"/>
  <c r="J83" i="1"/>
  <c r="E83" i="1"/>
  <c r="D83" i="1"/>
  <c r="C83" i="1"/>
  <c r="F83" i="1" s="1"/>
  <c r="K83" i="1" s="1"/>
  <c r="J82" i="1"/>
  <c r="J81" i="1" s="1"/>
  <c r="E82" i="1"/>
  <c r="D82" i="1"/>
  <c r="D81" i="1" s="1"/>
  <c r="C82" i="1"/>
  <c r="I81" i="1"/>
  <c r="H81" i="1"/>
  <c r="G81" i="1"/>
  <c r="G80" i="1" s="1"/>
  <c r="H80" i="1"/>
  <c r="J79" i="1"/>
  <c r="E79" i="1"/>
  <c r="D79" i="1"/>
  <c r="C79" i="1"/>
  <c r="F79" i="1" s="1"/>
  <c r="J78" i="1"/>
  <c r="E78" i="1"/>
  <c r="D78" i="1"/>
  <c r="C78" i="1"/>
  <c r="J77" i="1"/>
  <c r="E77" i="1"/>
  <c r="E75" i="1" s="1"/>
  <c r="D77" i="1"/>
  <c r="C77" i="1"/>
  <c r="J76" i="1"/>
  <c r="J75" i="1" s="1"/>
  <c r="E76" i="1"/>
  <c r="D76" i="1"/>
  <c r="C76" i="1"/>
  <c r="F76" i="1" s="1"/>
  <c r="L76" i="1" s="1"/>
  <c r="I75" i="1"/>
  <c r="H75" i="1"/>
  <c r="G75" i="1"/>
  <c r="D75" i="1"/>
  <c r="J74" i="1"/>
  <c r="E74" i="1"/>
  <c r="D74" i="1"/>
  <c r="C74" i="1"/>
  <c r="F74" i="1" s="1"/>
  <c r="K74" i="1" s="1"/>
  <c r="J73" i="1"/>
  <c r="E73" i="1"/>
  <c r="E71" i="1" s="1"/>
  <c r="D73" i="1"/>
  <c r="D71" i="1" s="1"/>
  <c r="C73" i="1"/>
  <c r="J72" i="1"/>
  <c r="E72" i="1"/>
  <c r="D72" i="1"/>
  <c r="C72" i="1"/>
  <c r="I71" i="1"/>
  <c r="H71" i="1"/>
  <c r="G71" i="1"/>
  <c r="J70" i="1"/>
  <c r="E70" i="1"/>
  <c r="D70" i="1"/>
  <c r="C70" i="1"/>
  <c r="J69" i="1"/>
  <c r="E69" i="1"/>
  <c r="D69" i="1"/>
  <c r="D67" i="1" s="1"/>
  <c r="C69" i="1"/>
  <c r="J68" i="1"/>
  <c r="E68" i="1"/>
  <c r="D68" i="1"/>
  <c r="C68" i="1"/>
  <c r="C67" i="1" s="1"/>
  <c r="J67" i="1"/>
  <c r="I67" i="1"/>
  <c r="H67" i="1"/>
  <c r="G67" i="1"/>
  <c r="J66" i="1"/>
  <c r="E66" i="1"/>
  <c r="D66" i="1"/>
  <c r="C66" i="1"/>
  <c r="J65" i="1"/>
  <c r="E65" i="1"/>
  <c r="D65" i="1"/>
  <c r="C65" i="1"/>
  <c r="J64" i="1"/>
  <c r="E64" i="1"/>
  <c r="D64" i="1"/>
  <c r="C64" i="1"/>
  <c r="J63" i="1"/>
  <c r="E63" i="1"/>
  <c r="D63" i="1"/>
  <c r="C63" i="1"/>
  <c r="C62" i="1" s="1"/>
  <c r="I62" i="1"/>
  <c r="H62" i="1"/>
  <c r="G62" i="1"/>
  <c r="G61" i="1" s="1"/>
  <c r="H61" i="1"/>
  <c r="H60" i="1" s="1"/>
  <c r="H59" i="1" s="1"/>
  <c r="J58" i="1"/>
  <c r="J57" i="1" s="1"/>
  <c r="J56" i="1" s="1"/>
  <c r="E58" i="1"/>
  <c r="D58" i="1"/>
  <c r="C58" i="1"/>
  <c r="F58" i="1" s="1"/>
  <c r="I57" i="1"/>
  <c r="I56" i="1" s="1"/>
  <c r="H57" i="1"/>
  <c r="H56" i="1" s="1"/>
  <c r="G57" i="1"/>
  <c r="G56" i="1" s="1"/>
  <c r="J55" i="1"/>
  <c r="E55" i="1"/>
  <c r="D55" i="1"/>
  <c r="C55" i="1"/>
  <c r="J54" i="1"/>
  <c r="E54" i="1"/>
  <c r="D54" i="1"/>
  <c r="C54" i="1"/>
  <c r="J53" i="1"/>
  <c r="E53" i="1"/>
  <c r="D53" i="1"/>
  <c r="C53" i="1"/>
  <c r="J52" i="1"/>
  <c r="E52" i="1"/>
  <c r="D52" i="1"/>
  <c r="C52" i="1"/>
  <c r="J51" i="1"/>
  <c r="E51" i="1"/>
  <c r="D51" i="1"/>
  <c r="C51" i="1"/>
  <c r="J50" i="1"/>
  <c r="E50" i="1"/>
  <c r="D50" i="1"/>
  <c r="D49" i="1" s="1"/>
  <c r="C50" i="1"/>
  <c r="I49" i="1"/>
  <c r="H49" i="1"/>
  <c r="G49" i="1"/>
  <c r="J48" i="1"/>
  <c r="J47" i="1" s="1"/>
  <c r="E48" i="1"/>
  <c r="E47" i="1" s="1"/>
  <c r="D48" i="1"/>
  <c r="D47" i="1" s="1"/>
  <c r="C48" i="1"/>
  <c r="I47" i="1"/>
  <c r="I46" i="1" s="1"/>
  <c r="H47" i="1"/>
  <c r="G47" i="1"/>
  <c r="G46" i="1" s="1"/>
  <c r="J45" i="1"/>
  <c r="E45" i="1"/>
  <c r="F45" i="1" s="1"/>
  <c r="D45" i="1"/>
  <c r="C45" i="1"/>
  <c r="J44" i="1"/>
  <c r="E44" i="1"/>
  <c r="D44" i="1"/>
  <c r="C44" i="1"/>
  <c r="F44" i="1" s="1"/>
  <c r="L44" i="1" s="1"/>
  <c r="J43" i="1"/>
  <c r="E43" i="1"/>
  <c r="D43" i="1"/>
  <c r="C43" i="1"/>
  <c r="J42" i="1"/>
  <c r="E42" i="1"/>
  <c r="D42" i="1"/>
  <c r="C42" i="1"/>
  <c r="J41" i="1"/>
  <c r="E41" i="1"/>
  <c r="D41" i="1"/>
  <c r="C41" i="1"/>
  <c r="J40" i="1"/>
  <c r="E40" i="1"/>
  <c r="D40" i="1"/>
  <c r="C40" i="1"/>
  <c r="J39" i="1"/>
  <c r="J37" i="1" s="1"/>
  <c r="E39" i="1"/>
  <c r="D39" i="1"/>
  <c r="C39" i="1"/>
  <c r="J38" i="1"/>
  <c r="E38" i="1"/>
  <c r="D38" i="1"/>
  <c r="C38" i="1"/>
  <c r="I37" i="1"/>
  <c r="H37" i="1"/>
  <c r="G37" i="1"/>
  <c r="J36" i="1"/>
  <c r="E36" i="1"/>
  <c r="D36" i="1"/>
  <c r="C36" i="1"/>
  <c r="J35" i="1"/>
  <c r="E35" i="1"/>
  <c r="D35" i="1"/>
  <c r="C35" i="1"/>
  <c r="J34" i="1"/>
  <c r="E34" i="1"/>
  <c r="D34" i="1"/>
  <c r="C34" i="1"/>
  <c r="J33" i="1"/>
  <c r="E33" i="1"/>
  <c r="D33" i="1"/>
  <c r="C33" i="1"/>
  <c r="J32" i="1"/>
  <c r="E32" i="1"/>
  <c r="D32" i="1"/>
  <c r="C32" i="1"/>
  <c r="J31" i="1"/>
  <c r="E31" i="1"/>
  <c r="D31" i="1"/>
  <c r="C31" i="1"/>
  <c r="J30" i="1"/>
  <c r="J29" i="1" s="1"/>
  <c r="E30" i="1"/>
  <c r="D30" i="1"/>
  <c r="C30" i="1"/>
  <c r="I29" i="1"/>
  <c r="H29" i="1"/>
  <c r="G29" i="1"/>
  <c r="J28" i="1"/>
  <c r="E28" i="1"/>
  <c r="D28" i="1"/>
  <c r="C28" i="1"/>
  <c r="J27" i="1"/>
  <c r="J26" i="1" s="1"/>
  <c r="J25" i="1" s="1"/>
  <c r="E27" i="1"/>
  <c r="D27" i="1"/>
  <c r="C27" i="1"/>
  <c r="C26" i="1" s="1"/>
  <c r="I26" i="1"/>
  <c r="I25" i="1" s="1"/>
  <c r="H26" i="1"/>
  <c r="G26" i="1"/>
  <c r="G25" i="1" s="1"/>
  <c r="H25" i="1"/>
  <c r="J24" i="1"/>
  <c r="E24" i="1"/>
  <c r="D24" i="1"/>
  <c r="C24" i="1"/>
  <c r="J23" i="1"/>
  <c r="E23" i="1"/>
  <c r="D23" i="1"/>
  <c r="C23" i="1"/>
  <c r="F23" i="1" s="1"/>
  <c r="K23" i="1" s="1"/>
  <c r="J22" i="1"/>
  <c r="E22" i="1"/>
  <c r="D22" i="1"/>
  <c r="C22" i="1"/>
  <c r="F22" i="1" s="1"/>
  <c r="L22" i="1" s="1"/>
  <c r="J21" i="1"/>
  <c r="E21" i="1"/>
  <c r="D21" i="1"/>
  <c r="C21" i="1"/>
  <c r="J20" i="1"/>
  <c r="E20" i="1"/>
  <c r="D20" i="1"/>
  <c r="C20" i="1"/>
  <c r="F20" i="1" s="1"/>
  <c r="J19" i="1"/>
  <c r="E19" i="1"/>
  <c r="D19" i="1"/>
  <c r="C19" i="1"/>
  <c r="F19" i="1" s="1"/>
  <c r="L19" i="1" s="1"/>
  <c r="J18" i="1"/>
  <c r="E18" i="1"/>
  <c r="D18" i="1"/>
  <c r="C18" i="1"/>
  <c r="I17" i="1"/>
  <c r="I16" i="1" s="1"/>
  <c r="H17" i="1"/>
  <c r="H16" i="1" s="1"/>
  <c r="G17" i="1"/>
  <c r="G16" i="1" s="1"/>
  <c r="J15" i="1"/>
  <c r="E15" i="1"/>
  <c r="D15" i="1"/>
  <c r="C15" i="1"/>
  <c r="F15" i="1" s="1"/>
  <c r="J14" i="1"/>
  <c r="E14" i="1"/>
  <c r="D14" i="1"/>
  <c r="C14" i="1"/>
  <c r="J13" i="1"/>
  <c r="E13" i="1"/>
  <c r="D13" i="1"/>
  <c r="C13" i="1"/>
  <c r="J12" i="1"/>
  <c r="E12" i="1"/>
  <c r="D12" i="1"/>
  <c r="C12" i="1"/>
  <c r="J11" i="1"/>
  <c r="I11" i="1"/>
  <c r="H11" i="1"/>
  <c r="G11" i="1"/>
  <c r="E89" i="1" l="1"/>
  <c r="F24" i="1"/>
  <c r="L24" i="1" s="1"/>
  <c r="F40" i="1"/>
  <c r="C49" i="1"/>
  <c r="E67" i="1"/>
  <c r="F70" i="1"/>
  <c r="F85" i="1"/>
  <c r="K85" i="1" s="1"/>
  <c r="D95" i="1"/>
  <c r="D94" i="1" s="1"/>
  <c r="F41" i="1"/>
  <c r="K41" i="1" s="1"/>
  <c r="F38" i="1"/>
  <c r="L38" i="1" s="1"/>
  <c r="C89" i="1"/>
  <c r="F14" i="1"/>
  <c r="C29" i="1"/>
  <c r="F36" i="1"/>
  <c r="D37" i="1"/>
  <c r="C61" i="1"/>
  <c r="C60" i="1" s="1"/>
  <c r="F73" i="1"/>
  <c r="L73" i="1" s="1"/>
  <c r="F82" i="1"/>
  <c r="K82" i="1" s="1"/>
  <c r="D89" i="1"/>
  <c r="F87" i="1"/>
  <c r="K87" i="1" s="1"/>
  <c r="J80" i="1"/>
  <c r="G10" i="1"/>
  <c r="C17" i="1"/>
  <c r="C16" i="1" s="1"/>
  <c r="D17" i="1"/>
  <c r="D16" i="1" s="1"/>
  <c r="F21" i="1"/>
  <c r="L21" i="1" s="1"/>
  <c r="F13" i="1"/>
  <c r="L13" i="1" s="1"/>
  <c r="E17" i="1"/>
  <c r="E16" i="1" s="1"/>
  <c r="F28" i="1"/>
  <c r="L28" i="1" s="1"/>
  <c r="F32" i="1"/>
  <c r="K32" i="1" s="1"/>
  <c r="E37" i="1"/>
  <c r="F48" i="1"/>
  <c r="F55" i="1"/>
  <c r="K55" i="1" s="1"/>
  <c r="E62" i="1"/>
  <c r="E61" i="1" s="1"/>
  <c r="F65" i="1"/>
  <c r="K65" i="1" s="1"/>
  <c r="J71" i="1"/>
  <c r="C75" i="1"/>
  <c r="E81" i="1"/>
  <c r="E80" i="1" s="1"/>
  <c r="F92" i="1"/>
  <c r="K92" i="1" s="1"/>
  <c r="D29" i="1"/>
  <c r="K19" i="1"/>
  <c r="J17" i="1"/>
  <c r="J16" i="1" s="1"/>
  <c r="F31" i="1"/>
  <c r="J49" i="1"/>
  <c r="J46" i="1" s="1"/>
  <c r="C71" i="1"/>
  <c r="C59" i="1" s="1"/>
  <c r="F77" i="1"/>
  <c r="K77" i="1" s="1"/>
  <c r="F91" i="1"/>
  <c r="K91" i="1" s="1"/>
  <c r="D46" i="1"/>
  <c r="D11" i="1"/>
  <c r="F27" i="1"/>
  <c r="K27" i="1" s="1"/>
  <c r="H46" i="1"/>
  <c r="H10" i="1" s="1"/>
  <c r="H9" i="1" s="1"/>
  <c r="H99" i="1" s="1"/>
  <c r="F50" i="1"/>
  <c r="K50" i="1" s="1"/>
  <c r="F53" i="1"/>
  <c r="F54" i="1"/>
  <c r="L54" i="1" s="1"/>
  <c r="C57" i="1"/>
  <c r="C56" i="1" s="1"/>
  <c r="J62" i="1"/>
  <c r="J61" i="1" s="1"/>
  <c r="J60" i="1" s="1"/>
  <c r="J59" i="1" s="1"/>
  <c r="F64" i="1"/>
  <c r="L64" i="1" s="1"/>
  <c r="F68" i="1"/>
  <c r="L68" i="1" s="1"/>
  <c r="E95" i="1"/>
  <c r="E94" i="1" s="1"/>
  <c r="E11" i="1"/>
  <c r="F30" i="1"/>
  <c r="K30" i="1" s="1"/>
  <c r="F33" i="1"/>
  <c r="K33" i="1" s="1"/>
  <c r="K58" i="1"/>
  <c r="G60" i="1"/>
  <c r="G59" i="1" s="1"/>
  <c r="F78" i="1"/>
  <c r="C81" i="1"/>
  <c r="F35" i="1"/>
  <c r="L35" i="1" s="1"/>
  <c r="C37" i="1"/>
  <c r="F42" i="1"/>
  <c r="F43" i="1"/>
  <c r="L43" i="1" s="1"/>
  <c r="E49" i="1"/>
  <c r="E46" i="1" s="1"/>
  <c r="F52" i="1"/>
  <c r="L52" i="1" s="1"/>
  <c r="I61" i="1"/>
  <c r="I60" i="1" s="1"/>
  <c r="I59" i="1" s="1"/>
  <c r="F72" i="1"/>
  <c r="D80" i="1"/>
  <c r="F88" i="1"/>
  <c r="L88" i="1" s="1"/>
  <c r="F97" i="1"/>
  <c r="K97" i="1" s="1"/>
  <c r="K15" i="1"/>
  <c r="L15" i="1"/>
  <c r="L31" i="1"/>
  <c r="K31" i="1"/>
  <c r="L36" i="1"/>
  <c r="K36" i="1"/>
  <c r="F26" i="1"/>
  <c r="L53" i="1"/>
  <c r="K53" i="1"/>
  <c r="K54" i="1"/>
  <c r="K14" i="1"/>
  <c r="L14" i="1"/>
  <c r="L33" i="1"/>
  <c r="L40" i="1"/>
  <c r="K40" i="1"/>
  <c r="L45" i="1"/>
  <c r="K45" i="1"/>
  <c r="K68" i="1"/>
  <c r="L55" i="1"/>
  <c r="L20" i="1"/>
  <c r="K20" i="1"/>
  <c r="D26" i="1"/>
  <c r="F39" i="1"/>
  <c r="F12" i="1"/>
  <c r="K22" i="1"/>
  <c r="K24" i="1"/>
  <c r="E26" i="1"/>
  <c r="K38" i="1"/>
  <c r="K44" i="1"/>
  <c r="F18" i="1"/>
  <c r="L93" i="1"/>
  <c r="K93" i="1"/>
  <c r="K13" i="1"/>
  <c r="K48" i="1"/>
  <c r="D62" i="1"/>
  <c r="D61" i="1" s="1"/>
  <c r="D60" i="1" s="1"/>
  <c r="D59" i="1" s="1"/>
  <c r="F63" i="1"/>
  <c r="E29" i="1"/>
  <c r="I10" i="1"/>
  <c r="L23" i="1"/>
  <c r="D57" i="1"/>
  <c r="D56" i="1" s="1"/>
  <c r="C11" i="1"/>
  <c r="E57" i="1"/>
  <c r="E56" i="1" s="1"/>
  <c r="L70" i="1"/>
  <c r="K70" i="1"/>
  <c r="L78" i="1"/>
  <c r="K78" i="1"/>
  <c r="K98" i="1"/>
  <c r="L98" i="1"/>
  <c r="F34" i="1"/>
  <c r="C47" i="1"/>
  <c r="C46" i="1" s="1"/>
  <c r="F69" i="1"/>
  <c r="F51" i="1"/>
  <c r="F66" i="1"/>
  <c r="F95" i="1"/>
  <c r="K96" i="1"/>
  <c r="L79" i="1"/>
  <c r="K79" i="1"/>
  <c r="L41" i="1"/>
  <c r="L74" i="1"/>
  <c r="L87" i="1"/>
  <c r="L90" i="1"/>
  <c r="C95" i="1"/>
  <c r="C94" i="1" s="1"/>
  <c r="L95" i="1"/>
  <c r="K76" i="1"/>
  <c r="K84" i="1"/>
  <c r="F89" i="1"/>
  <c r="F75" i="1" l="1"/>
  <c r="L32" i="1"/>
  <c r="C80" i="1"/>
  <c r="K43" i="1"/>
  <c r="K73" i="1"/>
  <c r="K52" i="1"/>
  <c r="F37" i="1"/>
  <c r="L37" i="1" s="1"/>
  <c r="K88" i="1"/>
  <c r="L50" i="1"/>
  <c r="F81" i="1"/>
  <c r="F80" i="1" s="1"/>
  <c r="L77" i="1"/>
  <c r="K21" i="1"/>
  <c r="F49" i="1"/>
  <c r="C25" i="1"/>
  <c r="E60" i="1"/>
  <c r="E59" i="1" s="1"/>
  <c r="G9" i="1"/>
  <c r="G99" i="1" s="1"/>
  <c r="F67" i="1"/>
  <c r="L67" i="1" s="1"/>
  <c r="L72" i="1"/>
  <c r="F71" i="1"/>
  <c r="K72" i="1"/>
  <c r="I9" i="1"/>
  <c r="I99" i="1" s="1"/>
  <c r="L30" i="1"/>
  <c r="L27" i="1"/>
  <c r="J10" i="1"/>
  <c r="J9" i="1" s="1"/>
  <c r="J99" i="1" s="1"/>
  <c r="L42" i="1"/>
  <c r="K42" i="1"/>
  <c r="K64" i="1"/>
  <c r="D25" i="1"/>
  <c r="D10" i="1" s="1"/>
  <c r="D9" i="1" s="1"/>
  <c r="D99" i="1" s="1"/>
  <c r="L65" i="1"/>
  <c r="K28" i="1"/>
  <c r="K35" i="1"/>
  <c r="L48" i="1"/>
  <c r="F47" i="1"/>
  <c r="F46" i="1" s="1"/>
  <c r="K67" i="1"/>
  <c r="L75" i="1"/>
  <c r="K75" i="1"/>
  <c r="K95" i="1"/>
  <c r="F94" i="1"/>
  <c r="L81" i="1"/>
  <c r="K81" i="1"/>
  <c r="C10" i="1"/>
  <c r="C9" i="1" s="1"/>
  <c r="C99" i="1" s="1"/>
  <c r="E25" i="1"/>
  <c r="E10" i="1" s="1"/>
  <c r="L69" i="1"/>
  <c r="K69" i="1"/>
  <c r="K26" i="1"/>
  <c r="L26" i="1"/>
  <c r="K37" i="1"/>
  <c r="L18" i="1"/>
  <c r="K18" i="1"/>
  <c r="F17" i="1"/>
  <c r="L12" i="1"/>
  <c r="F11" i="1"/>
  <c r="K12" i="1"/>
  <c r="F57" i="1"/>
  <c r="L89" i="1"/>
  <c r="K89" i="1"/>
  <c r="L66" i="1"/>
  <c r="K66" i="1"/>
  <c r="L34" i="1"/>
  <c r="K34" i="1"/>
  <c r="L39" i="1"/>
  <c r="K39" i="1"/>
  <c r="L49" i="1"/>
  <c r="K49" i="1"/>
  <c r="L51" i="1"/>
  <c r="K51" i="1"/>
  <c r="L63" i="1"/>
  <c r="K63" i="1"/>
  <c r="F62" i="1"/>
  <c r="F29" i="1"/>
  <c r="F25" i="1" s="1"/>
  <c r="E9" i="1" l="1"/>
  <c r="E99" i="1" s="1"/>
  <c r="K47" i="1"/>
  <c r="L47" i="1"/>
  <c r="L71" i="1"/>
  <c r="K71" i="1"/>
  <c r="K11" i="1"/>
  <c r="L11" i="1"/>
  <c r="L94" i="1"/>
  <c r="K94" i="1"/>
  <c r="K17" i="1"/>
  <c r="L17" i="1"/>
  <c r="F16" i="1"/>
  <c r="L25" i="1"/>
  <c r="K25" i="1"/>
  <c r="K80" i="1"/>
  <c r="L80" i="1"/>
  <c r="L29" i="1"/>
  <c r="K29" i="1"/>
  <c r="L46" i="1"/>
  <c r="K46" i="1"/>
  <c r="K57" i="1"/>
  <c r="F56" i="1"/>
  <c r="K56" i="1" s="1"/>
  <c r="F61" i="1"/>
  <c r="L62" i="1"/>
  <c r="K62" i="1"/>
  <c r="K16" i="1" l="1"/>
  <c r="L16" i="1"/>
  <c r="F10" i="1"/>
  <c r="L61" i="1"/>
  <c r="K61" i="1"/>
  <c r="F60" i="1"/>
  <c r="K60" i="1" l="1"/>
  <c r="F59" i="1"/>
  <c r="F9" i="1" s="1"/>
  <c r="L60" i="1"/>
  <c r="K10" i="1"/>
  <c r="L10" i="1"/>
  <c r="L9" i="1" l="1"/>
  <c r="K9" i="1"/>
  <c r="F99" i="1"/>
  <c r="K59" i="1"/>
  <c r="L59" i="1"/>
  <c r="L99" i="1" l="1"/>
  <c r="K99" i="1"/>
</calcChain>
</file>

<file path=xl/sharedStrings.xml><?xml version="1.0" encoding="utf-8"?>
<sst xmlns="http://schemas.openxmlformats.org/spreadsheetml/2006/main" count="113" uniqueCount="102">
  <si>
    <t>CUADRO No.1</t>
  </si>
  <si>
    <t>DIRECCION GENERAL DE POLITICA Y LEGISLACION TRIBUTARIA</t>
  </si>
  <si>
    <t>INGRESOS FISCALES COMPARADOS, SEGÚN PRINCIPALES PARTIDAS</t>
  </si>
  <si>
    <t>(En millones de RD$</t>
  </si>
  <si>
    <t>PARTIDAS</t>
  </si>
  <si>
    <t>RECAUDADO 2024</t>
  </si>
  <si>
    <t>DIFERENCIA</t>
  </si>
  <si>
    <t xml:space="preserve">% ALCANZADO </t>
  </si>
  <si>
    <t>ENERO</t>
  </si>
  <si>
    <t>FEBRERO</t>
  </si>
  <si>
    <t>MARZO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</si>
  <si>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</si>
  <si>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</si>
  <si>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</si>
  <si>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</si>
  <si>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</si>
  <si>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</si>
  <si>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</si>
  <si>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</si>
  <si>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</si>
  <si>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</si>
  <si>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</si>
  <si>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</si>
  <si>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</si>
  <si>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</si>
  <si>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</si>
  <si>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</si>
  <si>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</si>
  <si>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</si>
  <si>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</si>
  <si>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</si>
  <si>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</si>
  <si>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</si>
  <si>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</si>
  <si>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Bebidas Alcoholicas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</si>
  <si>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</si>
  <si>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</si>
  <si>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</si>
  <si>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</si>
  <si>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</si>
  <si>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</si>
  <si>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</si>
  <si>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</si>
  <si>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</si>
  <si>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Imp.especifico Bancas de Apuestas de Loteria  </t>
  </si>
  <si>
    <t>- Imp.especifico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</si>
  <si>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</si>
  <si>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</si>
  <si>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</si>
  <si>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</si>
  <si>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</si>
  <si>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</si>
  <si>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</si>
  <si>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</si>
  <si>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</si>
  <si>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</si>
  <si>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>III) TRANSFERENCIAS CORRIENTES</t>
  </si>
  <si>
    <t>- Transferencias Corrientes</t>
  </si>
  <si>
    <t>IV) INGRESOS POR CONTRAPRESTACION</t>
  </si>
  <si>
    <t>- Ventas de Bienes y Servicios</t>
  </si>
  <si>
    <t>- Ventas de Mercancías del Estado</t>
  </si>
  <si>
    <t>- PROMESE</t>
  </si>
  <si>
    <t>- Fondo General</t>
  </si>
  <si>
    <t>- Recursos de captación directa del programa PROMESE CAL ( D. No. 308-97)</t>
  </si>
  <si>
    <t>- Ingresos de las Inst. Centralizadas en Servicios en la CUT</t>
  </si>
  <si>
    <t>- Otras Ventas</t>
  </si>
  <si>
    <t>- Ventas de Servicios del Estado</t>
  </si>
  <si>
    <t>- Otras Ventas de Servicios del Gobierno Central</t>
  </si>
  <si>
    <t>- Tasas</t>
  </si>
  <si>
    <t>- Tarjetas de Turismo</t>
  </si>
  <si>
    <t>- Expedición y Renovación de Pasaportes</t>
  </si>
  <si>
    <t>- Derechos Administrativos</t>
  </si>
  <si>
    <t xml:space="preserve"> - Recursos de Captación Directa para el Fomento y Desarrollo del Gas Natural en el Parque vehicular</t>
  </si>
  <si>
    <t>- Otros ingresos de las Inst. Centralizadas en Servicios en la CUT</t>
  </si>
  <si>
    <t>- Arrendamientos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</si>
  <si>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</si>
  <si>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</si>
  <si>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</si>
  <si>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</si>
  <si>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</si>
  <si>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Accesorios de Arriendo de Activos Tangibles No Producidos</t>
  </si>
  <si>
    <t>- Ingresos por Tenencia de Activos Financieros  (Instrumentos Derivados)</t>
  </si>
  <si>
    <t>- Multas y Sanciones</t>
  </si>
  <si>
    <t xml:space="preserve">     - Recursos de Captación Directa de la Procuradoria General de la República ( multas de tránsito)</t>
  </si>
  <si>
    <t>- Ingresos Diversos</t>
  </si>
  <si>
    <t>- Ingresos por diferencial del gas licuado de petróleo</t>
  </si>
  <si>
    <t>- Ingresos TSS (Devolución)</t>
  </si>
  <si>
    <t>- Ingresos de las Inst. Centralizadas en la CUT</t>
  </si>
  <si>
    <t>B)  INGRESOS DE CAPITAL</t>
  </si>
  <si>
    <t>- Ventas de Activos No Financieros</t>
  </si>
  <si>
    <t>- Venta de  Activos Fijos</t>
  </si>
  <si>
    <t>- Ventas de Activos Intangibles</t>
  </si>
  <si>
    <t>- Transferencias Capital</t>
  </si>
  <si>
    <t>TOTAL</t>
  </si>
  <si>
    <t>FUENTE: Elaborado por la Direción General de Polí ítica y Legislación Tributaria (DGPLT) del Ministerio de Hacienda, con los datos del Sistema Integrado de Gestión Financiera (SIGEF), Informe de Ejecución de Ingresos.</t>
  </si>
  <si>
    <t xml:space="preserve">NOTAS: </t>
  </si>
  <si>
    <t xml:space="preserve">(1) Cifras sujetas a rectificación.  Incluye los dólares convertidos a la tasa oficial. 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</si>
  <si>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</si>
  <si>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 y los depósitos en exceso de las recaudadoras.</t>
  </si>
  <si>
    <t xml:space="preserve">Las informaciones presentadas difieren de las presentadas en  Portal de Transparencia Fiscal,  ya que solo incluyen los ingresos presupuestarios. </t>
  </si>
  <si>
    <t>ENERO-MARZO  2024/PRESUPUESTO 2024</t>
  </si>
  <si>
    <t>PRESUPUESTO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</si>
</sst>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Gotham"/>
    </font>
    <font>
      <b/>
      <sz val="12"/>
      <color indexed="8"/>
      <name val="Gotham"/>
    </font>
    <font>
      <i/>
      <sz val="11"/>
      <color indexed="8"/>
      <name val="Gotham"/>
    </font>
    <font>
      <b/>
      <sz val="10"/>
      <color theme="0"/>
      <name val="Gotham"/>
    </font>
    <font>
      <b/>
      <sz val="10"/>
      <color indexed="8"/>
      <name val="Gotham"/>
    </font>
    <font>
      <sz val="10"/>
      <color indexed="8"/>
      <name val="Gotham"/>
    </font>
    <font>
      <b/>
      <sz val="10"/>
      <name val="Arial"/>
      <family val="2"/>
    </font>
    <font>
      <sz val="9"/>
      <color indexed="8"/>
      <name val="Gotham"/>
    </font>
    <font>
      <sz val="10"/>
      <name val="Gotham"/>
    </font>
    <font>
      <u/>
      <sz val="10"/>
      <color indexed="8"/>
      <name val="Gotham"/>
    </font>
    <font>
      <b/>
      <sz val="9"/>
      <name val="Gotham"/>
    </font>
    <font>
      <sz val="8"/>
      <color indexed="8"/>
      <name val="Segoe UI"/>
      <family val="2"/>
    </font>
    <font>
      <b/>
      <sz val="9"/>
      <color indexed="8"/>
      <name val="Gotham"/>
    </font>
    <font>
      <sz val="8"/>
      <color indexed="8"/>
      <name val="Gotham"/>
    </font>
    <font>
      <sz val="8"/>
      <name val="Gotham"/>
    </font>
    <font>
      <sz val="6"/>
      <name val="Gotham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1" fillId="0" borderId="0" xfId="2"/>
    <xf numFmtId="0" fontId="2" fillId="0" borderId="0" xfId="2" applyFont="1" applyAlignment="1">
      <alignment horizontal="center"/>
    </xf>
    <xf numFmtId="0" fontId="2" fillId="2" borderId="0" xfId="2" applyFont="1" applyFill="1" applyAlignment="1">
      <alignment horizontal="center"/>
    </xf>
    <xf numFmtId="0" fontId="5" fillId="3" borderId="6" xfId="2" applyFont="1" applyFill="1" applyBorder="1" applyAlignment="1">
      <alignment horizontal="center" vertical="center"/>
    </xf>
    <xf numFmtId="0" fontId="6" fillId="0" borderId="8" xfId="3" applyFont="1" applyBorder="1"/>
    <xf numFmtId="164" fontId="6" fillId="0" borderId="9" xfId="4" applyNumberFormat="1" applyFont="1" applyBorder="1"/>
    <xf numFmtId="164" fontId="6" fillId="2" borderId="9" xfId="4" applyNumberFormat="1" applyFont="1" applyFill="1" applyBorder="1"/>
    <xf numFmtId="164" fontId="6" fillId="0" borderId="9" xfId="4" applyNumberFormat="1" applyFont="1" applyBorder="1" applyAlignment="1">
      <alignment horizontal="right" indent="1"/>
    </xf>
    <xf numFmtId="164" fontId="1" fillId="0" borderId="0" xfId="2" applyNumberFormat="1"/>
    <xf numFmtId="49" fontId="6" fillId="0" borderId="8" xfId="4" applyNumberFormat="1" applyFont="1" applyBorder="1" applyAlignment="1">
      <alignment horizontal="left"/>
    </xf>
    <xf numFmtId="49" fontId="7" fillId="0" borderId="8" xfId="4" applyNumberFormat="1" applyFont="1" applyBorder="1" applyAlignment="1">
      <alignment horizontal="left" indent="1"/>
    </xf>
    <xf numFmtId="164" fontId="7" fillId="0" borderId="9" xfId="4" applyNumberFormat="1" applyFont="1" applyBorder="1"/>
    <xf numFmtId="164" fontId="7" fillId="2" borderId="9" xfId="4" applyNumberFormat="1" applyFont="1" applyFill="1" applyBorder="1"/>
    <xf numFmtId="164" fontId="7" fillId="0" borderId="9" xfId="4" applyNumberFormat="1" applyFont="1" applyBorder="1" applyAlignment="1">
      <alignment horizontal="right" indent="1"/>
    </xf>
    <xf numFmtId="164" fontId="6" fillId="0" borderId="9" xfId="3" applyNumberFormat="1" applyFont="1" applyBorder="1"/>
    <xf numFmtId="164" fontId="6" fillId="2" borderId="9" xfId="3" applyNumberFormat="1" applyFont="1" applyFill="1" applyBorder="1"/>
    <xf numFmtId="164" fontId="6" fillId="0" borderId="9" xfId="3" applyNumberFormat="1" applyFont="1" applyBorder="1" applyAlignment="1">
      <alignment horizontal="right" indent="1"/>
    </xf>
    <xf numFmtId="49" fontId="6" fillId="0" borderId="8" xfId="3" applyNumberFormat="1" applyFont="1" applyBorder="1" applyAlignment="1">
      <alignment horizontal="left" indent="1"/>
    </xf>
    <xf numFmtId="49" fontId="7" fillId="0" borderId="8" xfId="3" applyNumberFormat="1" applyFont="1" applyBorder="1" applyAlignment="1">
      <alignment horizontal="left" indent="2"/>
    </xf>
    <xf numFmtId="164" fontId="7" fillId="0" borderId="9" xfId="3" applyNumberFormat="1" applyFont="1" applyBorder="1"/>
    <xf numFmtId="165" fontId="7" fillId="0" borderId="9" xfId="4" applyNumberFormat="1" applyFont="1" applyBorder="1"/>
    <xf numFmtId="49" fontId="7" fillId="0" borderId="8" xfId="2" applyNumberFormat="1" applyFont="1" applyBorder="1" applyAlignment="1">
      <alignment horizontal="left" indent="2"/>
    </xf>
    <xf numFmtId="49" fontId="6" fillId="0" borderId="8" xfId="4" applyNumberFormat="1" applyFont="1" applyBorder="1" applyAlignment="1">
      <alignment horizontal="left" indent="2"/>
    </xf>
    <xf numFmtId="49" fontId="7" fillId="0" borderId="8" xfId="4" applyNumberFormat="1" applyFont="1" applyBorder="1" applyAlignment="1">
      <alignment horizontal="left" indent="3"/>
    </xf>
    <xf numFmtId="0" fontId="6" fillId="0" borderId="8" xfId="3" applyFont="1" applyBorder="1" applyAlignment="1">
      <alignment horizontal="left" indent="2"/>
    </xf>
    <xf numFmtId="49" fontId="6" fillId="0" borderId="8" xfId="4" applyNumberFormat="1" applyFont="1" applyBorder="1" applyAlignment="1">
      <alignment horizontal="left" indent="3"/>
    </xf>
    <xf numFmtId="164" fontId="7" fillId="0" borderId="8" xfId="4" applyNumberFormat="1" applyFont="1" applyBorder="1" applyAlignment="1">
      <alignment horizontal="left" indent="5"/>
    </xf>
    <xf numFmtId="164" fontId="7" fillId="4" borderId="8" xfId="4" applyNumberFormat="1" applyFont="1" applyFill="1" applyBorder="1" applyAlignment="1">
      <alignment horizontal="left" indent="5"/>
    </xf>
    <xf numFmtId="164" fontId="7" fillId="4" borderId="9" xfId="4" applyNumberFormat="1" applyFont="1" applyFill="1" applyBorder="1"/>
    <xf numFmtId="164" fontId="7" fillId="4" borderId="9" xfId="4" applyNumberFormat="1" applyFont="1" applyFill="1" applyBorder="1" applyAlignment="1">
      <alignment horizontal="right" indent="1"/>
    </xf>
    <xf numFmtId="49" fontId="6" fillId="0" borderId="8" xfId="4" applyNumberFormat="1" applyFont="1" applyBorder="1" applyAlignment="1">
      <alignment horizontal="left" indent="1"/>
    </xf>
    <xf numFmtId="43" fontId="7" fillId="0" borderId="9" xfId="1" applyFont="1" applyBorder="1" applyAlignment="1">
      <alignment horizontal="right" indent="1"/>
    </xf>
    <xf numFmtId="0" fontId="1" fillId="2" borderId="0" xfId="2" applyFill="1"/>
    <xf numFmtId="49" fontId="6" fillId="0" borderId="8" xfId="4" applyNumberFormat="1" applyFont="1" applyBorder="1"/>
    <xf numFmtId="0" fontId="8" fillId="2" borderId="0" xfId="2" applyFont="1" applyFill="1"/>
    <xf numFmtId="0" fontId="8" fillId="0" borderId="0" xfId="2" applyFont="1"/>
    <xf numFmtId="49" fontId="7" fillId="4" borderId="8" xfId="3" applyNumberFormat="1" applyFont="1" applyFill="1" applyBorder="1" applyAlignment="1">
      <alignment horizontal="left" indent="3"/>
    </xf>
    <xf numFmtId="164" fontId="7" fillId="4" borderId="9" xfId="3" applyNumberFormat="1" applyFont="1" applyFill="1" applyBorder="1"/>
    <xf numFmtId="49" fontId="7" fillId="4" borderId="8" xfId="4" applyNumberFormat="1" applyFont="1" applyFill="1" applyBorder="1" applyAlignment="1">
      <alignment horizontal="left" indent="2"/>
    </xf>
    <xf numFmtId="49" fontId="7" fillId="0" borderId="8" xfId="4" applyNumberFormat="1" applyFont="1" applyBorder="1" applyAlignment="1">
      <alignment horizontal="left" indent="2"/>
    </xf>
    <xf numFmtId="49" fontId="7" fillId="4" borderId="8" xfId="3" applyNumberFormat="1" applyFont="1" applyFill="1" applyBorder="1" applyAlignment="1">
      <alignment horizontal="left" indent="2"/>
    </xf>
    <xf numFmtId="164" fontId="7" fillId="4" borderId="9" xfId="4" applyNumberFormat="1" applyFont="1" applyFill="1" applyBorder="1" applyAlignment="1">
      <alignment vertical="center"/>
    </xf>
    <xf numFmtId="49" fontId="9" fillId="0" borderId="8" xfId="4" applyNumberFormat="1" applyFont="1" applyBorder="1" applyAlignment="1">
      <alignment horizontal="left" indent="2"/>
    </xf>
    <xf numFmtId="49" fontId="7" fillId="4" borderId="8" xfId="4" applyNumberFormat="1" applyFont="1" applyFill="1" applyBorder="1" applyAlignment="1">
      <alignment horizontal="left"/>
    </xf>
    <xf numFmtId="164" fontId="7" fillId="0" borderId="9" xfId="4" applyNumberFormat="1" applyFont="1" applyBorder="1" applyAlignment="1">
      <alignment horizontal="right" vertical="center" indent="1"/>
    </xf>
    <xf numFmtId="49" fontId="10" fillId="0" borderId="8" xfId="4" applyNumberFormat="1" applyFont="1" applyBorder="1" applyAlignment="1">
      <alignment horizontal="left" indent="2"/>
    </xf>
    <xf numFmtId="43" fontId="7" fillId="0" borderId="9" xfId="1" applyFont="1" applyBorder="1" applyAlignment="1">
      <alignment horizontal="right" vertical="center" indent="1"/>
    </xf>
    <xf numFmtId="43" fontId="7" fillId="4" borderId="9" xfId="1" applyFont="1" applyFill="1" applyBorder="1" applyAlignment="1">
      <alignment horizontal="right" vertical="center" indent="1"/>
    </xf>
    <xf numFmtId="164" fontId="11" fillId="0" borderId="9" xfId="4" applyNumberFormat="1" applyFont="1" applyBorder="1"/>
    <xf numFmtId="164" fontId="11" fillId="0" borderId="9" xfId="4" applyNumberFormat="1" applyFont="1" applyBorder="1" applyAlignment="1">
      <alignment horizontal="right" indent="1"/>
    </xf>
    <xf numFmtId="49" fontId="5" fillId="3" borderId="6" xfId="4" applyNumberFormat="1" applyFont="1" applyFill="1" applyBorder="1" applyAlignment="1">
      <alignment horizontal="left" vertical="center"/>
    </xf>
    <xf numFmtId="164" fontId="5" fillId="3" borderId="10" xfId="4" applyNumberFormat="1" applyFont="1" applyFill="1" applyBorder="1" applyAlignment="1">
      <alignment vertical="center"/>
    </xf>
    <xf numFmtId="164" fontId="5" fillId="3" borderId="3" xfId="4" applyNumberFormat="1" applyFont="1" applyFill="1" applyBorder="1" applyAlignment="1">
      <alignment vertical="center"/>
    </xf>
    <xf numFmtId="164" fontId="5" fillId="3" borderId="10" xfId="4" applyNumberFormat="1" applyFont="1" applyFill="1" applyBorder="1" applyAlignment="1">
      <alignment horizontal="right" vertical="center" indent="1"/>
    </xf>
    <xf numFmtId="164" fontId="12" fillId="0" borderId="0" xfId="2" applyNumberFormat="1" applyFont="1"/>
    <xf numFmtId="164" fontId="6" fillId="0" borderId="0" xfId="4" applyNumberFormat="1" applyFont="1" applyAlignment="1">
      <alignment vertical="center"/>
    </xf>
    <xf numFmtId="164" fontId="6" fillId="2" borderId="0" xfId="4" applyNumberFormat="1" applyFont="1" applyFill="1" applyAlignment="1">
      <alignment vertical="center"/>
    </xf>
    <xf numFmtId="164" fontId="13" fillId="0" borderId="0" xfId="5" applyNumberFormat="1" applyFont="1" applyAlignment="1">
      <alignment vertical="center"/>
    </xf>
    <xf numFmtId="165" fontId="10" fillId="0" borderId="0" xfId="1" applyNumberFormat="1" applyFont="1"/>
    <xf numFmtId="49" fontId="14" fillId="0" borderId="0" xfId="2" applyNumberFormat="1" applyFont="1"/>
    <xf numFmtId="164" fontId="10" fillId="0" borderId="0" xfId="2" applyNumberFormat="1" applyFont="1"/>
    <xf numFmtId="164" fontId="10" fillId="2" borderId="0" xfId="2" applyNumberFormat="1" applyFont="1" applyFill="1"/>
    <xf numFmtId="0" fontId="15" fillId="0" borderId="0" xfId="2" applyFont="1"/>
    <xf numFmtId="164" fontId="7" fillId="2" borderId="0" xfId="4" applyNumberFormat="1" applyFont="1" applyFill="1" applyAlignment="1">
      <alignment vertical="center"/>
    </xf>
    <xf numFmtId="164" fontId="15" fillId="2" borderId="0" xfId="2" applyNumberFormat="1" applyFont="1" applyFill="1"/>
    <xf numFmtId="0" fontId="10" fillId="0" borderId="0" xfId="2" applyFont="1"/>
    <xf numFmtId="0" fontId="10" fillId="2" borderId="0" xfId="2" applyFont="1" applyFill="1"/>
    <xf numFmtId="166" fontId="16" fillId="0" borderId="0" xfId="2" applyNumberFormat="1" applyFont="1"/>
    <xf numFmtId="165" fontId="10" fillId="2" borderId="0" xfId="1" applyNumberFormat="1" applyFont="1" applyFill="1"/>
    <xf numFmtId="164" fontId="16" fillId="0" borderId="0" xfId="2" applyNumberFormat="1" applyFont="1"/>
    <xf numFmtId="0" fontId="15" fillId="0" borderId="0" xfId="2" applyFont="1" applyAlignment="1">
      <alignment horizontal="left" indent="1"/>
    </xf>
    <xf numFmtId="164" fontId="16" fillId="2" borderId="0" xfId="2" applyNumberFormat="1" applyFont="1" applyFill="1"/>
    <xf numFmtId="49" fontId="15" fillId="0" borderId="0" xfId="2" applyNumberFormat="1" applyFont="1"/>
    <xf numFmtId="165" fontId="16" fillId="0" borderId="0" xfId="1" applyNumberFormat="1" applyFont="1"/>
    <xf numFmtId="49" fontId="16" fillId="0" borderId="0" xfId="2" applyNumberFormat="1" applyFont="1"/>
    <xf numFmtId="43" fontId="16" fillId="2" borderId="0" xfId="1" applyFont="1" applyFill="1"/>
    <xf numFmtId="0" fontId="16" fillId="0" borderId="0" xfId="2" applyFont="1"/>
    <xf numFmtId="43" fontId="10" fillId="2" borderId="0" xfId="1" applyFont="1" applyFill="1"/>
    <xf numFmtId="0" fontId="16" fillId="2" borderId="0" xfId="2" applyFont="1" applyFill="1"/>
    <xf numFmtId="165" fontId="16" fillId="2" borderId="0" xfId="1" applyNumberFormat="1" applyFont="1" applyFill="1" applyBorder="1"/>
    <xf numFmtId="0" fontId="17" fillId="2" borderId="0" xfId="2" applyFont="1" applyFill="1"/>
    <xf numFmtId="165" fontId="16" fillId="2" borderId="0" xfId="1" applyNumberFormat="1" applyFont="1" applyFill="1"/>
    <xf numFmtId="0" fontId="18" fillId="0" borderId="0" xfId="2" applyFont="1"/>
    <xf numFmtId="0" fontId="18" fillId="2" borderId="0" xfId="2" applyFont="1" applyFill="1"/>
    <xf numFmtId="0" fontId="5" fillId="3" borderId="4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3" borderId="1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10 11" xfId="5" xr:uid="{2D3DEE42-C0E2-4237-8AA1-C89E4F19989D}"/>
    <cellStyle name="Normal 10 2" xfId="2" xr:uid="{8E4B45C2-F9E6-487E-B7D2-AF856C32B03E}"/>
    <cellStyle name="Normal 2 2 2 2" xfId="4" xr:uid="{55EFC055-9489-46D8-B91E-99AD0B63DC0C}"/>
    <cellStyle name="Normal_COMPARACION 2002-2001 2" xfId="3" xr:uid="{E58764D6-4E2E-4668-BE64-39E6C6740C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4/INGRESOS%20ENERO-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3-2024"/>
      <sheetName val="FINANCIERO (2024 Est. 2024)"/>
      <sheetName val="PP (2)"/>
      <sheetName val="PP"/>
      <sheetName val="PP (EST)"/>
      <sheetName val="DGII"/>
      <sheetName val="DGII (EST)"/>
      <sheetName val="DGA"/>
      <sheetName val="DGA (EST)"/>
      <sheetName val="TESORERIA "/>
      <sheetName val="TESORERIA (EST)"/>
      <sheetName val="cut presupuestaria"/>
      <sheetName val="2024 (REC)"/>
      <sheetName val="2024 (RESUMEN)"/>
      <sheetName val="2024 REC- EST "/>
      <sheetName val="2024 REC-EST RES"/>
    </sheetNames>
    <sheetDataSet>
      <sheetData sheetId="0"/>
      <sheetData sheetId="1"/>
      <sheetData sheetId="2"/>
      <sheetData sheetId="3">
        <row r="11">
          <cell r="G11">
            <v>11648</v>
          </cell>
          <cell r="H11">
            <v>10213.799999999999</v>
          </cell>
          <cell r="I11">
            <v>9585.4</v>
          </cell>
        </row>
        <row r="12">
          <cell r="G12">
            <v>12491.3</v>
          </cell>
          <cell r="H12">
            <v>14806.1</v>
          </cell>
          <cell r="I12">
            <v>11688.1</v>
          </cell>
        </row>
        <row r="13">
          <cell r="G13">
            <v>9395.6</v>
          </cell>
          <cell r="H13">
            <v>3826.2</v>
          </cell>
          <cell r="I13">
            <v>4821.7</v>
          </cell>
        </row>
        <row r="14">
          <cell r="G14">
            <v>252.3</v>
          </cell>
          <cell r="H14">
            <v>151.5</v>
          </cell>
          <cell r="I14">
            <v>140.30000000000001</v>
          </cell>
        </row>
        <row r="17">
          <cell r="G17">
            <v>163.69999999999999</v>
          </cell>
          <cell r="H17">
            <v>486.5</v>
          </cell>
          <cell r="I17">
            <v>1757.6</v>
          </cell>
        </row>
        <row r="18">
          <cell r="G18">
            <v>330</v>
          </cell>
          <cell r="H18">
            <v>207.4</v>
          </cell>
          <cell r="I18">
            <v>184.7</v>
          </cell>
        </row>
        <row r="19">
          <cell r="G19">
            <v>960</v>
          </cell>
          <cell r="H19">
            <v>1157.3</v>
          </cell>
          <cell r="I19">
            <v>1093.0999999999999</v>
          </cell>
        </row>
        <row r="20">
          <cell r="G20">
            <v>215.2</v>
          </cell>
          <cell r="H20">
            <v>203.6</v>
          </cell>
          <cell r="I20">
            <v>204</v>
          </cell>
        </row>
        <row r="21">
          <cell r="G21">
            <v>1257.9000000000001</v>
          </cell>
          <cell r="H21">
            <v>1418.1</v>
          </cell>
          <cell r="I21">
            <v>0</v>
          </cell>
        </row>
        <row r="22">
          <cell r="G22">
            <v>143.5</v>
          </cell>
          <cell r="H22">
            <v>217.5</v>
          </cell>
          <cell r="I22">
            <v>1487</v>
          </cell>
        </row>
        <row r="23">
          <cell r="G23">
            <v>147.4</v>
          </cell>
          <cell r="H23">
            <v>178.1</v>
          </cell>
          <cell r="I23">
            <v>206.9</v>
          </cell>
        </row>
        <row r="26">
          <cell r="G26">
            <v>21797.8</v>
          </cell>
          <cell r="H26">
            <v>17100.7</v>
          </cell>
          <cell r="I26">
            <v>16961.599999999999</v>
          </cell>
        </row>
        <row r="27">
          <cell r="G27">
            <v>12143.8</v>
          </cell>
          <cell r="H27">
            <v>11627.3</v>
          </cell>
          <cell r="I27">
            <v>12121.5</v>
          </cell>
        </row>
        <row r="29">
          <cell r="G29">
            <v>4142.6000000000004</v>
          </cell>
          <cell r="H29">
            <v>4157.3999999999996</v>
          </cell>
          <cell r="I29">
            <v>4844.7</v>
          </cell>
        </row>
        <row r="30">
          <cell r="G30">
            <v>2466.9</v>
          </cell>
          <cell r="H30">
            <v>2569</v>
          </cell>
          <cell r="I30">
            <v>3012.3</v>
          </cell>
        </row>
        <row r="31">
          <cell r="G31">
            <v>4818.3999999999996</v>
          </cell>
          <cell r="H31">
            <v>3191.9</v>
          </cell>
          <cell r="I31">
            <v>3468.7</v>
          </cell>
        </row>
        <row r="32">
          <cell r="G32">
            <v>152.80000000000001</v>
          </cell>
          <cell r="H32">
            <v>211.6</v>
          </cell>
          <cell r="I32">
            <v>199.5</v>
          </cell>
        </row>
        <row r="33">
          <cell r="G33">
            <v>786.5</v>
          </cell>
          <cell r="H33">
            <v>779.6</v>
          </cell>
          <cell r="I33">
            <v>773.4</v>
          </cell>
        </row>
        <row r="34">
          <cell r="G34">
            <v>1176.7</v>
          </cell>
          <cell r="H34">
            <v>827.5</v>
          </cell>
          <cell r="I34">
            <v>1016.5</v>
          </cell>
        </row>
        <row r="35">
          <cell r="G35">
            <v>442.6</v>
          </cell>
          <cell r="H35">
            <v>462.2</v>
          </cell>
          <cell r="I35">
            <v>443.1</v>
          </cell>
        </row>
        <row r="37">
          <cell r="G37">
            <v>1684.8</v>
          </cell>
          <cell r="H37">
            <v>1971.1</v>
          </cell>
          <cell r="I37">
            <v>1770.4</v>
          </cell>
        </row>
        <row r="38">
          <cell r="G38">
            <v>876.2</v>
          </cell>
          <cell r="H38">
            <v>817.7</v>
          </cell>
          <cell r="I38">
            <v>191.3</v>
          </cell>
        </row>
        <row r="39">
          <cell r="G39">
            <v>58</v>
          </cell>
          <cell r="H39">
            <v>55.7</v>
          </cell>
          <cell r="I39">
            <v>47.099999999999994</v>
          </cell>
        </row>
        <row r="40">
          <cell r="G40">
            <v>32.799999999999997</v>
          </cell>
          <cell r="H40">
            <v>26.6</v>
          </cell>
          <cell r="I40">
            <v>21.2</v>
          </cell>
        </row>
        <row r="41">
          <cell r="G41">
            <v>25.2</v>
          </cell>
          <cell r="H41">
            <v>29.1</v>
          </cell>
          <cell r="I41">
            <v>25.9</v>
          </cell>
        </row>
        <row r="42">
          <cell r="G42">
            <v>112.2</v>
          </cell>
          <cell r="H42">
            <v>108.1</v>
          </cell>
          <cell r="I42">
            <v>99.9</v>
          </cell>
        </row>
        <row r="43">
          <cell r="G43">
            <v>34</v>
          </cell>
          <cell r="H43">
            <v>33.799999999999997</v>
          </cell>
          <cell r="I43">
            <v>31.2</v>
          </cell>
        </row>
        <row r="46">
          <cell r="G46">
            <v>244.4</v>
          </cell>
          <cell r="H46">
            <v>206.9</v>
          </cell>
          <cell r="I46">
            <v>313.10000000000002</v>
          </cell>
        </row>
        <row r="49">
          <cell r="G49">
            <v>4321.2</v>
          </cell>
          <cell r="H49">
            <v>3844.4</v>
          </cell>
          <cell r="I49">
            <v>4222.8999999999996</v>
          </cell>
        </row>
        <row r="51">
          <cell r="G51">
            <v>1030.7</v>
          </cell>
          <cell r="H51">
            <v>955.3</v>
          </cell>
          <cell r="I51">
            <v>976.8</v>
          </cell>
        </row>
        <row r="52">
          <cell r="G52">
            <v>14.8</v>
          </cell>
          <cell r="H52">
            <v>13.6</v>
          </cell>
          <cell r="I52">
            <v>13.4</v>
          </cell>
        </row>
        <row r="53">
          <cell r="G53">
            <v>1.4</v>
          </cell>
          <cell r="H53">
            <v>1.6</v>
          </cell>
          <cell r="I53">
            <v>1</v>
          </cell>
        </row>
        <row r="54">
          <cell r="G54">
            <v>126.9</v>
          </cell>
          <cell r="H54">
            <v>146.69999999999999</v>
          </cell>
          <cell r="I54">
            <v>132.6</v>
          </cell>
        </row>
        <row r="55">
          <cell r="G55">
            <v>0.2</v>
          </cell>
          <cell r="H55">
            <v>0.3</v>
          </cell>
          <cell r="I55">
            <v>0.5</v>
          </cell>
        </row>
        <row r="56">
          <cell r="G56">
            <v>323.2</v>
          </cell>
          <cell r="H56">
            <v>308</v>
          </cell>
          <cell r="I56">
            <v>1067.5</v>
          </cell>
        </row>
        <row r="64">
          <cell r="G64">
            <v>0</v>
          </cell>
          <cell r="H64">
            <v>0.2</v>
          </cell>
          <cell r="I64">
            <v>0.1</v>
          </cell>
        </row>
        <row r="69">
          <cell r="G69">
            <v>73.8</v>
          </cell>
          <cell r="H69">
            <v>86.6</v>
          </cell>
          <cell r="I69">
            <v>86.2</v>
          </cell>
        </row>
        <row r="70">
          <cell r="G70">
            <v>2.2000000000000002</v>
          </cell>
          <cell r="H70">
            <v>28.5</v>
          </cell>
          <cell r="I70">
            <v>0</v>
          </cell>
        </row>
        <row r="71">
          <cell r="G71">
            <v>202</v>
          </cell>
          <cell r="H71">
            <v>138.4</v>
          </cell>
          <cell r="I71">
            <v>8.5</v>
          </cell>
        </row>
        <row r="72">
          <cell r="G72">
            <v>0.9</v>
          </cell>
          <cell r="H72">
            <v>0.1</v>
          </cell>
          <cell r="I72">
            <v>0</v>
          </cell>
        </row>
        <row r="74">
          <cell r="G74">
            <v>10.5</v>
          </cell>
          <cell r="H74">
            <v>4.5999999999999996</v>
          </cell>
          <cell r="I74">
            <v>6.9</v>
          </cell>
        </row>
        <row r="75">
          <cell r="G75">
            <v>2837.6</v>
          </cell>
          <cell r="H75">
            <v>2509</v>
          </cell>
          <cell r="I75">
            <v>1872.7</v>
          </cell>
        </row>
        <row r="76">
          <cell r="G76">
            <v>30.1</v>
          </cell>
          <cell r="H76">
            <v>213.4</v>
          </cell>
          <cell r="I76">
            <v>63.4</v>
          </cell>
        </row>
        <row r="78">
          <cell r="G78">
            <v>419</v>
          </cell>
          <cell r="H78">
            <v>563.1</v>
          </cell>
          <cell r="I78">
            <v>539.29999999999995</v>
          </cell>
        </row>
        <row r="79">
          <cell r="G79">
            <v>167.4</v>
          </cell>
          <cell r="H79">
            <v>129.69999999999999</v>
          </cell>
          <cell r="I79">
            <v>113.8</v>
          </cell>
        </row>
        <row r="80">
          <cell r="G80">
            <v>2.5</v>
          </cell>
          <cell r="H80">
            <v>2.4</v>
          </cell>
          <cell r="I80">
            <v>2.4</v>
          </cell>
        </row>
        <row r="82">
          <cell r="G82">
            <v>3.4</v>
          </cell>
          <cell r="H82">
            <v>3.7</v>
          </cell>
          <cell r="I82">
            <v>4.8</v>
          </cell>
        </row>
        <row r="83">
          <cell r="G83">
            <v>196.3</v>
          </cell>
          <cell r="H83">
            <v>72.7</v>
          </cell>
          <cell r="I83">
            <v>73.900000000000006</v>
          </cell>
        </row>
        <row r="84">
          <cell r="G84">
            <v>4.0999999999999996</v>
          </cell>
          <cell r="H84">
            <v>3.4</v>
          </cell>
          <cell r="I84">
            <v>4</v>
          </cell>
        </row>
        <row r="85">
          <cell r="G85">
            <v>17348</v>
          </cell>
          <cell r="H85">
            <v>0</v>
          </cell>
          <cell r="I85">
            <v>0</v>
          </cell>
        </row>
        <row r="88">
          <cell r="G88">
            <v>0</v>
          </cell>
          <cell r="H88">
            <v>0</v>
          </cell>
          <cell r="I88">
            <v>0</v>
          </cell>
        </row>
        <row r="89">
          <cell r="G89">
            <v>58.8</v>
          </cell>
          <cell r="H89">
            <v>46.2</v>
          </cell>
          <cell r="I89">
            <v>42.8</v>
          </cell>
        </row>
        <row r="90">
          <cell r="G90">
            <v>79.099999999999994</v>
          </cell>
          <cell r="H90">
            <v>0</v>
          </cell>
          <cell r="I90">
            <v>0</v>
          </cell>
        </row>
        <row r="91">
          <cell r="G91">
            <v>4.2396000000000003E-4</v>
          </cell>
          <cell r="H91">
            <v>0</v>
          </cell>
          <cell r="I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165.1</v>
          </cell>
          <cell r="H93">
            <v>122.1</v>
          </cell>
          <cell r="I93">
            <v>82.5</v>
          </cell>
        </row>
        <row r="94">
          <cell r="G94">
            <v>101</v>
          </cell>
          <cell r="H94">
            <v>70.400000000000006</v>
          </cell>
          <cell r="I94">
            <v>71</v>
          </cell>
        </row>
        <row r="96">
          <cell r="G96">
            <v>736.3</v>
          </cell>
          <cell r="H96">
            <v>1040.5</v>
          </cell>
          <cell r="I96">
            <v>766.8</v>
          </cell>
        </row>
        <row r="97">
          <cell r="G97">
            <v>0</v>
          </cell>
          <cell r="H97">
            <v>0</v>
          </cell>
          <cell r="I97">
            <v>0</v>
          </cell>
        </row>
        <row r="98">
          <cell r="G98">
            <v>0</v>
          </cell>
          <cell r="H98">
            <v>0</v>
          </cell>
          <cell r="I98">
            <v>0</v>
          </cell>
        </row>
        <row r="99">
          <cell r="G99">
            <v>4.4000000000000004</v>
          </cell>
          <cell r="H99">
            <v>6.4</v>
          </cell>
          <cell r="I99">
            <v>9.1999999999999993</v>
          </cell>
        </row>
        <row r="102">
          <cell r="G102">
            <v>0</v>
          </cell>
          <cell r="H102">
            <v>0</v>
          </cell>
          <cell r="I102">
            <v>17.8</v>
          </cell>
        </row>
        <row r="103">
          <cell r="G103">
            <v>0</v>
          </cell>
          <cell r="H103">
            <v>0</v>
          </cell>
          <cell r="I103">
            <v>0</v>
          </cell>
        </row>
        <row r="104">
          <cell r="G104">
            <v>877.5</v>
          </cell>
          <cell r="H104">
            <v>0</v>
          </cell>
          <cell r="I104">
            <v>1765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3952-AEEA-481B-AE90-398C66F15F2F}">
  <sheetPr>
    <tabColor rgb="FFC00000"/>
  </sheetPr>
  <dimension ref="A1:N248"/>
  <sheetViews>
    <sheetView showGridLines="0" tabSelected="1" zoomScaleNormal="100" workbookViewId="0">
      <selection activeCell="L83" sqref="L83"/>
    </sheetView>
  </sheetViews>
  <sheetFormatPr baseColWidth="10" defaultColWidth="11.42578125" defaultRowHeight="12.75" x14ac:dyDescent="0.2"/>
  <cols>
    <col min="1" max="1" width="1.5703125" style="33" customWidth="1"/>
    <col min="2" max="2" width="76.85546875" style="1" customWidth="1"/>
    <col min="3" max="5" width="10.7109375" style="1" customWidth="1"/>
    <col min="6" max="6" width="13.7109375" style="33" customWidth="1"/>
    <col min="7" max="7" width="11.7109375" style="33" bestFit="1" customWidth="1"/>
    <col min="8" max="8" width="11.7109375" style="33" customWidth="1"/>
    <col min="9" max="9" width="11.28515625" style="33" customWidth="1"/>
    <col min="10" max="10" width="16.7109375" style="33" customWidth="1"/>
    <col min="11" max="11" width="16" style="33" customWidth="1"/>
    <col min="12" max="12" width="15" style="1" customWidth="1"/>
    <col min="13" max="16384" width="11.42578125" style="1"/>
  </cols>
  <sheetData>
    <row r="1" spans="2:14" ht="18.75" customHeight="1" x14ac:dyDescent="0.25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14" ht="9.75" customHeight="1" x14ac:dyDescent="0.25">
      <c r="B2" s="2"/>
      <c r="C2" s="2"/>
      <c r="D2" s="2"/>
      <c r="E2" s="2"/>
      <c r="F2" s="3"/>
      <c r="G2" s="3"/>
      <c r="H2" s="3"/>
      <c r="I2" s="3"/>
      <c r="J2" s="3"/>
      <c r="K2" s="3"/>
      <c r="L2" s="2"/>
    </row>
    <row r="3" spans="2:14" ht="20.25" customHeight="1" x14ac:dyDescent="0.2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4" ht="15.75" customHeight="1" x14ac:dyDescent="0.2">
      <c r="B4" s="88" t="s">
        <v>2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2:14" ht="15.75" customHeight="1" x14ac:dyDescent="0.2">
      <c r="B5" s="89" t="s">
        <v>100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4" ht="15.75" customHeight="1" x14ac:dyDescent="0.2">
      <c r="B6" s="89" t="s">
        <v>3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2:14" ht="24" customHeight="1" x14ac:dyDescent="0.2">
      <c r="B7" s="90" t="s">
        <v>4</v>
      </c>
      <c r="C7" s="92">
        <v>2024</v>
      </c>
      <c r="D7" s="93"/>
      <c r="E7" s="93"/>
      <c r="F7" s="85" t="s">
        <v>5</v>
      </c>
      <c r="G7" s="92">
        <v>2024</v>
      </c>
      <c r="H7" s="93"/>
      <c r="I7" s="93"/>
      <c r="J7" s="85" t="s">
        <v>101</v>
      </c>
      <c r="K7" s="85" t="s">
        <v>6</v>
      </c>
      <c r="L7" s="85" t="s">
        <v>7</v>
      </c>
    </row>
    <row r="8" spans="2:14" ht="25.5" customHeight="1" x14ac:dyDescent="0.2">
      <c r="B8" s="91"/>
      <c r="C8" s="4" t="s">
        <v>8</v>
      </c>
      <c r="D8" s="4" t="s">
        <v>9</v>
      </c>
      <c r="E8" s="4" t="s">
        <v>10</v>
      </c>
      <c r="F8" s="86"/>
      <c r="G8" s="4" t="s">
        <v>8</v>
      </c>
      <c r="H8" s="4" t="s">
        <v>9</v>
      </c>
      <c r="I8" s="4" t="s">
        <v>10</v>
      </c>
      <c r="J8" s="86"/>
      <c r="K8" s="86"/>
      <c r="L8" s="86"/>
    </row>
    <row r="9" spans="2:14" ht="18" customHeight="1" x14ac:dyDescent="0.2">
      <c r="B9" s="5" t="s">
        <v>11</v>
      </c>
      <c r="C9" s="6">
        <f t="shared" ref="C9:J9" si="0">+C10+C55+C56+C59+C80</f>
        <v>116102.50042396001</v>
      </c>
      <c r="D9" s="6">
        <f t="shared" si="0"/>
        <v>87227.5</v>
      </c>
      <c r="E9" s="6">
        <f t="shared" si="0"/>
        <v>86555.10000000002</v>
      </c>
      <c r="F9" s="7">
        <f t="shared" si="0"/>
        <v>289885.10042396002</v>
      </c>
      <c r="G9" s="6">
        <f t="shared" si="0"/>
        <v>112432.20708900002</v>
      </c>
      <c r="H9" s="6">
        <f t="shared" si="0"/>
        <v>82940.501322000026</v>
      </c>
      <c r="I9" s="6">
        <f t="shared" si="0"/>
        <v>88282.368359999993</v>
      </c>
      <c r="J9" s="6">
        <f t="shared" si="0"/>
        <v>283655.07677099999</v>
      </c>
      <c r="K9" s="6">
        <f t="shared" ref="K9:K67" si="1">+F9-J9</f>
        <v>6230.0236529600224</v>
      </c>
      <c r="L9" s="8">
        <f t="shared" ref="L9:L55" si="2">+F9/J9*100</f>
        <v>102.19633779302657</v>
      </c>
      <c r="M9" s="9"/>
      <c r="N9" s="9"/>
    </row>
    <row r="10" spans="2:14" ht="18" customHeight="1" x14ac:dyDescent="0.2">
      <c r="B10" s="5" t="s">
        <v>12</v>
      </c>
      <c r="C10" s="6">
        <f t="shared" ref="C10:J10" si="3">+C11+C16+C25+C46+C53+C54</f>
        <v>93437.8</v>
      </c>
      <c r="D10" s="6">
        <f t="shared" si="3"/>
        <v>81948.5</v>
      </c>
      <c r="E10" s="6">
        <f t="shared" si="3"/>
        <v>81810.300000000017</v>
      </c>
      <c r="F10" s="7">
        <f t="shared" si="3"/>
        <v>257196.6</v>
      </c>
      <c r="G10" s="6">
        <f t="shared" si="3"/>
        <v>90283.771143000005</v>
      </c>
      <c r="H10" s="6">
        <f t="shared" si="3"/>
        <v>78541.586111000026</v>
      </c>
      <c r="I10" s="6">
        <f t="shared" si="3"/>
        <v>81771.879478000003</v>
      </c>
      <c r="J10" s="6">
        <f t="shared" si="3"/>
        <v>250597.23673199999</v>
      </c>
      <c r="K10" s="6">
        <f t="shared" si="1"/>
        <v>6599.3632680000155</v>
      </c>
      <c r="L10" s="8">
        <f t="shared" si="2"/>
        <v>102.63345412505791</v>
      </c>
      <c r="M10" s="9"/>
      <c r="N10" s="9"/>
    </row>
    <row r="11" spans="2:14" ht="18" customHeight="1" x14ac:dyDescent="0.2">
      <c r="B11" s="10" t="s">
        <v>13</v>
      </c>
      <c r="C11" s="6">
        <f t="shared" ref="C11:J11" si="4">SUM(C12:C15)</f>
        <v>33787.200000000004</v>
      </c>
      <c r="D11" s="6">
        <f t="shared" ref="D11" si="5">SUM(D12:D15)</f>
        <v>28997.600000000002</v>
      </c>
      <c r="E11" s="6">
        <f t="shared" si="4"/>
        <v>26235.5</v>
      </c>
      <c r="F11" s="7">
        <f t="shared" si="4"/>
        <v>89020.3</v>
      </c>
      <c r="G11" s="6">
        <f t="shared" si="4"/>
        <v>33151.898928000002</v>
      </c>
      <c r="H11" s="6">
        <f t="shared" ref="H11" si="6">SUM(H12:H15)</f>
        <v>24268.627746000002</v>
      </c>
      <c r="I11" s="6">
        <f t="shared" si="4"/>
        <v>26874.667798999999</v>
      </c>
      <c r="J11" s="6">
        <f t="shared" si="4"/>
        <v>84295.194472999996</v>
      </c>
      <c r="K11" s="6">
        <f t="shared" si="1"/>
        <v>4725.105527000007</v>
      </c>
      <c r="L11" s="8">
        <f t="shared" si="2"/>
        <v>105.60542692444166</v>
      </c>
      <c r="M11" s="9"/>
      <c r="N11" s="9"/>
    </row>
    <row r="12" spans="2:14" ht="18" customHeight="1" x14ac:dyDescent="0.2">
      <c r="B12" s="11" t="s">
        <v>14</v>
      </c>
      <c r="C12" s="12">
        <f>+[2]PP!G11</f>
        <v>11648</v>
      </c>
      <c r="D12" s="12">
        <f>+[2]PP!H11</f>
        <v>10213.799999999999</v>
      </c>
      <c r="E12" s="12">
        <f>+[2]PP!I11</f>
        <v>9585.4</v>
      </c>
      <c r="F12" s="13">
        <f>SUM(C12:E12)</f>
        <v>31447.199999999997</v>
      </c>
      <c r="G12" s="12">
        <v>11086.306683000001</v>
      </c>
      <c r="H12" s="12">
        <v>9190.3077909999993</v>
      </c>
      <c r="I12" s="12">
        <v>10153.335338999999</v>
      </c>
      <c r="J12" s="12">
        <f>SUM(G12:I12)</f>
        <v>30429.949812999999</v>
      </c>
      <c r="K12" s="12">
        <f t="shared" si="1"/>
        <v>1017.2501869999978</v>
      </c>
      <c r="L12" s="14">
        <f t="shared" si="2"/>
        <v>103.3429243007342</v>
      </c>
      <c r="M12" s="9"/>
      <c r="N12" s="9"/>
    </row>
    <row r="13" spans="2:14" ht="18" customHeight="1" x14ac:dyDescent="0.2">
      <c r="B13" s="11" t="s">
        <v>15</v>
      </c>
      <c r="C13" s="12">
        <f>+[2]PP!G12</f>
        <v>12491.3</v>
      </c>
      <c r="D13" s="12">
        <f>+[2]PP!H12</f>
        <v>14806.1</v>
      </c>
      <c r="E13" s="12">
        <f>+[2]PP!I12</f>
        <v>11688.1</v>
      </c>
      <c r="F13" s="13">
        <f>SUM(C13:E13)</f>
        <v>38985.5</v>
      </c>
      <c r="G13" s="12">
        <v>14025.062542</v>
      </c>
      <c r="H13" s="12">
        <v>11181.837563999999</v>
      </c>
      <c r="I13" s="12">
        <v>12245.236599</v>
      </c>
      <c r="J13" s="12">
        <f>SUM(G13:I13)</f>
        <v>37452.136704999997</v>
      </c>
      <c r="K13" s="12">
        <f t="shared" si="1"/>
        <v>1533.3632950000028</v>
      </c>
      <c r="L13" s="14">
        <f t="shared" si="2"/>
        <v>104.09419443028811</v>
      </c>
      <c r="M13" s="9"/>
      <c r="N13" s="9"/>
    </row>
    <row r="14" spans="2:14" ht="18" customHeight="1" x14ac:dyDescent="0.2">
      <c r="B14" s="11" t="s">
        <v>16</v>
      </c>
      <c r="C14" s="12">
        <f>+[2]PP!G13</f>
        <v>9395.6</v>
      </c>
      <c r="D14" s="12">
        <f>+[2]PP!H13</f>
        <v>3826.2</v>
      </c>
      <c r="E14" s="12">
        <f>+[2]PP!I13</f>
        <v>4821.7</v>
      </c>
      <c r="F14" s="13">
        <f>SUM(C14:E14)</f>
        <v>18043.5</v>
      </c>
      <c r="G14" s="12">
        <v>7844.7228940000005</v>
      </c>
      <c r="H14" s="12">
        <v>3707.19598</v>
      </c>
      <c r="I14" s="12">
        <v>4277.7814310000003</v>
      </c>
      <c r="J14" s="12">
        <f>SUM(G14:I14)</f>
        <v>15829.700305000002</v>
      </c>
      <c r="K14" s="12">
        <f t="shared" si="1"/>
        <v>2213.7996949999979</v>
      </c>
      <c r="L14" s="14">
        <f t="shared" si="2"/>
        <v>113.98510175395262</v>
      </c>
      <c r="M14" s="9"/>
      <c r="N14" s="9"/>
    </row>
    <row r="15" spans="2:14" ht="18" customHeight="1" x14ac:dyDescent="0.2">
      <c r="B15" s="11" t="s">
        <v>17</v>
      </c>
      <c r="C15" s="12">
        <f>+[2]PP!G14</f>
        <v>252.3</v>
      </c>
      <c r="D15" s="12">
        <f>+[2]PP!H14</f>
        <v>151.5</v>
      </c>
      <c r="E15" s="12">
        <f>+[2]PP!I14</f>
        <v>140.30000000000001</v>
      </c>
      <c r="F15" s="13">
        <f>SUM(C15:E15)</f>
        <v>544.1</v>
      </c>
      <c r="G15" s="12">
        <v>195.80680899999999</v>
      </c>
      <c r="H15" s="12">
        <v>189.28641099999999</v>
      </c>
      <c r="I15" s="12">
        <v>198.31442999999999</v>
      </c>
      <c r="J15" s="12">
        <f>SUM(G15:I15)</f>
        <v>583.40764999999999</v>
      </c>
      <c r="K15" s="12">
        <f t="shared" si="1"/>
        <v>-39.307649999999967</v>
      </c>
      <c r="L15" s="14">
        <f t="shared" si="2"/>
        <v>93.262404084005411</v>
      </c>
      <c r="M15" s="9"/>
      <c r="N15" s="9"/>
    </row>
    <row r="16" spans="2:14" ht="18" customHeight="1" x14ac:dyDescent="0.2">
      <c r="B16" s="5" t="s">
        <v>18</v>
      </c>
      <c r="C16" s="15">
        <f>+C17+C24</f>
        <v>3217.7000000000003</v>
      </c>
      <c r="D16" s="15">
        <f t="shared" ref="D16:J16" si="7">+D17+D24</f>
        <v>3868.4999999999995</v>
      </c>
      <c r="E16" s="15">
        <f t="shared" si="7"/>
        <v>4933.2999999999993</v>
      </c>
      <c r="F16" s="16">
        <f t="shared" si="7"/>
        <v>12019.5</v>
      </c>
      <c r="G16" s="15">
        <f t="shared" si="7"/>
        <v>3053.552557</v>
      </c>
      <c r="H16" s="15">
        <f t="shared" si="7"/>
        <v>3530.971728</v>
      </c>
      <c r="I16" s="15">
        <f t="shared" si="7"/>
        <v>5658.1601129999999</v>
      </c>
      <c r="J16" s="15">
        <f t="shared" si="7"/>
        <v>12242.684397999999</v>
      </c>
      <c r="K16" s="15">
        <f t="shared" si="1"/>
        <v>-223.18439799999942</v>
      </c>
      <c r="L16" s="17">
        <f t="shared" si="2"/>
        <v>98.176997864647561</v>
      </c>
      <c r="M16" s="9"/>
      <c r="N16" s="9"/>
    </row>
    <row r="17" spans="2:14" ht="18" customHeight="1" x14ac:dyDescent="0.2">
      <c r="B17" s="18" t="s">
        <v>19</v>
      </c>
      <c r="C17" s="15">
        <f>SUM(C18:C23)</f>
        <v>3070.3</v>
      </c>
      <c r="D17" s="15">
        <f t="shared" ref="D17:J17" si="8">SUM(D18:D23)</f>
        <v>3690.3999999999996</v>
      </c>
      <c r="E17" s="15">
        <f t="shared" si="8"/>
        <v>4726.3999999999996</v>
      </c>
      <c r="F17" s="16">
        <f t="shared" si="8"/>
        <v>11487.1</v>
      </c>
      <c r="G17" s="15">
        <f t="shared" si="8"/>
        <v>2902.262009</v>
      </c>
      <c r="H17" s="15">
        <f t="shared" si="8"/>
        <v>3364.1517749999998</v>
      </c>
      <c r="I17" s="15">
        <f t="shared" si="8"/>
        <v>5412.7006849999998</v>
      </c>
      <c r="J17" s="15">
        <f t="shared" si="8"/>
        <v>11679.114469</v>
      </c>
      <c r="K17" s="15">
        <f t="shared" si="1"/>
        <v>-192.01446899999974</v>
      </c>
      <c r="L17" s="17">
        <f t="shared" si="2"/>
        <v>98.355915857236738</v>
      </c>
      <c r="M17" s="9"/>
      <c r="N17" s="9"/>
    </row>
    <row r="18" spans="2:14" ht="18" customHeight="1" x14ac:dyDescent="0.2">
      <c r="B18" s="19" t="s">
        <v>20</v>
      </c>
      <c r="C18" s="20">
        <f>+[2]PP!G17</f>
        <v>163.69999999999999</v>
      </c>
      <c r="D18" s="20">
        <f>+[2]PP!H17</f>
        <v>486.5</v>
      </c>
      <c r="E18" s="20">
        <f>+[2]PP!I17</f>
        <v>1757.6</v>
      </c>
      <c r="F18" s="13">
        <f t="shared" ref="F18:F24" si="9">SUM(C18:E18)</f>
        <v>2407.8000000000002</v>
      </c>
      <c r="G18" s="21">
        <v>112.345748</v>
      </c>
      <c r="H18" s="21">
        <v>412.08915400000001</v>
      </c>
      <c r="I18" s="21">
        <v>1725.1396580000001</v>
      </c>
      <c r="J18" s="21">
        <f t="shared" ref="J18:J24" si="10">SUM(G18:I18)</f>
        <v>2249.57456</v>
      </c>
      <c r="K18" s="21">
        <f t="shared" si="1"/>
        <v>158.22544000000016</v>
      </c>
      <c r="L18" s="14">
        <f t="shared" si="2"/>
        <v>107.03357171677833</v>
      </c>
      <c r="M18" s="9"/>
      <c r="N18" s="9"/>
    </row>
    <row r="19" spans="2:14" ht="18" customHeight="1" x14ac:dyDescent="0.2">
      <c r="B19" s="19" t="s">
        <v>21</v>
      </c>
      <c r="C19" s="20">
        <f>+[2]PP!G18</f>
        <v>330</v>
      </c>
      <c r="D19" s="20">
        <f>+[2]PP!H18</f>
        <v>207.4</v>
      </c>
      <c r="E19" s="20">
        <f>+[2]PP!I18</f>
        <v>184.7</v>
      </c>
      <c r="F19" s="13">
        <f t="shared" si="9"/>
        <v>722.09999999999991</v>
      </c>
      <c r="G19" s="21">
        <v>362.81098600000001</v>
      </c>
      <c r="H19" s="21">
        <v>219.60300599999999</v>
      </c>
      <c r="I19" s="21">
        <v>310.80844200000001</v>
      </c>
      <c r="J19" s="21">
        <f t="shared" si="10"/>
        <v>893.22243400000002</v>
      </c>
      <c r="K19" s="21">
        <f t="shared" si="1"/>
        <v>-171.12243400000011</v>
      </c>
      <c r="L19" s="14">
        <f t="shared" si="2"/>
        <v>80.842125378145155</v>
      </c>
      <c r="M19" s="9"/>
      <c r="N19" s="9"/>
    </row>
    <row r="20" spans="2:14" ht="18" customHeight="1" x14ac:dyDescent="0.2">
      <c r="B20" s="19" t="s">
        <v>22</v>
      </c>
      <c r="C20" s="20">
        <f>+[2]PP!G19</f>
        <v>960</v>
      </c>
      <c r="D20" s="20">
        <f>+[2]PP!H19</f>
        <v>1157.3</v>
      </c>
      <c r="E20" s="20">
        <f>+[2]PP!I19</f>
        <v>1093.0999999999999</v>
      </c>
      <c r="F20" s="13">
        <f t="shared" si="9"/>
        <v>3210.4</v>
      </c>
      <c r="G20" s="21">
        <v>816.75827500000003</v>
      </c>
      <c r="H20" s="21">
        <v>1107.727752</v>
      </c>
      <c r="I20" s="21">
        <v>1344.2780190000001</v>
      </c>
      <c r="J20" s="21">
        <f t="shared" si="10"/>
        <v>3268.7640460000002</v>
      </c>
      <c r="K20" s="21">
        <f t="shared" si="1"/>
        <v>-58.364046000000144</v>
      </c>
      <c r="L20" s="14">
        <f t="shared" si="2"/>
        <v>98.214491924817253</v>
      </c>
      <c r="M20" s="9"/>
      <c r="N20" s="9"/>
    </row>
    <row r="21" spans="2:14" ht="18" customHeight="1" x14ac:dyDescent="0.2">
      <c r="B21" s="22" t="s">
        <v>23</v>
      </c>
      <c r="C21" s="20">
        <f>+[2]PP!G20</f>
        <v>215.2</v>
      </c>
      <c r="D21" s="20">
        <f>+[2]PP!H20</f>
        <v>203.6</v>
      </c>
      <c r="E21" s="20">
        <f>+[2]PP!I20</f>
        <v>204</v>
      </c>
      <c r="F21" s="13">
        <f t="shared" si="9"/>
        <v>622.79999999999995</v>
      </c>
      <c r="G21" s="12">
        <v>193.374652</v>
      </c>
      <c r="H21" s="12">
        <v>194.274148</v>
      </c>
      <c r="I21" s="12">
        <v>195.248592</v>
      </c>
      <c r="J21" s="12">
        <f t="shared" si="10"/>
        <v>582.89739199999997</v>
      </c>
      <c r="K21" s="12">
        <f t="shared" si="1"/>
        <v>39.902607999999987</v>
      </c>
      <c r="L21" s="14">
        <f t="shared" si="2"/>
        <v>106.84556296659497</v>
      </c>
      <c r="M21" s="9"/>
      <c r="N21" s="9"/>
    </row>
    <row r="22" spans="2:14" ht="18" customHeight="1" x14ac:dyDescent="0.2">
      <c r="B22" s="19" t="s">
        <v>24</v>
      </c>
      <c r="C22" s="20">
        <f>+[2]PP!G21</f>
        <v>1257.9000000000001</v>
      </c>
      <c r="D22" s="20">
        <f>+[2]PP!H21</f>
        <v>1418.1</v>
      </c>
      <c r="E22" s="20">
        <f>+[2]PP!I21</f>
        <v>0</v>
      </c>
      <c r="F22" s="13">
        <f t="shared" si="9"/>
        <v>2676</v>
      </c>
      <c r="G22" s="12">
        <v>1201.785932</v>
      </c>
      <c r="H22" s="12">
        <v>1215.9432589999999</v>
      </c>
      <c r="I22" s="12">
        <v>1614.131196</v>
      </c>
      <c r="J22" s="12">
        <f t="shared" si="10"/>
        <v>4031.8603869999997</v>
      </c>
      <c r="K22" s="12">
        <f t="shared" si="1"/>
        <v>-1355.8603869999997</v>
      </c>
      <c r="L22" s="14">
        <f t="shared" si="2"/>
        <v>66.371345809202012</v>
      </c>
      <c r="M22" s="9"/>
      <c r="N22" s="9"/>
    </row>
    <row r="23" spans="2:14" ht="18" customHeight="1" x14ac:dyDescent="0.2">
      <c r="B23" s="22" t="s">
        <v>25</v>
      </c>
      <c r="C23" s="20">
        <f>+[2]PP!G22</f>
        <v>143.5</v>
      </c>
      <c r="D23" s="20">
        <f>+[2]PP!H22</f>
        <v>217.5</v>
      </c>
      <c r="E23" s="20">
        <f>+[2]PP!I22</f>
        <v>1487</v>
      </c>
      <c r="F23" s="13">
        <f t="shared" si="9"/>
        <v>1848</v>
      </c>
      <c r="G23" s="12">
        <v>215.18641600000001</v>
      </c>
      <c r="H23" s="12">
        <v>214.514456</v>
      </c>
      <c r="I23" s="12">
        <v>223.09477799999999</v>
      </c>
      <c r="J23" s="12">
        <f t="shared" si="10"/>
        <v>652.79565000000002</v>
      </c>
      <c r="K23" s="12">
        <f t="shared" si="1"/>
        <v>1195.20435</v>
      </c>
      <c r="L23" s="14">
        <f t="shared" si="2"/>
        <v>283.09012169428513</v>
      </c>
      <c r="M23" s="9"/>
      <c r="N23" s="9"/>
    </row>
    <row r="24" spans="2:14" ht="18" customHeight="1" x14ac:dyDescent="0.2">
      <c r="B24" s="18" t="s">
        <v>26</v>
      </c>
      <c r="C24" s="15">
        <f>+[2]PP!G23</f>
        <v>147.4</v>
      </c>
      <c r="D24" s="15">
        <f>+[2]PP!H23</f>
        <v>178.1</v>
      </c>
      <c r="E24" s="15">
        <f>+[2]PP!I23</f>
        <v>206.9</v>
      </c>
      <c r="F24" s="7">
        <f t="shared" si="9"/>
        <v>532.4</v>
      </c>
      <c r="G24" s="6">
        <v>151.290548</v>
      </c>
      <c r="H24" s="6">
        <v>166.819953</v>
      </c>
      <c r="I24" s="6">
        <v>245.459428</v>
      </c>
      <c r="J24" s="6">
        <f t="shared" si="10"/>
        <v>563.569929</v>
      </c>
      <c r="K24" s="6">
        <f t="shared" si="1"/>
        <v>-31.169929000000025</v>
      </c>
      <c r="L24" s="8">
        <f t="shared" si="2"/>
        <v>94.469199402582021</v>
      </c>
      <c r="M24" s="9"/>
      <c r="N24" s="9"/>
    </row>
    <row r="25" spans="2:14" ht="18" customHeight="1" x14ac:dyDescent="0.2">
      <c r="B25" s="10" t="s">
        <v>27</v>
      </c>
      <c r="C25" s="6">
        <f>+C26+C29+C37+C45</f>
        <v>50937.7</v>
      </c>
      <c r="D25" s="6">
        <f t="shared" ref="D25:J25" si="11">+D26+D29+D37+D45</f>
        <v>44120.5</v>
      </c>
      <c r="E25" s="6">
        <f t="shared" si="11"/>
        <v>45294.3</v>
      </c>
      <c r="F25" s="7">
        <f t="shared" si="11"/>
        <v>140352.5</v>
      </c>
      <c r="G25" s="6">
        <f t="shared" si="11"/>
        <v>49171.851883000003</v>
      </c>
      <c r="H25" s="6">
        <f t="shared" si="11"/>
        <v>45908.628414000006</v>
      </c>
      <c r="I25" s="6">
        <f t="shared" si="11"/>
        <v>44249.051195</v>
      </c>
      <c r="J25" s="6">
        <f t="shared" si="11"/>
        <v>139329.53149200001</v>
      </c>
      <c r="K25" s="6">
        <f t="shared" si="1"/>
        <v>1022.9685079999908</v>
      </c>
      <c r="L25" s="8">
        <f t="shared" si="2"/>
        <v>100.73420795795809</v>
      </c>
      <c r="M25" s="9"/>
      <c r="N25" s="9"/>
    </row>
    <row r="26" spans="2:14" ht="18" customHeight="1" x14ac:dyDescent="0.2">
      <c r="B26" s="23" t="s">
        <v>28</v>
      </c>
      <c r="C26" s="6">
        <f>+C27+C28</f>
        <v>33941.599999999999</v>
      </c>
      <c r="D26" s="6">
        <f t="shared" ref="D26:J26" si="12">+D27+D28</f>
        <v>28728</v>
      </c>
      <c r="E26" s="6">
        <f t="shared" si="12"/>
        <v>29083.1</v>
      </c>
      <c r="F26" s="7">
        <f t="shared" si="12"/>
        <v>91752.7</v>
      </c>
      <c r="G26" s="6">
        <f t="shared" si="12"/>
        <v>32693.471560999998</v>
      </c>
      <c r="H26" s="6">
        <f t="shared" si="12"/>
        <v>29161.235846000003</v>
      </c>
      <c r="I26" s="6">
        <f t="shared" si="12"/>
        <v>29511.155254000001</v>
      </c>
      <c r="J26" s="6">
        <f t="shared" si="12"/>
        <v>91365.862661000006</v>
      </c>
      <c r="K26" s="6">
        <f t="shared" si="1"/>
        <v>386.83733899999061</v>
      </c>
      <c r="L26" s="8">
        <f t="shared" si="2"/>
        <v>100.42339373561798</v>
      </c>
      <c r="M26" s="9"/>
      <c r="N26" s="9"/>
    </row>
    <row r="27" spans="2:14" ht="18" customHeight="1" x14ac:dyDescent="0.2">
      <c r="B27" s="24" t="s">
        <v>29</v>
      </c>
      <c r="C27" s="12">
        <f>+[2]PP!G26</f>
        <v>21797.8</v>
      </c>
      <c r="D27" s="12">
        <f>+[2]PP!H26</f>
        <v>17100.7</v>
      </c>
      <c r="E27" s="12">
        <f>+[2]PP!I26</f>
        <v>16961.599999999999</v>
      </c>
      <c r="F27" s="13">
        <f>SUM(C27:E27)</f>
        <v>55860.1</v>
      </c>
      <c r="G27" s="12">
        <v>20064.946324</v>
      </c>
      <c r="H27" s="12">
        <v>16458.433345000001</v>
      </c>
      <c r="I27" s="12">
        <v>16593.079652</v>
      </c>
      <c r="J27" s="12">
        <f>SUM(G27:I27)</f>
        <v>53116.459321000002</v>
      </c>
      <c r="K27" s="12">
        <f t="shared" si="1"/>
        <v>2743.6406789999965</v>
      </c>
      <c r="L27" s="14">
        <f t="shared" si="2"/>
        <v>105.16533050973764</v>
      </c>
      <c r="M27" s="9"/>
      <c r="N27" s="9"/>
    </row>
    <row r="28" spans="2:14" ht="18" customHeight="1" x14ac:dyDescent="0.2">
      <c r="B28" s="24" t="s">
        <v>30</v>
      </c>
      <c r="C28" s="12">
        <f>+[2]PP!G27</f>
        <v>12143.8</v>
      </c>
      <c r="D28" s="12">
        <f>+[2]PP!H27</f>
        <v>11627.3</v>
      </c>
      <c r="E28" s="12">
        <f>+[2]PP!I27</f>
        <v>12121.5</v>
      </c>
      <c r="F28" s="13">
        <f>SUM(C28:E28)</f>
        <v>35892.6</v>
      </c>
      <c r="G28" s="12">
        <v>12628.525237</v>
      </c>
      <c r="H28" s="12">
        <v>12702.802501</v>
      </c>
      <c r="I28" s="12">
        <v>12918.075602000001</v>
      </c>
      <c r="J28" s="12">
        <f>SUM(G28:I28)</f>
        <v>38249.403340000004</v>
      </c>
      <c r="K28" s="12">
        <f t="shared" si="1"/>
        <v>-2356.8033400000058</v>
      </c>
      <c r="L28" s="14">
        <f t="shared" si="2"/>
        <v>93.838326524860221</v>
      </c>
      <c r="M28" s="9"/>
      <c r="N28" s="9"/>
    </row>
    <row r="29" spans="2:14" ht="18" customHeight="1" x14ac:dyDescent="0.2">
      <c r="B29" s="25" t="s">
        <v>31</v>
      </c>
      <c r="C29" s="6">
        <f>SUM(C30:C36)</f>
        <v>13986.5</v>
      </c>
      <c r="D29" s="6">
        <f t="shared" ref="D29:J29" si="13">SUM(D30:D36)</f>
        <v>12199.2</v>
      </c>
      <c r="E29" s="6">
        <f t="shared" si="13"/>
        <v>13758.2</v>
      </c>
      <c r="F29" s="7">
        <f t="shared" si="13"/>
        <v>39943.9</v>
      </c>
      <c r="G29" s="6">
        <f t="shared" si="13"/>
        <v>13504.949752999999</v>
      </c>
      <c r="H29" s="6">
        <f t="shared" si="13"/>
        <v>14231.573786999999</v>
      </c>
      <c r="I29" s="6">
        <f t="shared" si="13"/>
        <v>12488.299040000002</v>
      </c>
      <c r="J29" s="6">
        <f t="shared" si="13"/>
        <v>40224.82258</v>
      </c>
      <c r="K29" s="6">
        <f t="shared" si="1"/>
        <v>-280.92257999999856</v>
      </c>
      <c r="L29" s="8">
        <f t="shared" si="2"/>
        <v>99.301618846319855</v>
      </c>
      <c r="M29" s="9"/>
      <c r="N29" s="9"/>
    </row>
    <row r="30" spans="2:14" ht="18" customHeight="1" x14ac:dyDescent="0.2">
      <c r="B30" s="24" t="s">
        <v>32</v>
      </c>
      <c r="C30" s="12">
        <f>+[2]PP!G29</f>
        <v>4142.6000000000004</v>
      </c>
      <c r="D30" s="12">
        <f>+[2]PP!H29</f>
        <v>4157.3999999999996</v>
      </c>
      <c r="E30" s="12">
        <f>+[2]PP!I29</f>
        <v>4844.7</v>
      </c>
      <c r="F30" s="13">
        <f t="shared" ref="F30:F36" si="14">SUM(C30:E30)</f>
        <v>13144.7</v>
      </c>
      <c r="G30" s="21">
        <v>3760.4386829999999</v>
      </c>
      <c r="H30" s="21">
        <v>4719.6156600000004</v>
      </c>
      <c r="I30" s="21">
        <v>3824.8013129999999</v>
      </c>
      <c r="J30" s="21">
        <f t="shared" ref="J30:J36" si="15">SUM(G30:I30)</f>
        <v>12304.855656</v>
      </c>
      <c r="K30" s="21">
        <f t="shared" si="1"/>
        <v>839.844344000001</v>
      </c>
      <c r="L30" s="14">
        <f t="shared" si="2"/>
        <v>106.82530837808311</v>
      </c>
      <c r="M30" s="9"/>
      <c r="N30" s="9"/>
    </row>
    <row r="31" spans="2:14" ht="18" customHeight="1" x14ac:dyDescent="0.2">
      <c r="B31" s="24" t="s">
        <v>33</v>
      </c>
      <c r="C31" s="12">
        <f>+[2]PP!G30</f>
        <v>2466.9</v>
      </c>
      <c r="D31" s="12">
        <f>+[2]PP!H30</f>
        <v>2569</v>
      </c>
      <c r="E31" s="12">
        <f>+[2]PP!I30</f>
        <v>3012.3</v>
      </c>
      <c r="F31" s="13">
        <f t="shared" si="14"/>
        <v>8048.2</v>
      </c>
      <c r="G31" s="21">
        <v>2600.4979480000002</v>
      </c>
      <c r="H31" s="21">
        <v>3660.5</v>
      </c>
      <c r="I31" s="21">
        <v>2730</v>
      </c>
      <c r="J31" s="21">
        <f t="shared" si="15"/>
        <v>8990.9979480000002</v>
      </c>
      <c r="K31" s="21">
        <f t="shared" si="1"/>
        <v>-942.79794800000036</v>
      </c>
      <c r="L31" s="14">
        <f t="shared" si="2"/>
        <v>89.513978832464076</v>
      </c>
      <c r="M31" s="9"/>
      <c r="N31" s="9"/>
    </row>
    <row r="32" spans="2:14" ht="18" customHeight="1" x14ac:dyDescent="0.2">
      <c r="B32" s="24" t="s">
        <v>34</v>
      </c>
      <c r="C32" s="12">
        <f>+[2]PP!G31</f>
        <v>4818.3999999999996</v>
      </c>
      <c r="D32" s="12">
        <f>+[2]PP!H31</f>
        <v>3191.9</v>
      </c>
      <c r="E32" s="12">
        <f>+[2]PP!I31</f>
        <v>3468.7</v>
      </c>
      <c r="F32" s="13">
        <f t="shared" si="14"/>
        <v>11479</v>
      </c>
      <c r="G32" s="12">
        <v>4759.1545900000001</v>
      </c>
      <c r="H32" s="12">
        <v>3543.1285659999999</v>
      </c>
      <c r="I32" s="12">
        <v>3398.8449049999999</v>
      </c>
      <c r="J32" s="12">
        <f t="shared" si="15"/>
        <v>11701.128060999999</v>
      </c>
      <c r="K32" s="12">
        <f t="shared" si="1"/>
        <v>-222.12806099999943</v>
      </c>
      <c r="L32" s="14">
        <f t="shared" si="2"/>
        <v>98.1016525941601</v>
      </c>
      <c r="M32" s="9"/>
      <c r="N32" s="9"/>
    </row>
    <row r="33" spans="2:14" ht="18" customHeight="1" x14ac:dyDescent="0.2">
      <c r="B33" s="24" t="s">
        <v>35</v>
      </c>
      <c r="C33" s="12">
        <f>+[2]PP!G32</f>
        <v>152.80000000000001</v>
      </c>
      <c r="D33" s="12">
        <f>+[2]PP!H32</f>
        <v>211.6</v>
      </c>
      <c r="E33" s="12">
        <f>+[2]PP!I32</f>
        <v>199.5</v>
      </c>
      <c r="F33" s="13">
        <f t="shared" si="14"/>
        <v>563.9</v>
      </c>
      <c r="G33" s="12">
        <v>192.47700900000001</v>
      </c>
      <c r="H33" s="12">
        <v>187.22861399999999</v>
      </c>
      <c r="I33" s="12">
        <v>234.56295299999999</v>
      </c>
      <c r="J33" s="12">
        <f t="shared" si="15"/>
        <v>614.26857599999994</v>
      </c>
      <c r="K33" s="12">
        <f t="shared" si="1"/>
        <v>-50.368575999999962</v>
      </c>
      <c r="L33" s="14">
        <f t="shared" si="2"/>
        <v>91.800235602480186</v>
      </c>
      <c r="M33" s="9"/>
      <c r="N33" s="9"/>
    </row>
    <row r="34" spans="2:14" ht="18" customHeight="1" x14ac:dyDescent="0.2">
      <c r="B34" s="24" t="s">
        <v>36</v>
      </c>
      <c r="C34" s="12">
        <f>+[2]PP!G33</f>
        <v>786.5</v>
      </c>
      <c r="D34" s="12">
        <f>+[2]PP!H33</f>
        <v>779.6</v>
      </c>
      <c r="E34" s="12">
        <f>+[2]PP!I33</f>
        <v>773.4</v>
      </c>
      <c r="F34" s="13">
        <f t="shared" si="14"/>
        <v>2339.5</v>
      </c>
      <c r="G34" s="12">
        <v>821.24904200000003</v>
      </c>
      <c r="H34" s="12">
        <v>812.64744500000018</v>
      </c>
      <c r="I34" s="12">
        <v>788.28180600000007</v>
      </c>
      <c r="J34" s="12">
        <f t="shared" si="15"/>
        <v>2422.1782930000004</v>
      </c>
      <c r="K34" s="12">
        <f t="shared" si="1"/>
        <v>-82.678293000000394</v>
      </c>
      <c r="L34" s="14">
        <f t="shared" si="2"/>
        <v>96.586614072178861</v>
      </c>
      <c r="M34" s="9"/>
      <c r="N34" s="9"/>
    </row>
    <row r="35" spans="2:14" ht="18" customHeight="1" x14ac:dyDescent="0.2">
      <c r="B35" s="24" t="s">
        <v>37</v>
      </c>
      <c r="C35" s="12">
        <f>+[2]PP!G34</f>
        <v>1176.7</v>
      </c>
      <c r="D35" s="12">
        <f>+[2]PP!H34</f>
        <v>827.5</v>
      </c>
      <c r="E35" s="12">
        <f>+[2]PP!I34</f>
        <v>1016.5</v>
      </c>
      <c r="F35" s="13">
        <f t="shared" si="14"/>
        <v>3020.7</v>
      </c>
      <c r="G35" s="12">
        <v>970.64966600000002</v>
      </c>
      <c r="H35" s="12">
        <v>884.29724699999997</v>
      </c>
      <c r="I35" s="12">
        <v>944.21057300000007</v>
      </c>
      <c r="J35" s="12">
        <f t="shared" si="15"/>
        <v>2799.1574860000001</v>
      </c>
      <c r="K35" s="12">
        <f t="shared" si="1"/>
        <v>221.54251399999976</v>
      </c>
      <c r="L35" s="14">
        <f t="shared" si="2"/>
        <v>107.91461413328996</v>
      </c>
      <c r="M35" s="9"/>
      <c r="N35" s="9"/>
    </row>
    <row r="36" spans="2:14" ht="18" customHeight="1" x14ac:dyDescent="0.2">
      <c r="B36" s="24" t="s">
        <v>25</v>
      </c>
      <c r="C36" s="12">
        <f>+[2]PP!G35</f>
        <v>442.6</v>
      </c>
      <c r="D36" s="12">
        <f>+[2]PP!H35</f>
        <v>462.2</v>
      </c>
      <c r="E36" s="12">
        <f>+[2]PP!I35</f>
        <v>443.1</v>
      </c>
      <c r="F36" s="13">
        <f t="shared" si="14"/>
        <v>1347.9</v>
      </c>
      <c r="G36" s="12">
        <v>400.48281500000002</v>
      </c>
      <c r="H36" s="12">
        <v>424.15625499999999</v>
      </c>
      <c r="I36" s="12">
        <v>567.59748999999999</v>
      </c>
      <c r="J36" s="12">
        <f t="shared" si="15"/>
        <v>1392.2365599999998</v>
      </c>
      <c r="K36" s="12">
        <f t="shared" si="1"/>
        <v>-44.336559999999736</v>
      </c>
      <c r="L36" s="14">
        <f t="shared" si="2"/>
        <v>96.815443490436721</v>
      </c>
      <c r="M36" s="9"/>
      <c r="N36" s="9"/>
    </row>
    <row r="37" spans="2:14" ht="18" customHeight="1" x14ac:dyDescent="0.2">
      <c r="B37" s="23" t="s">
        <v>38</v>
      </c>
      <c r="C37" s="6">
        <f>+C38+C39+C40+C43+C44</f>
        <v>2765.2</v>
      </c>
      <c r="D37" s="6">
        <f t="shared" ref="D37:J37" si="16">+D38+D39+D40+D43+D44</f>
        <v>2986.4</v>
      </c>
      <c r="E37" s="6">
        <f t="shared" si="16"/>
        <v>2139.8999999999996</v>
      </c>
      <c r="F37" s="7">
        <f t="shared" si="16"/>
        <v>7891.4999999999991</v>
      </c>
      <c r="G37" s="6">
        <f t="shared" si="16"/>
        <v>2828.1489320000001</v>
      </c>
      <c r="H37" s="6">
        <f t="shared" si="16"/>
        <v>2337.031618</v>
      </c>
      <c r="I37" s="6">
        <f t="shared" si="16"/>
        <v>2102.9786979999999</v>
      </c>
      <c r="J37" s="6">
        <f t="shared" si="16"/>
        <v>7268.1592479999999</v>
      </c>
      <c r="K37" s="6">
        <f t="shared" si="1"/>
        <v>623.34075199999916</v>
      </c>
      <c r="L37" s="8">
        <f t="shared" si="2"/>
        <v>108.57632215710635</v>
      </c>
      <c r="M37" s="9"/>
      <c r="N37" s="9"/>
    </row>
    <row r="38" spans="2:14" ht="18" customHeight="1" x14ac:dyDescent="0.2">
      <c r="B38" s="24" t="s">
        <v>39</v>
      </c>
      <c r="C38" s="12">
        <f>+[2]PP!G37</f>
        <v>1684.8</v>
      </c>
      <c r="D38" s="12">
        <f>+[2]PP!H37</f>
        <v>1971.1</v>
      </c>
      <c r="E38" s="12">
        <f>+[2]PP!I37</f>
        <v>1770.4</v>
      </c>
      <c r="F38" s="13">
        <f t="shared" ref="F38:F45" si="17">SUM(C38:E38)</f>
        <v>5426.2999999999993</v>
      </c>
      <c r="G38" s="12">
        <v>1496.352398</v>
      </c>
      <c r="H38" s="12">
        <v>1650.324897</v>
      </c>
      <c r="I38" s="12">
        <v>1777.171689</v>
      </c>
      <c r="J38" s="12">
        <f t="shared" ref="J38:J45" si="18">SUM(G38:I38)</f>
        <v>4923.8489840000002</v>
      </c>
      <c r="K38" s="12">
        <f t="shared" si="1"/>
        <v>502.45101599999907</v>
      </c>
      <c r="L38" s="14">
        <f t="shared" si="2"/>
        <v>110.20443595310718</v>
      </c>
      <c r="M38" s="9"/>
      <c r="N38" s="9"/>
    </row>
    <row r="39" spans="2:14" ht="18" customHeight="1" x14ac:dyDescent="0.2">
      <c r="B39" s="24" t="s">
        <v>40</v>
      </c>
      <c r="C39" s="12">
        <f>+[2]PP!G38</f>
        <v>876.2</v>
      </c>
      <c r="D39" s="12">
        <f>+[2]PP!H38</f>
        <v>817.7</v>
      </c>
      <c r="E39" s="12">
        <f>+[2]PP!I38</f>
        <v>191.3</v>
      </c>
      <c r="F39" s="13">
        <f t="shared" si="17"/>
        <v>1885.2</v>
      </c>
      <c r="G39" s="12">
        <v>1159.947866</v>
      </c>
      <c r="H39" s="12">
        <v>523.56622500000003</v>
      </c>
      <c r="I39" s="12">
        <v>151.13272699999999</v>
      </c>
      <c r="J39" s="12">
        <f t="shared" si="18"/>
        <v>1834.6468179999999</v>
      </c>
      <c r="K39" s="12">
        <f t="shared" si="1"/>
        <v>50.553182000000106</v>
      </c>
      <c r="L39" s="14">
        <f t="shared" si="2"/>
        <v>102.75547214341285</v>
      </c>
      <c r="M39" s="9"/>
      <c r="N39" s="9"/>
    </row>
    <row r="40" spans="2:14" ht="18" customHeight="1" x14ac:dyDescent="0.2">
      <c r="B40" s="26" t="s">
        <v>41</v>
      </c>
      <c r="C40" s="6">
        <f>+[2]PP!G39</f>
        <v>58</v>
      </c>
      <c r="D40" s="6">
        <f>+[2]PP!H39</f>
        <v>55.7</v>
      </c>
      <c r="E40" s="6">
        <f>+[2]PP!I39</f>
        <v>47.099999999999994</v>
      </c>
      <c r="F40" s="7">
        <f t="shared" si="17"/>
        <v>160.80000000000001</v>
      </c>
      <c r="G40" s="6">
        <v>30.473918999999999</v>
      </c>
      <c r="H40" s="6">
        <v>24.174849000000002</v>
      </c>
      <c r="I40" s="6">
        <v>32.614175000000003</v>
      </c>
      <c r="J40" s="6">
        <f t="shared" si="18"/>
        <v>87.262943000000007</v>
      </c>
      <c r="K40" s="6">
        <f t="shared" si="1"/>
        <v>73.537057000000004</v>
      </c>
      <c r="L40" s="8">
        <f t="shared" si="2"/>
        <v>184.27065885229197</v>
      </c>
      <c r="M40" s="9"/>
      <c r="N40" s="9"/>
    </row>
    <row r="41" spans="2:14" ht="18" customHeight="1" x14ac:dyDescent="0.2">
      <c r="B41" s="27" t="s">
        <v>42</v>
      </c>
      <c r="C41" s="12">
        <f>+[2]PP!G40</f>
        <v>32.799999999999997</v>
      </c>
      <c r="D41" s="12">
        <f>+[2]PP!H40</f>
        <v>26.6</v>
      </c>
      <c r="E41" s="12">
        <f>+[2]PP!I40</f>
        <v>21.2</v>
      </c>
      <c r="F41" s="13">
        <f t="shared" si="17"/>
        <v>80.599999999999994</v>
      </c>
      <c r="G41" s="12">
        <v>16.586376999999999</v>
      </c>
      <c r="H41" s="12">
        <v>11.948829</v>
      </c>
      <c r="I41" s="12">
        <v>11.962047999999999</v>
      </c>
      <c r="J41" s="12">
        <f t="shared" si="18"/>
        <v>40.497253999999998</v>
      </c>
      <c r="K41" s="12">
        <f t="shared" si="1"/>
        <v>40.102745999999996</v>
      </c>
      <c r="L41" s="14">
        <f t="shared" si="2"/>
        <v>199.02584012239447</v>
      </c>
      <c r="M41" s="9"/>
      <c r="N41" s="9"/>
    </row>
    <row r="42" spans="2:14" ht="18" customHeight="1" x14ac:dyDescent="0.2">
      <c r="B42" s="28" t="s">
        <v>43</v>
      </c>
      <c r="C42" s="29">
        <f>+[2]PP!G41</f>
        <v>25.2</v>
      </c>
      <c r="D42" s="29">
        <f>+[2]PP!H41</f>
        <v>29.1</v>
      </c>
      <c r="E42" s="29">
        <f>+[2]PP!I41</f>
        <v>25.9</v>
      </c>
      <c r="F42" s="29">
        <f t="shared" si="17"/>
        <v>80.199999999999989</v>
      </c>
      <c r="G42" s="29">
        <v>13.887542</v>
      </c>
      <c r="H42" s="29">
        <v>12.22602</v>
      </c>
      <c r="I42" s="29">
        <v>20.652127</v>
      </c>
      <c r="J42" s="29">
        <f t="shared" si="18"/>
        <v>46.765689000000002</v>
      </c>
      <c r="K42" s="29">
        <f t="shared" si="1"/>
        <v>33.434310999999987</v>
      </c>
      <c r="L42" s="30">
        <f t="shared" si="2"/>
        <v>171.49325010479367</v>
      </c>
      <c r="M42" s="9"/>
      <c r="N42" s="9"/>
    </row>
    <row r="43" spans="2:14" ht="18" customHeight="1" x14ac:dyDescent="0.2">
      <c r="B43" s="24" t="s">
        <v>44</v>
      </c>
      <c r="C43" s="12">
        <f>+[2]PP!G42</f>
        <v>112.2</v>
      </c>
      <c r="D43" s="12">
        <f>+[2]PP!H42</f>
        <v>108.1</v>
      </c>
      <c r="E43" s="12">
        <f>+[2]PP!I42</f>
        <v>99.9</v>
      </c>
      <c r="F43" s="13">
        <f t="shared" si="17"/>
        <v>320.20000000000005</v>
      </c>
      <c r="G43" s="12">
        <v>108.577651</v>
      </c>
      <c r="H43" s="12">
        <v>106.727429</v>
      </c>
      <c r="I43" s="12">
        <v>109.104015</v>
      </c>
      <c r="J43" s="12">
        <f t="shared" si="18"/>
        <v>324.40909499999998</v>
      </c>
      <c r="K43" s="12">
        <f t="shared" si="1"/>
        <v>-4.2090949999999339</v>
      </c>
      <c r="L43" s="14">
        <f t="shared" si="2"/>
        <v>98.702534834912711</v>
      </c>
      <c r="M43" s="9"/>
      <c r="N43" s="9"/>
    </row>
    <row r="44" spans="2:14" ht="18" customHeight="1" x14ac:dyDescent="0.2">
      <c r="B44" s="24" t="s">
        <v>45</v>
      </c>
      <c r="C44" s="12">
        <f>+[2]PP!G43</f>
        <v>34</v>
      </c>
      <c r="D44" s="12">
        <f>+[2]PP!H43</f>
        <v>33.799999999999997</v>
      </c>
      <c r="E44" s="12">
        <f>+[2]PP!I43</f>
        <v>31.2</v>
      </c>
      <c r="F44" s="13">
        <f t="shared" si="17"/>
        <v>99</v>
      </c>
      <c r="G44" s="12">
        <v>32.797097999999998</v>
      </c>
      <c r="H44" s="12">
        <v>32.238218000000003</v>
      </c>
      <c r="I44" s="12">
        <v>32.956091999999998</v>
      </c>
      <c r="J44" s="12">
        <f t="shared" si="18"/>
        <v>97.991407999999993</v>
      </c>
      <c r="K44" s="12">
        <f t="shared" si="1"/>
        <v>1.0085920000000073</v>
      </c>
      <c r="L44" s="14">
        <f t="shared" si="2"/>
        <v>101.02926574950327</v>
      </c>
      <c r="M44" s="9"/>
      <c r="N44" s="9"/>
    </row>
    <row r="45" spans="2:14" ht="18" customHeight="1" x14ac:dyDescent="0.2">
      <c r="B45" s="23" t="s">
        <v>46</v>
      </c>
      <c r="C45" s="6">
        <f>+[2]PP!G46</f>
        <v>244.4</v>
      </c>
      <c r="D45" s="6">
        <f>+[2]PP!H46</f>
        <v>206.9</v>
      </c>
      <c r="E45" s="6">
        <f>+[2]PP!I46</f>
        <v>313.10000000000002</v>
      </c>
      <c r="F45" s="7">
        <f t="shared" si="17"/>
        <v>764.40000000000009</v>
      </c>
      <c r="G45" s="6">
        <v>145.28163699999999</v>
      </c>
      <c r="H45" s="6">
        <v>178.78716299999999</v>
      </c>
      <c r="I45" s="6">
        <v>146.61820299999999</v>
      </c>
      <c r="J45" s="6">
        <f t="shared" si="18"/>
        <v>470.687003</v>
      </c>
      <c r="K45" s="6">
        <f t="shared" si="1"/>
        <v>293.71299700000009</v>
      </c>
      <c r="L45" s="8">
        <f t="shared" si="2"/>
        <v>162.40091507264333</v>
      </c>
      <c r="M45" s="9"/>
      <c r="N45" s="9"/>
    </row>
    <row r="46" spans="2:14" ht="18" customHeight="1" x14ac:dyDescent="0.2">
      <c r="B46" s="10" t="s">
        <v>47</v>
      </c>
      <c r="C46" s="6">
        <f t="shared" ref="C46:J46" si="19">+C47+C49</f>
        <v>5368.1</v>
      </c>
      <c r="D46" s="6">
        <f t="shared" si="19"/>
        <v>4814.8999999999996</v>
      </c>
      <c r="E46" s="6">
        <f t="shared" si="19"/>
        <v>5214.0999999999995</v>
      </c>
      <c r="F46" s="6">
        <f t="shared" si="19"/>
        <v>15397.1</v>
      </c>
      <c r="G46" s="6">
        <f t="shared" si="19"/>
        <v>4792.8848109999999</v>
      </c>
      <c r="H46" s="6">
        <f t="shared" si="19"/>
        <v>4708.8620339999998</v>
      </c>
      <c r="I46" s="6">
        <f t="shared" si="19"/>
        <v>4854.510953</v>
      </c>
      <c r="J46" s="6">
        <f t="shared" si="19"/>
        <v>14356.257798000001</v>
      </c>
      <c r="K46" s="6">
        <f t="shared" si="1"/>
        <v>1040.8422019999998</v>
      </c>
      <c r="L46" s="8">
        <f t="shared" si="2"/>
        <v>107.25009411676211</v>
      </c>
      <c r="M46" s="9"/>
      <c r="N46" s="9"/>
    </row>
    <row r="47" spans="2:14" ht="18" customHeight="1" x14ac:dyDescent="0.2">
      <c r="B47" s="23" t="s">
        <v>48</v>
      </c>
      <c r="C47" s="6">
        <f t="shared" ref="C47:J47" si="20">SUM(C48:C48)</f>
        <v>4321.2</v>
      </c>
      <c r="D47" s="6">
        <f t="shared" si="20"/>
        <v>3844.4</v>
      </c>
      <c r="E47" s="6">
        <f t="shared" si="20"/>
        <v>4222.8999999999996</v>
      </c>
      <c r="F47" s="7">
        <f t="shared" si="20"/>
        <v>12388.5</v>
      </c>
      <c r="G47" s="6">
        <f t="shared" si="20"/>
        <v>3832.741137</v>
      </c>
      <c r="H47" s="6">
        <f t="shared" si="20"/>
        <v>3799.9583969999999</v>
      </c>
      <c r="I47" s="6">
        <f t="shared" si="20"/>
        <v>3956.1477719999998</v>
      </c>
      <c r="J47" s="6">
        <f t="shared" si="20"/>
        <v>11588.847306</v>
      </c>
      <c r="K47" s="6">
        <f t="shared" si="1"/>
        <v>799.65269400000034</v>
      </c>
      <c r="L47" s="8">
        <f t="shared" si="2"/>
        <v>106.90019182137284</v>
      </c>
      <c r="M47" s="9"/>
      <c r="N47" s="9"/>
    </row>
    <row r="48" spans="2:14" ht="18" customHeight="1" x14ac:dyDescent="0.2">
      <c r="B48" s="24" t="s">
        <v>49</v>
      </c>
      <c r="C48" s="12">
        <f>+[2]PP!G49</f>
        <v>4321.2</v>
      </c>
      <c r="D48" s="12">
        <f>+[2]PP!H49</f>
        <v>3844.4</v>
      </c>
      <c r="E48" s="12">
        <f>+[2]PP!I49</f>
        <v>4222.8999999999996</v>
      </c>
      <c r="F48" s="13">
        <f>SUM(C48:E48)</f>
        <v>12388.5</v>
      </c>
      <c r="G48" s="12">
        <v>3832.741137</v>
      </c>
      <c r="H48" s="12">
        <v>3799.9583969999999</v>
      </c>
      <c r="I48" s="12">
        <v>3956.1477719999998</v>
      </c>
      <c r="J48" s="12">
        <f>SUM(G48:I48)</f>
        <v>11588.847306</v>
      </c>
      <c r="K48" s="12">
        <f t="shared" si="1"/>
        <v>799.65269400000034</v>
      </c>
      <c r="L48" s="14">
        <f t="shared" si="2"/>
        <v>106.90019182137284</v>
      </c>
      <c r="M48" s="9"/>
      <c r="N48" s="9"/>
    </row>
    <row r="49" spans="1:14" ht="18" customHeight="1" x14ac:dyDescent="0.2">
      <c r="B49" s="23" t="s">
        <v>50</v>
      </c>
      <c r="C49" s="6">
        <f>SUM(C50:C52)</f>
        <v>1046.9000000000001</v>
      </c>
      <c r="D49" s="6">
        <f t="shared" ref="D49:F49" si="21">SUM(D50:D52)</f>
        <v>970.5</v>
      </c>
      <c r="E49" s="6">
        <f t="shared" si="21"/>
        <v>991.19999999999993</v>
      </c>
      <c r="F49" s="7">
        <f t="shared" si="21"/>
        <v>3008.6000000000004</v>
      </c>
      <c r="G49" s="6">
        <f>+G50+G51+G52</f>
        <v>960.14367399999992</v>
      </c>
      <c r="H49" s="6">
        <f t="shared" ref="H49:I49" si="22">+H50+H51+H52</f>
        <v>908.903637</v>
      </c>
      <c r="I49" s="6">
        <f t="shared" si="22"/>
        <v>898.36318100000005</v>
      </c>
      <c r="J49" s="6">
        <f>SUM(J50:J52)</f>
        <v>2767.4104920000004</v>
      </c>
      <c r="K49" s="6">
        <f t="shared" si="1"/>
        <v>241.18950799999993</v>
      </c>
      <c r="L49" s="8">
        <f t="shared" si="2"/>
        <v>108.71534991636507</v>
      </c>
      <c r="M49" s="9"/>
      <c r="N49" s="9"/>
    </row>
    <row r="50" spans="1:14" ht="18" customHeight="1" x14ac:dyDescent="0.2">
      <c r="B50" s="24" t="s">
        <v>51</v>
      </c>
      <c r="C50" s="12">
        <f>+[2]PP!G51</f>
        <v>1030.7</v>
      </c>
      <c r="D50" s="12">
        <f>+[2]PP!H51</f>
        <v>955.3</v>
      </c>
      <c r="E50" s="12">
        <f>+[2]PP!I51</f>
        <v>976.8</v>
      </c>
      <c r="F50" s="13">
        <f t="shared" ref="F50:F55" si="23">SUM(C50:E50)</f>
        <v>2962.8</v>
      </c>
      <c r="G50" s="12">
        <v>914.11307199999999</v>
      </c>
      <c r="H50" s="12">
        <v>868.28389100000004</v>
      </c>
      <c r="I50" s="12">
        <v>853.55890599999998</v>
      </c>
      <c r="J50" s="12">
        <f t="shared" ref="J50:J55" si="24">SUM(G50:I50)</f>
        <v>2635.9558690000003</v>
      </c>
      <c r="K50" s="12">
        <f t="shared" si="1"/>
        <v>326.84413099999983</v>
      </c>
      <c r="L50" s="14">
        <f t="shared" si="2"/>
        <v>112.39945383167564</v>
      </c>
      <c r="M50" s="9"/>
      <c r="N50" s="9"/>
    </row>
    <row r="51" spans="1:14" ht="18" customHeight="1" x14ac:dyDescent="0.2">
      <c r="B51" s="24" t="s">
        <v>52</v>
      </c>
      <c r="C51" s="12">
        <f>+[2]PP!G52</f>
        <v>14.8</v>
      </c>
      <c r="D51" s="12">
        <f>+[2]PP!H52</f>
        <v>13.6</v>
      </c>
      <c r="E51" s="12">
        <f>+[2]PP!I52</f>
        <v>13.4</v>
      </c>
      <c r="F51" s="13">
        <f t="shared" si="23"/>
        <v>41.8</v>
      </c>
      <c r="G51" s="12">
        <v>18.098033000000001</v>
      </c>
      <c r="H51" s="12">
        <v>16.036766</v>
      </c>
      <c r="I51" s="12">
        <v>18.690911</v>
      </c>
      <c r="J51" s="12">
        <f t="shared" si="24"/>
        <v>52.825710000000001</v>
      </c>
      <c r="K51" s="12">
        <f t="shared" si="1"/>
        <v>-11.025710000000004</v>
      </c>
      <c r="L51" s="14">
        <f t="shared" si="2"/>
        <v>79.128136659213851</v>
      </c>
      <c r="M51" s="9"/>
      <c r="N51" s="9"/>
    </row>
    <row r="52" spans="1:14" ht="18" customHeight="1" x14ac:dyDescent="0.2">
      <c r="B52" s="24" t="s">
        <v>25</v>
      </c>
      <c r="C52" s="12">
        <f>+[2]PP!G53</f>
        <v>1.4</v>
      </c>
      <c r="D52" s="12">
        <f>+[2]PP!H53</f>
        <v>1.6</v>
      </c>
      <c r="E52" s="12">
        <f>+[2]PP!I53</f>
        <v>1</v>
      </c>
      <c r="F52" s="13">
        <f t="shared" si="23"/>
        <v>4</v>
      </c>
      <c r="G52" s="12">
        <v>27.932569000000001</v>
      </c>
      <c r="H52" s="12">
        <v>24.582979999999999</v>
      </c>
      <c r="I52" s="12">
        <v>26.113364000000001</v>
      </c>
      <c r="J52" s="12">
        <f t="shared" si="24"/>
        <v>78.628912999999997</v>
      </c>
      <c r="K52" s="12">
        <f t="shared" si="1"/>
        <v>-74.628912999999997</v>
      </c>
      <c r="L52" s="14">
        <f t="shared" si="2"/>
        <v>5.0871872030076268</v>
      </c>
      <c r="M52" s="9"/>
      <c r="N52" s="9"/>
    </row>
    <row r="53" spans="1:14" ht="18" customHeight="1" x14ac:dyDescent="0.2">
      <c r="B53" s="10" t="s">
        <v>53</v>
      </c>
      <c r="C53" s="6">
        <f>+[2]PP!G54</f>
        <v>126.9</v>
      </c>
      <c r="D53" s="6">
        <f>+[2]PP!H54</f>
        <v>146.69999999999999</v>
      </c>
      <c r="E53" s="6">
        <f>+[2]PP!I54</f>
        <v>132.6</v>
      </c>
      <c r="F53" s="7">
        <f t="shared" si="23"/>
        <v>406.20000000000005</v>
      </c>
      <c r="G53" s="6">
        <v>113.48712</v>
      </c>
      <c r="H53" s="6">
        <v>124.33975100000001</v>
      </c>
      <c r="I53" s="6">
        <v>135.217916</v>
      </c>
      <c r="J53" s="6">
        <f t="shared" si="24"/>
        <v>373.04478700000004</v>
      </c>
      <c r="K53" s="6">
        <f t="shared" si="1"/>
        <v>33.155213000000003</v>
      </c>
      <c r="L53" s="8">
        <f t="shared" si="2"/>
        <v>108.887729880005</v>
      </c>
      <c r="M53" s="9"/>
      <c r="N53" s="9"/>
    </row>
    <row r="54" spans="1:14" ht="18" customHeight="1" x14ac:dyDescent="0.2">
      <c r="B54" s="10" t="s">
        <v>54</v>
      </c>
      <c r="C54" s="6">
        <f>+[2]PP!G55</f>
        <v>0.2</v>
      </c>
      <c r="D54" s="6">
        <f>+[2]PP!H55</f>
        <v>0.3</v>
      </c>
      <c r="E54" s="6">
        <f>+[2]PP!I55</f>
        <v>0.5</v>
      </c>
      <c r="F54" s="7">
        <f t="shared" si="23"/>
        <v>1</v>
      </c>
      <c r="G54" s="6">
        <v>9.5843999999999999E-2</v>
      </c>
      <c r="H54" s="6">
        <v>0.15643799999999999</v>
      </c>
      <c r="I54" s="6">
        <v>0.27150200000000002</v>
      </c>
      <c r="J54" s="6">
        <f t="shared" si="24"/>
        <v>0.52378400000000003</v>
      </c>
      <c r="K54" s="6">
        <f t="shared" si="1"/>
        <v>0.47621599999999997</v>
      </c>
      <c r="L54" s="8">
        <f t="shared" si="2"/>
        <v>190.91839384173628</v>
      </c>
      <c r="M54" s="9"/>
      <c r="N54" s="9"/>
    </row>
    <row r="55" spans="1:14" ht="18" customHeight="1" x14ac:dyDescent="0.2">
      <c r="B55" s="10" t="s">
        <v>55</v>
      </c>
      <c r="C55" s="6">
        <f>+[2]PP!G56</f>
        <v>323.2</v>
      </c>
      <c r="D55" s="6">
        <f>+[2]PP!H56</f>
        <v>308</v>
      </c>
      <c r="E55" s="6">
        <f>+[2]PP!I56</f>
        <v>1067.5</v>
      </c>
      <c r="F55" s="7">
        <f t="shared" si="23"/>
        <v>1698.7</v>
      </c>
      <c r="G55" s="6">
        <v>364.20812699999999</v>
      </c>
      <c r="H55" s="6">
        <v>391.807367</v>
      </c>
      <c r="I55" s="6">
        <v>407.94943000000001</v>
      </c>
      <c r="J55" s="6">
        <f t="shared" si="24"/>
        <v>1163.9649239999999</v>
      </c>
      <c r="K55" s="6">
        <f t="shared" si="1"/>
        <v>534.73507600000016</v>
      </c>
      <c r="L55" s="8">
        <f t="shared" si="2"/>
        <v>145.940823900635</v>
      </c>
      <c r="M55" s="9"/>
      <c r="N55" s="9"/>
    </row>
    <row r="56" spans="1:14" ht="18" customHeight="1" x14ac:dyDescent="0.2">
      <c r="B56" s="10" t="s">
        <v>56</v>
      </c>
      <c r="C56" s="6">
        <f>+C57</f>
        <v>0</v>
      </c>
      <c r="D56" s="6">
        <f t="shared" ref="D56:E56" si="25">+D57</f>
        <v>0.2</v>
      </c>
      <c r="E56" s="6">
        <f t="shared" si="25"/>
        <v>0.1</v>
      </c>
      <c r="F56" s="7">
        <f>+F57</f>
        <v>0.30000000000000004</v>
      </c>
      <c r="G56" s="6">
        <f>+G57</f>
        <v>0</v>
      </c>
      <c r="H56" s="6">
        <f t="shared" ref="H56:I56" si="26">+H57</f>
        <v>0</v>
      </c>
      <c r="I56" s="6">
        <f t="shared" si="26"/>
        <v>0</v>
      </c>
      <c r="J56" s="6">
        <f>+J57</f>
        <v>0</v>
      </c>
      <c r="K56" s="6">
        <f t="shared" si="1"/>
        <v>0.30000000000000004</v>
      </c>
      <c r="L56" s="8">
        <v>0</v>
      </c>
      <c r="M56" s="9"/>
      <c r="N56" s="9"/>
    </row>
    <row r="57" spans="1:14" ht="18" customHeight="1" x14ac:dyDescent="0.2">
      <c r="B57" s="31" t="s">
        <v>57</v>
      </c>
      <c r="C57" s="6">
        <f t="shared" ref="C57:J57" si="27">SUM(C58:C58)</f>
        <v>0</v>
      </c>
      <c r="D57" s="6">
        <f t="shared" si="27"/>
        <v>0.2</v>
      </c>
      <c r="E57" s="6">
        <f t="shared" si="27"/>
        <v>0.1</v>
      </c>
      <c r="F57" s="7">
        <f t="shared" si="27"/>
        <v>0.30000000000000004</v>
      </c>
      <c r="G57" s="6">
        <f t="shared" si="27"/>
        <v>0</v>
      </c>
      <c r="H57" s="6">
        <f t="shared" si="27"/>
        <v>0</v>
      </c>
      <c r="I57" s="6">
        <f t="shared" si="27"/>
        <v>0</v>
      </c>
      <c r="J57" s="6">
        <f t="shared" si="27"/>
        <v>0</v>
      </c>
      <c r="K57" s="6">
        <f t="shared" si="1"/>
        <v>0.30000000000000004</v>
      </c>
      <c r="L57" s="8">
        <v>0</v>
      </c>
      <c r="M57" s="9"/>
      <c r="N57" s="9"/>
    </row>
    <row r="58" spans="1:14" s="33" customFormat="1" ht="18" customHeight="1" x14ac:dyDescent="0.2">
      <c r="B58" s="19" t="s">
        <v>25</v>
      </c>
      <c r="C58" s="12">
        <f>+[2]PP!G64</f>
        <v>0</v>
      </c>
      <c r="D58" s="12">
        <f>+[2]PP!H64</f>
        <v>0.2</v>
      </c>
      <c r="E58" s="12">
        <f>+[2]PP!I64</f>
        <v>0.1</v>
      </c>
      <c r="F58" s="13">
        <f t="shared" ref="F58" si="28">SUM(C58:E58)</f>
        <v>0.30000000000000004</v>
      </c>
      <c r="G58" s="12">
        <v>0</v>
      </c>
      <c r="H58" s="12">
        <v>0</v>
      </c>
      <c r="I58" s="12">
        <v>0</v>
      </c>
      <c r="J58" s="12">
        <f t="shared" ref="J58" si="29">SUM(G58:I58)</f>
        <v>0</v>
      </c>
      <c r="K58" s="12">
        <f t="shared" si="1"/>
        <v>0.30000000000000004</v>
      </c>
      <c r="L58" s="14">
        <v>0</v>
      </c>
      <c r="M58" s="9"/>
      <c r="N58" s="9"/>
    </row>
    <row r="59" spans="1:14" ht="18" customHeight="1" x14ac:dyDescent="0.2">
      <c r="B59" s="34" t="s">
        <v>58</v>
      </c>
      <c r="C59" s="6">
        <f>+C60+C71+C75+C79</f>
        <v>21297.8</v>
      </c>
      <c r="D59" s="6">
        <f t="shared" ref="D59:I59" si="30">+D60+D71+D75+D79</f>
        <v>3755.6</v>
      </c>
      <c r="E59" s="6">
        <f t="shared" si="30"/>
        <v>2775.9</v>
      </c>
      <c r="F59" s="6">
        <f t="shared" si="30"/>
        <v>27829.3</v>
      </c>
      <c r="G59" s="6">
        <f t="shared" si="30"/>
        <v>20888.520881</v>
      </c>
      <c r="H59" s="6">
        <f t="shared" si="30"/>
        <v>2956.0447439999998</v>
      </c>
      <c r="I59" s="6">
        <f t="shared" si="30"/>
        <v>3416.2633730000002</v>
      </c>
      <c r="J59" s="6">
        <f>+J60+J71+J75+J79</f>
        <v>27260.828998000001</v>
      </c>
      <c r="K59" s="6">
        <f t="shared" si="1"/>
        <v>568.47100199999841</v>
      </c>
      <c r="L59" s="8">
        <f t="shared" ref="L59:L84" si="31">+F59/J59*100</f>
        <v>102.08530342948011</v>
      </c>
      <c r="M59" s="9"/>
      <c r="N59" s="9"/>
    </row>
    <row r="60" spans="1:14" ht="18" customHeight="1" x14ac:dyDescent="0.2">
      <c r="B60" s="31" t="s">
        <v>59</v>
      </c>
      <c r="C60" s="6">
        <f>+C61+C67</f>
        <v>3157.1</v>
      </c>
      <c r="D60" s="6">
        <f t="shared" ref="D60:J60" si="32">+D61+D67</f>
        <v>2980.6</v>
      </c>
      <c r="E60" s="6">
        <f t="shared" si="32"/>
        <v>2037.7000000000003</v>
      </c>
      <c r="F60" s="7">
        <f t="shared" si="32"/>
        <v>8175.4</v>
      </c>
      <c r="G60" s="6">
        <f t="shared" si="32"/>
        <v>2200.1049010000002</v>
      </c>
      <c r="H60" s="6">
        <f t="shared" si="32"/>
        <v>2330.8584989999999</v>
      </c>
      <c r="I60" s="6">
        <f t="shared" si="32"/>
        <v>2670.8982460000002</v>
      </c>
      <c r="J60" s="6">
        <f t="shared" si="32"/>
        <v>7201.8616460000012</v>
      </c>
      <c r="K60" s="6">
        <f t="shared" si="1"/>
        <v>973.53835399999844</v>
      </c>
      <c r="L60" s="8">
        <f t="shared" si="31"/>
        <v>113.51787082081357</v>
      </c>
      <c r="M60" s="9"/>
      <c r="N60" s="9"/>
    </row>
    <row r="61" spans="1:14" ht="18" customHeight="1" x14ac:dyDescent="0.2">
      <c r="B61" s="31" t="s">
        <v>60</v>
      </c>
      <c r="C61" s="6">
        <f>+C62+C65+C66</f>
        <v>278.89999999999998</v>
      </c>
      <c r="D61" s="6">
        <f t="shared" ref="D61:J61" si="33">+D62+D65+D66</f>
        <v>253.6</v>
      </c>
      <c r="E61" s="6">
        <f t="shared" si="33"/>
        <v>94.7</v>
      </c>
      <c r="F61" s="7">
        <f t="shared" si="33"/>
        <v>627.19999999999993</v>
      </c>
      <c r="G61" s="6">
        <f t="shared" si="33"/>
        <v>112.368931</v>
      </c>
      <c r="H61" s="6">
        <f t="shared" si="33"/>
        <v>134.14795800000002</v>
      </c>
      <c r="I61" s="6">
        <f t="shared" si="33"/>
        <v>388.444367</v>
      </c>
      <c r="J61" s="6">
        <f t="shared" si="33"/>
        <v>634.96125600000005</v>
      </c>
      <c r="K61" s="6">
        <f t="shared" si="1"/>
        <v>-7.7612560000001167</v>
      </c>
      <c r="L61" s="8">
        <f t="shared" si="31"/>
        <v>98.777680381808977</v>
      </c>
      <c r="M61" s="9"/>
      <c r="N61" s="9"/>
    </row>
    <row r="62" spans="1:14" s="36" customFormat="1" ht="18" customHeight="1" x14ac:dyDescent="0.2">
      <c r="A62" s="35"/>
      <c r="B62" s="23" t="s">
        <v>61</v>
      </c>
      <c r="C62" s="15">
        <f t="shared" ref="C62:I62" si="34">+C63+C64</f>
        <v>76</v>
      </c>
      <c r="D62" s="15">
        <f t="shared" si="34"/>
        <v>115.1</v>
      </c>
      <c r="E62" s="15">
        <f t="shared" si="34"/>
        <v>86.2</v>
      </c>
      <c r="F62" s="16">
        <f t="shared" si="34"/>
        <v>277.29999999999995</v>
      </c>
      <c r="G62" s="6">
        <f t="shared" si="34"/>
        <v>107.574066</v>
      </c>
      <c r="H62" s="6">
        <f t="shared" si="34"/>
        <v>119.357011</v>
      </c>
      <c r="I62" s="6">
        <f t="shared" si="34"/>
        <v>123.432472</v>
      </c>
      <c r="J62" s="6">
        <f>SUM(G62:I62)</f>
        <v>350.36354900000003</v>
      </c>
      <c r="K62" s="6">
        <f t="shared" si="1"/>
        <v>-73.06354900000008</v>
      </c>
      <c r="L62" s="8">
        <f t="shared" si="31"/>
        <v>79.146361198664522</v>
      </c>
      <c r="M62" s="9"/>
      <c r="N62" s="9"/>
    </row>
    <row r="63" spans="1:14" ht="18" customHeight="1" x14ac:dyDescent="0.2">
      <c r="B63" s="24" t="s">
        <v>62</v>
      </c>
      <c r="C63" s="20">
        <f>+[2]PP!G69</f>
        <v>73.8</v>
      </c>
      <c r="D63" s="20">
        <f>+[2]PP!H69</f>
        <v>86.6</v>
      </c>
      <c r="E63" s="20">
        <f>+[2]PP!I69</f>
        <v>86.2</v>
      </c>
      <c r="F63" s="13">
        <f>SUM(C63:E63)</f>
        <v>246.59999999999997</v>
      </c>
      <c r="G63" s="12">
        <v>103.939393</v>
      </c>
      <c r="H63" s="12">
        <v>115.18980000000001</v>
      </c>
      <c r="I63" s="12">
        <v>119.772633</v>
      </c>
      <c r="J63" s="12">
        <f>SUM(G63:I63)</f>
        <v>338.90182599999997</v>
      </c>
      <c r="K63" s="12">
        <f t="shared" si="1"/>
        <v>-92.301826000000005</v>
      </c>
      <c r="L63" s="14">
        <f t="shared" si="31"/>
        <v>72.764435326471215</v>
      </c>
      <c r="M63" s="9"/>
      <c r="N63" s="9"/>
    </row>
    <row r="64" spans="1:14" ht="18" customHeight="1" x14ac:dyDescent="0.2">
      <c r="B64" s="37" t="s">
        <v>63</v>
      </c>
      <c r="C64" s="38">
        <f>+[2]PP!G70</f>
        <v>2.2000000000000002</v>
      </c>
      <c r="D64" s="38">
        <f>+[2]PP!H70</f>
        <v>28.5</v>
      </c>
      <c r="E64" s="38">
        <f>+[2]PP!I70</f>
        <v>0</v>
      </c>
      <c r="F64" s="29">
        <f>SUM(C64:E64)</f>
        <v>30.7</v>
      </c>
      <c r="G64" s="29">
        <v>3.6346729999999998</v>
      </c>
      <c r="H64" s="29">
        <v>4.167211</v>
      </c>
      <c r="I64" s="29">
        <v>3.6598389999999998</v>
      </c>
      <c r="J64" s="29">
        <f>SUM(G64:I64)</f>
        <v>11.461722999999999</v>
      </c>
      <c r="K64" s="29">
        <f t="shared" si="1"/>
        <v>19.238277</v>
      </c>
      <c r="L64" s="30">
        <f t="shared" si="31"/>
        <v>267.84803646013779</v>
      </c>
      <c r="M64" s="9"/>
      <c r="N64" s="9"/>
    </row>
    <row r="65" spans="2:14" ht="18" customHeight="1" x14ac:dyDescent="0.2">
      <c r="B65" s="39" t="s">
        <v>64</v>
      </c>
      <c r="C65" s="38">
        <f>+[2]PP!G71</f>
        <v>202</v>
      </c>
      <c r="D65" s="38">
        <f>+[2]PP!H71</f>
        <v>138.4</v>
      </c>
      <c r="E65" s="38">
        <f>+[2]PP!I71</f>
        <v>8.5</v>
      </c>
      <c r="F65" s="29">
        <f>SUM(C65:E65)</f>
        <v>348.9</v>
      </c>
      <c r="G65" s="29">
        <v>4.7032350000000003</v>
      </c>
      <c r="H65" s="29">
        <v>14.641386000000001</v>
      </c>
      <c r="I65" s="29">
        <v>264.75232899999997</v>
      </c>
      <c r="J65" s="29">
        <f>SUM(G65:I65)</f>
        <v>284.09694999999999</v>
      </c>
      <c r="K65" s="29">
        <f t="shared" si="1"/>
        <v>64.803049999999985</v>
      </c>
      <c r="L65" s="30">
        <f t="shared" si="31"/>
        <v>122.81018856415035</v>
      </c>
      <c r="M65" s="9"/>
      <c r="N65" s="9"/>
    </row>
    <row r="66" spans="2:14" ht="18" customHeight="1" x14ac:dyDescent="0.2">
      <c r="B66" s="40" t="s">
        <v>65</v>
      </c>
      <c r="C66" s="20">
        <f>+[2]PP!G72</f>
        <v>0.9</v>
      </c>
      <c r="D66" s="20">
        <f>+[2]PP!H72</f>
        <v>0.1</v>
      </c>
      <c r="E66" s="20">
        <f>+[2]PP!I72</f>
        <v>0</v>
      </c>
      <c r="F66" s="13">
        <f>SUM(C66:E66)</f>
        <v>1</v>
      </c>
      <c r="G66" s="12">
        <v>9.1630000000000003E-2</v>
      </c>
      <c r="H66" s="12">
        <v>0.149561</v>
      </c>
      <c r="I66" s="12">
        <v>0.25956600000000002</v>
      </c>
      <c r="J66" s="12">
        <f>SUM(G66:I66)</f>
        <v>0.50075700000000001</v>
      </c>
      <c r="K66" s="12">
        <f t="shared" si="1"/>
        <v>0.49924299999999999</v>
      </c>
      <c r="L66" s="14">
        <f t="shared" si="31"/>
        <v>199.6976577461723</v>
      </c>
      <c r="M66" s="9"/>
      <c r="N66" s="9"/>
    </row>
    <row r="67" spans="2:14" ht="18" customHeight="1" x14ac:dyDescent="0.2">
      <c r="B67" s="31" t="s">
        <v>66</v>
      </c>
      <c r="C67" s="6">
        <f>SUM(C68:C70)</f>
        <v>2878.2</v>
      </c>
      <c r="D67" s="6">
        <f t="shared" ref="D67:J67" si="35">SUM(D68:D70)</f>
        <v>2727</v>
      </c>
      <c r="E67" s="6">
        <f t="shared" si="35"/>
        <v>1943.0000000000002</v>
      </c>
      <c r="F67" s="7">
        <f t="shared" si="35"/>
        <v>7548.2</v>
      </c>
      <c r="G67" s="6">
        <f t="shared" si="35"/>
        <v>2087.7359700000002</v>
      </c>
      <c r="H67" s="6">
        <f t="shared" si="35"/>
        <v>2196.7105409999999</v>
      </c>
      <c r="I67" s="6">
        <f t="shared" si="35"/>
        <v>2282.4538790000001</v>
      </c>
      <c r="J67" s="6">
        <f t="shared" si="35"/>
        <v>6566.9003900000007</v>
      </c>
      <c r="K67" s="6">
        <f t="shared" si="1"/>
        <v>981.29960999999912</v>
      </c>
      <c r="L67" s="8">
        <f t="shared" si="31"/>
        <v>114.94311702206281</v>
      </c>
      <c r="M67" s="9"/>
      <c r="N67" s="9"/>
    </row>
    <row r="68" spans="2:14" ht="18" customHeight="1" x14ac:dyDescent="0.2">
      <c r="B68" s="19" t="s">
        <v>67</v>
      </c>
      <c r="C68" s="12">
        <f>+[2]PP!G74:G74</f>
        <v>10.5</v>
      </c>
      <c r="D68" s="12">
        <f>+[2]PP!H74:H74</f>
        <v>4.5999999999999996</v>
      </c>
      <c r="E68" s="12">
        <f>+[2]PP!I74:I74</f>
        <v>6.9</v>
      </c>
      <c r="F68" s="13">
        <f>SUM(C68:E68)</f>
        <v>22</v>
      </c>
      <c r="G68" s="12">
        <v>31.712546</v>
      </c>
      <c r="H68" s="12">
        <v>38.668985999999997</v>
      </c>
      <c r="I68" s="12">
        <v>37.063068999999999</v>
      </c>
      <c r="J68" s="12">
        <f>SUM(G68:I68)</f>
        <v>107.44460099999999</v>
      </c>
      <c r="K68" s="12">
        <f t="shared" ref="K68:K99" si="36">+F68-J68</f>
        <v>-85.444600999999992</v>
      </c>
      <c r="L68" s="14">
        <f t="shared" si="31"/>
        <v>20.475668200396598</v>
      </c>
      <c r="M68" s="9"/>
      <c r="N68" s="9"/>
    </row>
    <row r="69" spans="2:14" ht="18" customHeight="1" x14ac:dyDescent="0.2">
      <c r="B69" s="41" t="s">
        <v>64</v>
      </c>
      <c r="C69" s="29">
        <f>+[2]PP!G75:G75</f>
        <v>2837.6</v>
      </c>
      <c r="D69" s="29">
        <f>+[2]PP!H75:H75</f>
        <v>2509</v>
      </c>
      <c r="E69" s="29">
        <f>+[2]PP!I75:I75</f>
        <v>1872.7</v>
      </c>
      <c r="F69" s="29">
        <f>SUM(C69:E69)</f>
        <v>7219.3</v>
      </c>
      <c r="G69" s="42">
        <v>1924.796994</v>
      </c>
      <c r="H69" s="42">
        <v>1925.8194880000001</v>
      </c>
      <c r="I69" s="42">
        <v>1908.8406540000001</v>
      </c>
      <c r="J69" s="42">
        <f>SUM(G69:I69)</f>
        <v>5759.4571360000009</v>
      </c>
      <c r="K69" s="42">
        <f t="shared" si="36"/>
        <v>1459.8428639999993</v>
      </c>
      <c r="L69" s="30">
        <f t="shared" si="31"/>
        <v>125.34688303998516</v>
      </c>
      <c r="M69" s="9"/>
      <c r="N69" s="9"/>
    </row>
    <row r="70" spans="2:14" ht="18" customHeight="1" x14ac:dyDescent="0.2">
      <c r="B70" s="19" t="s">
        <v>25</v>
      </c>
      <c r="C70" s="12">
        <f>+[2]PP!G76:G76</f>
        <v>30.1</v>
      </c>
      <c r="D70" s="12">
        <f>+[2]PP!H76:H76</f>
        <v>213.4</v>
      </c>
      <c r="E70" s="12">
        <f>+[2]PP!I76:I76</f>
        <v>63.4</v>
      </c>
      <c r="F70" s="13">
        <f>SUM(C70:E70)</f>
        <v>306.89999999999998</v>
      </c>
      <c r="G70" s="12">
        <v>131.22642999999999</v>
      </c>
      <c r="H70" s="12">
        <v>232.22206700000001</v>
      </c>
      <c r="I70" s="12">
        <v>336.55015600000002</v>
      </c>
      <c r="J70" s="12">
        <f>SUM(G70:I70)</f>
        <v>699.99865299999999</v>
      </c>
      <c r="K70" s="12">
        <f t="shared" si="36"/>
        <v>-393.09865300000001</v>
      </c>
      <c r="L70" s="14">
        <f t="shared" si="31"/>
        <v>43.842941509203158</v>
      </c>
      <c r="M70" s="9"/>
      <c r="N70" s="9"/>
    </row>
    <row r="71" spans="2:14" ht="18" customHeight="1" x14ac:dyDescent="0.2">
      <c r="B71" s="31" t="s">
        <v>68</v>
      </c>
      <c r="C71" s="6">
        <f>SUM(C72:C74)</f>
        <v>588.9</v>
      </c>
      <c r="D71" s="6">
        <f t="shared" ref="D71:J71" si="37">SUM(D72:D74)</f>
        <v>695.19999999999993</v>
      </c>
      <c r="E71" s="6">
        <f t="shared" si="37"/>
        <v>655.49999999999989</v>
      </c>
      <c r="F71" s="7">
        <f t="shared" si="37"/>
        <v>1939.6000000000001</v>
      </c>
      <c r="G71" s="6">
        <f t="shared" si="37"/>
        <v>535.60650799999996</v>
      </c>
      <c r="H71" s="6">
        <f t="shared" si="37"/>
        <v>536.13530800000001</v>
      </c>
      <c r="I71" s="6">
        <f t="shared" si="37"/>
        <v>601.368923</v>
      </c>
      <c r="J71" s="6">
        <f t="shared" si="37"/>
        <v>1673.110739</v>
      </c>
      <c r="K71" s="6">
        <f t="shared" si="36"/>
        <v>266.48926100000017</v>
      </c>
      <c r="L71" s="8">
        <f t="shared" si="31"/>
        <v>115.92777183172454</v>
      </c>
      <c r="M71" s="9"/>
      <c r="N71" s="9"/>
    </row>
    <row r="72" spans="2:14" ht="18" customHeight="1" x14ac:dyDescent="0.2">
      <c r="B72" s="40" t="s">
        <v>69</v>
      </c>
      <c r="C72" s="12">
        <f>+[2]PP!G78</f>
        <v>419</v>
      </c>
      <c r="D72" s="12">
        <f>+[2]PP!H78</f>
        <v>563.1</v>
      </c>
      <c r="E72" s="12">
        <f>+[2]PP!I78</f>
        <v>539.29999999999995</v>
      </c>
      <c r="F72" s="13">
        <f>SUM(C72:E72)</f>
        <v>1521.4</v>
      </c>
      <c r="G72" s="12">
        <v>417.81046700000002</v>
      </c>
      <c r="H72" s="12">
        <v>415.50350400000002</v>
      </c>
      <c r="I72" s="12">
        <v>480.00805400000002</v>
      </c>
      <c r="J72" s="12">
        <f>SUM(G72:I72)</f>
        <v>1313.3220249999999</v>
      </c>
      <c r="K72" s="12">
        <f t="shared" si="36"/>
        <v>208.07797500000015</v>
      </c>
      <c r="L72" s="14">
        <f t="shared" si="31"/>
        <v>115.84363705466679</v>
      </c>
      <c r="M72" s="9"/>
      <c r="N72" s="9"/>
    </row>
    <row r="73" spans="2:14" ht="18" customHeight="1" x14ac:dyDescent="0.2">
      <c r="B73" s="40" t="s">
        <v>70</v>
      </c>
      <c r="C73" s="12">
        <f>+[2]PP!G79</f>
        <v>167.4</v>
      </c>
      <c r="D73" s="12">
        <f>+[2]PP!H79</f>
        <v>129.69999999999999</v>
      </c>
      <c r="E73" s="12">
        <f>+[2]PP!I79</f>
        <v>113.8</v>
      </c>
      <c r="F73" s="13">
        <f>SUM(C73:E73)</f>
        <v>410.90000000000003</v>
      </c>
      <c r="G73" s="12">
        <v>115.20448399999999</v>
      </c>
      <c r="H73" s="12">
        <v>117.871747</v>
      </c>
      <c r="I73" s="12">
        <v>117.96088899999999</v>
      </c>
      <c r="J73" s="12">
        <f>SUM(G73:I73)</f>
        <v>351.03712000000002</v>
      </c>
      <c r="K73" s="12">
        <f t="shared" si="36"/>
        <v>59.862880000000018</v>
      </c>
      <c r="L73" s="14">
        <f t="shared" si="31"/>
        <v>117.05314811151597</v>
      </c>
      <c r="M73" s="9"/>
      <c r="N73" s="9"/>
    </row>
    <row r="74" spans="2:14" ht="18" customHeight="1" x14ac:dyDescent="0.2">
      <c r="B74" s="40" t="s">
        <v>25</v>
      </c>
      <c r="C74" s="12">
        <f>+[2]PP!G80</f>
        <v>2.5</v>
      </c>
      <c r="D74" s="12">
        <f>+[2]PP!H80</f>
        <v>2.4</v>
      </c>
      <c r="E74" s="12">
        <f>+[2]PP!I80</f>
        <v>2.4</v>
      </c>
      <c r="F74" s="13">
        <f>SUM(C74:E74)</f>
        <v>7.3000000000000007</v>
      </c>
      <c r="G74" s="12">
        <v>2.5915569999999999</v>
      </c>
      <c r="H74" s="12">
        <v>2.7600570000000002</v>
      </c>
      <c r="I74" s="12">
        <v>3.3999799999999998</v>
      </c>
      <c r="J74" s="12">
        <f>SUM(G74:I74)</f>
        <v>8.751593999999999</v>
      </c>
      <c r="K74" s="12">
        <f t="shared" si="36"/>
        <v>-1.4515939999999983</v>
      </c>
      <c r="L74" s="14">
        <f t="shared" si="31"/>
        <v>83.413375894722748</v>
      </c>
      <c r="M74" s="9"/>
      <c r="N74" s="9"/>
    </row>
    <row r="75" spans="2:14" ht="18" customHeight="1" x14ac:dyDescent="0.2">
      <c r="B75" s="31" t="s">
        <v>71</v>
      </c>
      <c r="C75" s="6">
        <f>SUM(C76:C78)</f>
        <v>203.8</v>
      </c>
      <c r="D75" s="6">
        <f t="shared" ref="D75:J75" si="38">SUM(D76:D78)</f>
        <v>79.800000000000011</v>
      </c>
      <c r="E75" s="6">
        <f t="shared" si="38"/>
        <v>82.7</v>
      </c>
      <c r="F75" s="6">
        <f t="shared" si="38"/>
        <v>366.29999999999995</v>
      </c>
      <c r="G75" s="6">
        <f t="shared" si="38"/>
        <v>77.809472</v>
      </c>
      <c r="H75" s="6">
        <f t="shared" si="38"/>
        <v>89.05093699999999</v>
      </c>
      <c r="I75" s="6">
        <f t="shared" si="38"/>
        <v>143.99620400000001</v>
      </c>
      <c r="J75" s="6">
        <f t="shared" si="38"/>
        <v>310.85661300000004</v>
      </c>
      <c r="K75" s="6">
        <f t="shared" si="36"/>
        <v>55.443386999999916</v>
      </c>
      <c r="L75" s="8">
        <f t="shared" si="31"/>
        <v>117.83567879252416</v>
      </c>
      <c r="M75" s="9"/>
      <c r="N75" s="9"/>
    </row>
    <row r="76" spans="2:14" ht="18" customHeight="1" x14ac:dyDescent="0.2">
      <c r="B76" s="39" t="s">
        <v>72</v>
      </c>
      <c r="C76" s="29">
        <f>+[2]PP!G82</f>
        <v>3.4</v>
      </c>
      <c r="D76" s="29">
        <f>+[2]PP!H82</f>
        <v>3.7</v>
      </c>
      <c r="E76" s="29">
        <f>+[2]PP!I82</f>
        <v>4.8</v>
      </c>
      <c r="F76" s="29">
        <f>SUM(C76:E76)</f>
        <v>11.899999999999999</v>
      </c>
      <c r="G76" s="29">
        <v>4.7517389999999997</v>
      </c>
      <c r="H76" s="29">
        <v>4.8029679999999999</v>
      </c>
      <c r="I76" s="29">
        <v>6.1886089999999996</v>
      </c>
      <c r="J76" s="29">
        <f>SUM(G76:I76)</f>
        <v>15.743316</v>
      </c>
      <c r="K76" s="29">
        <f t="shared" si="36"/>
        <v>-3.8433160000000015</v>
      </c>
      <c r="L76" s="30">
        <f t="shared" si="31"/>
        <v>75.587633507451656</v>
      </c>
      <c r="M76" s="9"/>
      <c r="N76" s="9"/>
    </row>
    <row r="77" spans="2:14" ht="18" customHeight="1" x14ac:dyDescent="0.2">
      <c r="B77" s="39" t="s">
        <v>73</v>
      </c>
      <c r="C77" s="29">
        <f>+[2]PP!G83</f>
        <v>196.3</v>
      </c>
      <c r="D77" s="29">
        <f>+[2]PP!H83</f>
        <v>72.7</v>
      </c>
      <c r="E77" s="29">
        <f>+[2]PP!I83</f>
        <v>73.900000000000006</v>
      </c>
      <c r="F77" s="29">
        <f>SUM(C77:E77)</f>
        <v>342.9</v>
      </c>
      <c r="G77" s="29">
        <v>68.995851000000002</v>
      </c>
      <c r="H77" s="29">
        <v>79.906792999999993</v>
      </c>
      <c r="I77" s="29">
        <v>132.469728</v>
      </c>
      <c r="J77" s="29">
        <f>SUM(G77:I77)</f>
        <v>281.37237200000004</v>
      </c>
      <c r="K77" s="29">
        <f t="shared" si="36"/>
        <v>61.527627999999936</v>
      </c>
      <c r="L77" s="30">
        <f t="shared" si="31"/>
        <v>121.86697562474255</v>
      </c>
      <c r="M77" s="9"/>
      <c r="N77" s="9"/>
    </row>
    <row r="78" spans="2:14" ht="18" customHeight="1" x14ac:dyDescent="0.2">
      <c r="B78" s="43" t="s">
        <v>25</v>
      </c>
      <c r="C78" s="12">
        <f>+[2]PP!G84</f>
        <v>4.0999999999999996</v>
      </c>
      <c r="D78" s="12">
        <f>+[2]PP!H84</f>
        <v>3.4</v>
      </c>
      <c r="E78" s="12">
        <f>+[2]PP!I84</f>
        <v>4</v>
      </c>
      <c r="F78" s="12">
        <f>SUM(C78:E78)</f>
        <v>11.5</v>
      </c>
      <c r="G78" s="12">
        <v>4.0618819999999998</v>
      </c>
      <c r="H78" s="12">
        <v>4.3411759999999999</v>
      </c>
      <c r="I78" s="12">
        <v>5.3378670000000001</v>
      </c>
      <c r="J78" s="12">
        <f>SUM(G78:I78)</f>
        <v>13.740925000000001</v>
      </c>
      <c r="K78" s="12">
        <f t="shared" si="36"/>
        <v>-2.2409250000000007</v>
      </c>
      <c r="L78" s="14">
        <f t="shared" si="31"/>
        <v>83.691600092424636</v>
      </c>
      <c r="M78" s="9"/>
      <c r="N78" s="9"/>
    </row>
    <row r="79" spans="2:14" ht="18" customHeight="1" x14ac:dyDescent="0.2">
      <c r="B79" s="31" t="s">
        <v>74</v>
      </c>
      <c r="C79" s="6">
        <f>+[2]PP!G85</f>
        <v>17348</v>
      </c>
      <c r="D79" s="6">
        <f>+[2]PP!H85</f>
        <v>0</v>
      </c>
      <c r="E79" s="6">
        <f>+[2]PP!I85</f>
        <v>0</v>
      </c>
      <c r="F79" s="6">
        <f>SUM(C79:E79)</f>
        <v>17348</v>
      </c>
      <c r="G79" s="6">
        <v>18075</v>
      </c>
      <c r="H79" s="6">
        <v>0</v>
      </c>
      <c r="I79" s="6">
        <v>0</v>
      </c>
      <c r="J79" s="6">
        <f>SUM(G79:I79)</f>
        <v>18075</v>
      </c>
      <c r="K79" s="6">
        <f t="shared" si="36"/>
        <v>-727</v>
      </c>
      <c r="L79" s="8">
        <f t="shared" si="31"/>
        <v>95.977869986168741</v>
      </c>
      <c r="M79" s="9"/>
      <c r="N79" s="9"/>
    </row>
    <row r="80" spans="2:14" ht="18" customHeight="1" x14ac:dyDescent="0.2">
      <c r="B80" s="10" t="s">
        <v>75</v>
      </c>
      <c r="C80" s="6">
        <f>+C81+C87+C89</f>
        <v>1043.7004239599999</v>
      </c>
      <c r="D80" s="6">
        <f t="shared" ref="D80:J80" si="39">+D81+D87+D89</f>
        <v>1215.2</v>
      </c>
      <c r="E80" s="6">
        <f t="shared" si="39"/>
        <v>901.3</v>
      </c>
      <c r="F80" s="6">
        <f t="shared" si="39"/>
        <v>3160.2004239600001</v>
      </c>
      <c r="G80" s="6">
        <f t="shared" si="39"/>
        <v>895.70693800000004</v>
      </c>
      <c r="H80" s="6">
        <f t="shared" si="39"/>
        <v>1051.0631000000001</v>
      </c>
      <c r="I80" s="6">
        <f t="shared" si="39"/>
        <v>2686.2760790000002</v>
      </c>
      <c r="J80" s="6">
        <f t="shared" si="39"/>
        <v>4633.0461169999999</v>
      </c>
      <c r="K80" s="6">
        <f t="shared" si="36"/>
        <v>-1472.8456930399998</v>
      </c>
      <c r="L80" s="8">
        <f t="shared" si="31"/>
        <v>68.209992824468145</v>
      </c>
      <c r="M80" s="9"/>
      <c r="N80" s="9"/>
    </row>
    <row r="81" spans="1:14" ht="18" customHeight="1" x14ac:dyDescent="0.2">
      <c r="B81" s="31" t="s">
        <v>76</v>
      </c>
      <c r="C81" s="6">
        <f t="shared" ref="C81:G81" si="40">SUM(C82:C86)</f>
        <v>137.90042395999998</v>
      </c>
      <c r="D81" s="6">
        <f t="shared" ref="D81" si="41">SUM(D82:D86)</f>
        <v>46.2</v>
      </c>
      <c r="E81" s="6">
        <f t="shared" si="40"/>
        <v>42.8</v>
      </c>
      <c r="F81" s="6">
        <f t="shared" si="40"/>
        <v>226.90042396000001</v>
      </c>
      <c r="G81" s="6">
        <f t="shared" si="40"/>
        <v>44.365876999999998</v>
      </c>
      <c r="H81" s="6">
        <f t="shared" ref="H81:J81" si="42">SUM(H82:H86)</f>
        <v>4.5376E-2</v>
      </c>
      <c r="I81" s="6">
        <f t="shared" si="42"/>
        <v>1773.6564450000001</v>
      </c>
      <c r="J81" s="6">
        <f t="shared" si="42"/>
        <v>1818.0676980000001</v>
      </c>
      <c r="K81" s="6">
        <f t="shared" si="36"/>
        <v>-1591.1672740399999</v>
      </c>
      <c r="L81" s="14">
        <f t="shared" si="31"/>
        <v>12.480306657975726</v>
      </c>
      <c r="M81" s="9"/>
      <c r="N81" s="9"/>
    </row>
    <row r="82" spans="1:14" ht="18" customHeight="1" x14ac:dyDescent="0.2">
      <c r="B82" s="40" t="s">
        <v>77</v>
      </c>
      <c r="C82" s="12">
        <f>+[2]PP!G88</f>
        <v>0</v>
      </c>
      <c r="D82" s="12">
        <f>+[2]PP!H88</f>
        <v>0</v>
      </c>
      <c r="E82" s="12">
        <f>+[2]PP!I88</f>
        <v>0</v>
      </c>
      <c r="F82" s="12">
        <f t="shared" ref="F82:F88" si="43">SUM(C82:E82)</f>
        <v>0</v>
      </c>
      <c r="G82" s="12">
        <v>0</v>
      </c>
      <c r="H82" s="12">
        <v>0</v>
      </c>
      <c r="I82" s="12">
        <v>1500</v>
      </c>
      <c r="J82" s="12">
        <f t="shared" ref="J82:J88" si="44">SUM(G82:I82)</f>
        <v>1500</v>
      </c>
      <c r="K82" s="12">
        <f t="shared" si="36"/>
        <v>-1500</v>
      </c>
      <c r="L82" s="14">
        <f t="shared" si="31"/>
        <v>0</v>
      </c>
      <c r="M82" s="9"/>
      <c r="N82" s="9"/>
    </row>
    <row r="83" spans="1:14" ht="18" customHeight="1" x14ac:dyDescent="0.2">
      <c r="B83" s="40" t="s">
        <v>78</v>
      </c>
      <c r="C83" s="12">
        <f>+[2]PP!G89</f>
        <v>58.8</v>
      </c>
      <c r="D83" s="12">
        <f>+[2]PP!H89</f>
        <v>46.2</v>
      </c>
      <c r="E83" s="12">
        <f>+[2]PP!I89</f>
        <v>42.8</v>
      </c>
      <c r="F83" s="12">
        <f t="shared" si="43"/>
        <v>147.80000000000001</v>
      </c>
      <c r="G83" s="12">
        <v>0</v>
      </c>
      <c r="H83" s="12">
        <v>0</v>
      </c>
      <c r="I83" s="12">
        <v>0</v>
      </c>
      <c r="J83" s="12">
        <f t="shared" si="44"/>
        <v>0</v>
      </c>
      <c r="K83" s="12">
        <f t="shared" si="36"/>
        <v>147.80000000000001</v>
      </c>
      <c r="L83" s="32">
        <v>0</v>
      </c>
      <c r="M83" s="9"/>
      <c r="N83" s="9"/>
    </row>
    <row r="84" spans="1:14" ht="18" customHeight="1" x14ac:dyDescent="0.2">
      <c r="B84" s="40" t="s">
        <v>79</v>
      </c>
      <c r="C84" s="12">
        <f>+[2]PP!G90</f>
        <v>79.099999999999994</v>
      </c>
      <c r="D84" s="12">
        <f>+[2]PP!H90</f>
        <v>0</v>
      </c>
      <c r="E84" s="12">
        <f>+[2]PP!I90</f>
        <v>0</v>
      </c>
      <c r="F84" s="12">
        <f t="shared" si="43"/>
        <v>79.099999999999994</v>
      </c>
      <c r="G84" s="12">
        <v>44.365876999999998</v>
      </c>
      <c r="H84" s="12">
        <v>4.5376E-2</v>
      </c>
      <c r="I84" s="12">
        <v>273.65644500000002</v>
      </c>
      <c r="J84" s="12">
        <f t="shared" si="44"/>
        <v>318.06769800000001</v>
      </c>
      <c r="K84" s="12">
        <f t="shared" si="36"/>
        <v>-238.96769800000001</v>
      </c>
      <c r="L84" s="14">
        <f t="shared" si="31"/>
        <v>24.868919571958543</v>
      </c>
      <c r="M84" s="9"/>
      <c r="N84" s="9"/>
    </row>
    <row r="85" spans="1:14" ht="18" customHeight="1" x14ac:dyDescent="0.2">
      <c r="B85" s="40" t="s">
        <v>80</v>
      </c>
      <c r="C85" s="12">
        <f>+[2]PP!G91</f>
        <v>4.2396000000000003E-4</v>
      </c>
      <c r="D85" s="12">
        <f>+[2]PP!H91</f>
        <v>0</v>
      </c>
      <c r="E85" s="12">
        <f>+[2]PP!I91</f>
        <v>0</v>
      </c>
      <c r="F85" s="12">
        <f t="shared" si="43"/>
        <v>4.2396000000000003E-4</v>
      </c>
      <c r="G85" s="12">
        <v>0</v>
      </c>
      <c r="H85" s="12">
        <v>0</v>
      </c>
      <c r="I85" s="12">
        <v>0</v>
      </c>
      <c r="J85" s="12">
        <f t="shared" si="44"/>
        <v>0</v>
      </c>
      <c r="K85" s="12">
        <f t="shared" si="36"/>
        <v>4.2396000000000003E-4</v>
      </c>
      <c r="L85" s="32">
        <v>0</v>
      </c>
      <c r="M85" s="9"/>
      <c r="N85" s="9"/>
    </row>
    <row r="86" spans="1:14" ht="18" customHeight="1" x14ac:dyDescent="0.2">
      <c r="B86" s="40" t="s">
        <v>81</v>
      </c>
      <c r="C86" s="12">
        <f>+[2]PP!G92</f>
        <v>0</v>
      </c>
      <c r="D86" s="12">
        <f>+[2]PP!H92</f>
        <v>0</v>
      </c>
      <c r="E86" s="12">
        <f>+[2]PP!I92</f>
        <v>0</v>
      </c>
      <c r="F86" s="12">
        <f t="shared" si="43"/>
        <v>0</v>
      </c>
      <c r="G86" s="12">
        <v>0</v>
      </c>
      <c r="H86" s="12">
        <v>0</v>
      </c>
      <c r="I86" s="12">
        <v>0</v>
      </c>
      <c r="J86" s="12">
        <f t="shared" si="44"/>
        <v>0</v>
      </c>
      <c r="K86" s="12">
        <f t="shared" si="36"/>
        <v>0</v>
      </c>
      <c r="L86" s="32">
        <v>0</v>
      </c>
      <c r="M86" s="9"/>
      <c r="N86" s="9"/>
    </row>
    <row r="87" spans="1:14" ht="18" customHeight="1" x14ac:dyDescent="0.2">
      <c r="B87" s="31" t="s">
        <v>82</v>
      </c>
      <c r="C87" s="6">
        <f>+[2]PP!G93</f>
        <v>165.1</v>
      </c>
      <c r="D87" s="6">
        <f>+[2]PP!H93</f>
        <v>122.1</v>
      </c>
      <c r="E87" s="6">
        <f>+[2]PP!I93</f>
        <v>82.5</v>
      </c>
      <c r="F87" s="6">
        <f t="shared" si="43"/>
        <v>369.7</v>
      </c>
      <c r="G87" s="6">
        <v>86.181403000000003</v>
      </c>
      <c r="H87" s="6">
        <v>90.935989000000006</v>
      </c>
      <c r="I87" s="6">
        <v>104.257542</v>
      </c>
      <c r="J87" s="6">
        <f t="shared" si="44"/>
        <v>281.374934</v>
      </c>
      <c r="K87" s="6">
        <f t="shared" si="36"/>
        <v>88.325065999999993</v>
      </c>
      <c r="L87" s="8">
        <f>+F87/J87*100</f>
        <v>131.39052393345031</v>
      </c>
      <c r="M87" s="9"/>
      <c r="N87" s="9"/>
    </row>
    <row r="88" spans="1:14" ht="18" customHeight="1" x14ac:dyDescent="0.2">
      <c r="B88" s="44" t="s">
        <v>83</v>
      </c>
      <c r="C88" s="29">
        <f>+[2]PP!G94</f>
        <v>101</v>
      </c>
      <c r="D88" s="29">
        <f>+[2]PP!H94</f>
        <v>70.400000000000006</v>
      </c>
      <c r="E88" s="29">
        <f>+[2]PP!I94</f>
        <v>71</v>
      </c>
      <c r="F88" s="29">
        <f t="shared" si="43"/>
        <v>242.4</v>
      </c>
      <c r="G88" s="29">
        <v>78.533997999999997</v>
      </c>
      <c r="H88" s="29">
        <v>80.528092000000001</v>
      </c>
      <c r="I88" s="29">
        <v>78.139004999999997</v>
      </c>
      <c r="J88" s="29">
        <f t="shared" si="44"/>
        <v>237.20109500000001</v>
      </c>
      <c r="K88" s="29">
        <f t="shared" si="36"/>
        <v>5.1989049999999963</v>
      </c>
      <c r="L88" s="30">
        <f>+F88/J88*100</f>
        <v>102.19177107930297</v>
      </c>
      <c r="M88" s="9"/>
      <c r="N88" s="9"/>
    </row>
    <row r="89" spans="1:14" ht="18" customHeight="1" x14ac:dyDescent="0.2">
      <c r="B89" s="31" t="s">
        <v>84</v>
      </c>
      <c r="C89" s="6">
        <f>SUM(C90:C93)</f>
        <v>740.69999999999993</v>
      </c>
      <c r="D89" s="6">
        <f t="shared" ref="D89:J89" si="45">SUM(D90:D93)</f>
        <v>1046.9000000000001</v>
      </c>
      <c r="E89" s="6">
        <f t="shared" si="45"/>
        <v>776</v>
      </c>
      <c r="F89" s="6">
        <f t="shared" si="45"/>
        <v>2563.6</v>
      </c>
      <c r="G89" s="6">
        <f t="shared" si="45"/>
        <v>765.15965800000004</v>
      </c>
      <c r="H89" s="6">
        <f t="shared" si="45"/>
        <v>960.08173499999998</v>
      </c>
      <c r="I89" s="6">
        <f t="shared" si="45"/>
        <v>808.36209200000008</v>
      </c>
      <c r="J89" s="6">
        <f t="shared" si="45"/>
        <v>2533.6034850000001</v>
      </c>
      <c r="K89" s="6">
        <f t="shared" si="36"/>
        <v>29.996514999999818</v>
      </c>
      <c r="L89" s="8">
        <f>+F89/J89*100</f>
        <v>101.18394670585164</v>
      </c>
      <c r="M89" s="9"/>
      <c r="N89" s="9"/>
    </row>
    <row r="90" spans="1:14" ht="18" customHeight="1" x14ac:dyDescent="0.2">
      <c r="B90" s="40" t="s">
        <v>85</v>
      </c>
      <c r="C90" s="12">
        <f>+[2]PP!G96</f>
        <v>736.3</v>
      </c>
      <c r="D90" s="12">
        <f>+[2]PP!H96</f>
        <v>1040.5</v>
      </c>
      <c r="E90" s="12">
        <f>+[2]PP!I96</f>
        <v>766.8</v>
      </c>
      <c r="F90" s="12">
        <f>SUM(C90:E90)</f>
        <v>2543.6</v>
      </c>
      <c r="G90" s="12">
        <v>752.14519600000006</v>
      </c>
      <c r="H90" s="12">
        <v>932.896254</v>
      </c>
      <c r="I90" s="12">
        <v>775.06861000000004</v>
      </c>
      <c r="J90" s="12">
        <f>SUM(G90:I90)</f>
        <v>2460.11006</v>
      </c>
      <c r="K90" s="12">
        <f t="shared" si="36"/>
        <v>83.489939999999933</v>
      </c>
      <c r="L90" s="45">
        <f>+F90/J90*100</f>
        <v>103.39374816425895</v>
      </c>
      <c r="M90" s="9"/>
      <c r="N90" s="9"/>
    </row>
    <row r="91" spans="1:14" ht="18" customHeight="1" x14ac:dyDescent="0.2">
      <c r="B91" s="46" t="s">
        <v>86</v>
      </c>
      <c r="C91" s="12">
        <f>+[2]PP!G97</f>
        <v>0</v>
      </c>
      <c r="D91" s="12">
        <f>+[2]PP!H97</f>
        <v>0</v>
      </c>
      <c r="E91" s="12">
        <f>+[2]PP!I97</f>
        <v>0</v>
      </c>
      <c r="F91" s="12">
        <f>SUM(C91:E91)</f>
        <v>0</v>
      </c>
      <c r="G91" s="12">
        <v>0</v>
      </c>
      <c r="H91" s="12">
        <v>0</v>
      </c>
      <c r="I91" s="12">
        <v>0</v>
      </c>
      <c r="J91" s="12">
        <f>SUM(G91:I91)</f>
        <v>0</v>
      </c>
      <c r="K91" s="12">
        <f t="shared" si="36"/>
        <v>0</v>
      </c>
      <c r="L91" s="47">
        <v>0</v>
      </c>
      <c r="M91" s="9"/>
      <c r="N91" s="9"/>
    </row>
    <row r="92" spans="1:14" ht="18" customHeight="1" x14ac:dyDescent="0.2">
      <c r="B92" s="39" t="s">
        <v>87</v>
      </c>
      <c r="C92" s="29">
        <f>+[2]PP!G98</f>
        <v>0</v>
      </c>
      <c r="D92" s="29">
        <f>+[2]PP!H98</f>
        <v>0</v>
      </c>
      <c r="E92" s="29">
        <f>+[2]PP!I98</f>
        <v>0</v>
      </c>
      <c r="F92" s="29">
        <f>SUM(C92:E92)</f>
        <v>0</v>
      </c>
      <c r="G92" s="29">
        <v>0</v>
      </c>
      <c r="H92" s="29">
        <v>0</v>
      </c>
      <c r="I92" s="29">
        <v>0</v>
      </c>
      <c r="J92" s="29">
        <f>SUM(G92:I92)</f>
        <v>0</v>
      </c>
      <c r="K92" s="29">
        <f t="shared" si="36"/>
        <v>0</v>
      </c>
      <c r="L92" s="48">
        <v>0</v>
      </c>
      <c r="M92" s="9"/>
      <c r="N92" s="9"/>
    </row>
    <row r="93" spans="1:14" ht="18" customHeight="1" x14ac:dyDescent="0.2">
      <c r="A93" s="1"/>
      <c r="B93" s="40" t="s">
        <v>25</v>
      </c>
      <c r="C93" s="12">
        <f>+[2]PP!G99</f>
        <v>4.4000000000000004</v>
      </c>
      <c r="D93" s="12">
        <f>+[2]PP!H99</f>
        <v>6.4</v>
      </c>
      <c r="E93" s="12">
        <f>+[2]PP!I99</f>
        <v>9.1999999999999993</v>
      </c>
      <c r="F93" s="12">
        <f>SUM(C93:E93)</f>
        <v>20</v>
      </c>
      <c r="G93" s="12">
        <v>13.014462</v>
      </c>
      <c r="H93" s="12">
        <v>27.185480999999999</v>
      </c>
      <c r="I93" s="12">
        <v>33.293481999999997</v>
      </c>
      <c r="J93" s="12">
        <f>SUM(G93:I93)</f>
        <v>73.493425000000002</v>
      </c>
      <c r="K93" s="12">
        <f t="shared" si="36"/>
        <v>-53.493425000000002</v>
      </c>
      <c r="L93" s="45">
        <f>+F93/J93*100</f>
        <v>27.213318742458938</v>
      </c>
      <c r="M93" s="9"/>
      <c r="N93" s="9"/>
    </row>
    <row r="94" spans="1:14" ht="18" customHeight="1" x14ac:dyDescent="0.2">
      <c r="B94" s="34" t="s">
        <v>88</v>
      </c>
      <c r="C94" s="6">
        <f>+C95+C98</f>
        <v>877.5</v>
      </c>
      <c r="D94" s="6">
        <f t="shared" ref="D94:J94" si="46">+D95+D98</f>
        <v>0</v>
      </c>
      <c r="E94" s="6">
        <f t="shared" si="46"/>
        <v>1782.8</v>
      </c>
      <c r="F94" s="6">
        <f t="shared" si="46"/>
        <v>2660.3</v>
      </c>
      <c r="G94" s="6">
        <f t="shared" si="46"/>
        <v>989.60625000000027</v>
      </c>
      <c r="H94" s="6">
        <f t="shared" si="46"/>
        <v>989.60625000000027</v>
      </c>
      <c r="I94" s="6">
        <f t="shared" si="46"/>
        <v>989.60625000000027</v>
      </c>
      <c r="J94" s="6">
        <f t="shared" si="46"/>
        <v>2968.8187500000008</v>
      </c>
      <c r="K94" s="6">
        <f t="shared" si="36"/>
        <v>-308.51875000000064</v>
      </c>
      <c r="L94" s="8">
        <f>+F94/J94*100</f>
        <v>89.608030129828549</v>
      </c>
      <c r="M94" s="9"/>
      <c r="N94" s="9"/>
    </row>
    <row r="95" spans="1:14" ht="18" customHeight="1" x14ac:dyDescent="0.2">
      <c r="B95" s="11" t="s">
        <v>89</v>
      </c>
      <c r="C95" s="49">
        <f>+C96+C97</f>
        <v>0</v>
      </c>
      <c r="D95" s="49">
        <f t="shared" ref="D95:F95" si="47">+D96+D97</f>
        <v>0</v>
      </c>
      <c r="E95" s="49">
        <f t="shared" si="47"/>
        <v>17.8</v>
      </c>
      <c r="F95" s="49">
        <f t="shared" si="47"/>
        <v>17.8</v>
      </c>
      <c r="G95" s="49">
        <v>0</v>
      </c>
      <c r="H95" s="49">
        <v>0</v>
      </c>
      <c r="I95" s="49">
        <v>0</v>
      </c>
      <c r="J95" s="49">
        <f>SUM(G95:I95)</f>
        <v>0</v>
      </c>
      <c r="K95" s="49">
        <f t="shared" si="36"/>
        <v>17.8</v>
      </c>
      <c r="L95" s="50">
        <f>+F90/J90*100</f>
        <v>103.39374816425895</v>
      </c>
      <c r="M95" s="9"/>
      <c r="N95" s="9"/>
    </row>
    <row r="96" spans="1:14" ht="18" customHeight="1" x14ac:dyDescent="0.2">
      <c r="B96" s="40" t="s">
        <v>90</v>
      </c>
      <c r="C96" s="12">
        <f>+[2]PP!G102</f>
        <v>0</v>
      </c>
      <c r="D96" s="12">
        <f>+[2]PP!H102</f>
        <v>0</v>
      </c>
      <c r="E96" s="12">
        <f>+[2]PP!I102</f>
        <v>17.8</v>
      </c>
      <c r="F96" s="12">
        <f>SUM(C96:E96)</f>
        <v>17.8</v>
      </c>
      <c r="G96" s="12">
        <v>0</v>
      </c>
      <c r="H96" s="12">
        <v>0</v>
      </c>
      <c r="I96" s="12">
        <v>0</v>
      </c>
      <c r="J96" s="12">
        <f>SUM(G96:I96)</f>
        <v>0</v>
      </c>
      <c r="K96" s="12">
        <f t="shared" si="36"/>
        <v>17.8</v>
      </c>
      <c r="L96" s="32">
        <v>0</v>
      </c>
      <c r="M96" s="9"/>
      <c r="N96" s="9"/>
    </row>
    <row r="97" spans="2:14" ht="18" customHeight="1" x14ac:dyDescent="0.2">
      <c r="B97" s="40" t="s">
        <v>91</v>
      </c>
      <c r="C97" s="12">
        <f>+[2]PP!G103</f>
        <v>0</v>
      </c>
      <c r="D97" s="12">
        <f>+[2]PP!H103</f>
        <v>0</v>
      </c>
      <c r="E97" s="12">
        <f>+[2]PP!I103</f>
        <v>0</v>
      </c>
      <c r="F97" s="12">
        <f>SUM(C97:E97)</f>
        <v>0</v>
      </c>
      <c r="G97" s="12">
        <v>0</v>
      </c>
      <c r="H97" s="12">
        <v>0</v>
      </c>
      <c r="I97" s="12">
        <v>0</v>
      </c>
      <c r="J97" s="12">
        <v>0</v>
      </c>
      <c r="K97" s="12">
        <f t="shared" si="36"/>
        <v>0</v>
      </c>
      <c r="L97" s="32">
        <v>0</v>
      </c>
      <c r="M97" s="9"/>
      <c r="N97" s="9"/>
    </row>
    <row r="98" spans="2:14" ht="18" customHeight="1" x14ac:dyDescent="0.2">
      <c r="B98" s="11" t="s">
        <v>92</v>
      </c>
      <c r="C98" s="12">
        <f>+[2]PP!G104</f>
        <v>877.5</v>
      </c>
      <c r="D98" s="12">
        <f>+[2]PP!H104</f>
        <v>0</v>
      </c>
      <c r="E98" s="12">
        <f>+[2]PP!I104</f>
        <v>1765</v>
      </c>
      <c r="F98" s="12">
        <f>SUM(C98:E98)</f>
        <v>2642.5</v>
      </c>
      <c r="G98" s="12">
        <v>989.60625000000027</v>
      </c>
      <c r="H98" s="12">
        <v>989.60625000000027</v>
      </c>
      <c r="I98" s="12">
        <v>989.60625000000027</v>
      </c>
      <c r="J98" s="12">
        <f>SUM(G98:I98)</f>
        <v>2968.8187500000008</v>
      </c>
      <c r="K98" s="12">
        <f t="shared" si="36"/>
        <v>-326.31875000000082</v>
      </c>
      <c r="L98" s="14">
        <f>+F98/J98*100</f>
        <v>89.008465067124732</v>
      </c>
      <c r="M98" s="9"/>
      <c r="N98" s="9"/>
    </row>
    <row r="99" spans="2:14" ht="29.25" customHeight="1" x14ac:dyDescent="0.2">
      <c r="B99" s="51" t="s">
        <v>93</v>
      </c>
      <c r="C99" s="52">
        <f t="shared" ref="C99:J99" si="48">+C94+C9</f>
        <v>116980.00042396001</v>
      </c>
      <c r="D99" s="52">
        <f t="shared" si="48"/>
        <v>87227.5</v>
      </c>
      <c r="E99" s="52">
        <f t="shared" si="48"/>
        <v>88337.900000000023</v>
      </c>
      <c r="F99" s="53">
        <f t="shared" si="48"/>
        <v>292545.40042396</v>
      </c>
      <c r="G99" s="52">
        <f t="shared" si="48"/>
        <v>113421.81333900001</v>
      </c>
      <c r="H99" s="52">
        <f t="shared" si="48"/>
        <v>83930.107572000023</v>
      </c>
      <c r="I99" s="52">
        <f t="shared" si="48"/>
        <v>89271.97460999999</v>
      </c>
      <c r="J99" s="52">
        <f t="shared" si="48"/>
        <v>286623.89552099997</v>
      </c>
      <c r="K99" s="52">
        <f t="shared" si="36"/>
        <v>5921.5049029600341</v>
      </c>
      <c r="L99" s="54">
        <f>+F99/J99*100</f>
        <v>102.06594948833434</v>
      </c>
      <c r="M99" s="9"/>
      <c r="N99" s="9"/>
    </row>
    <row r="100" spans="2:14" ht="18" customHeight="1" x14ac:dyDescent="0.2">
      <c r="B100" s="55" t="s">
        <v>94</v>
      </c>
      <c r="C100" s="56"/>
      <c r="D100" s="56"/>
      <c r="E100" s="56"/>
      <c r="F100" s="57"/>
      <c r="G100" s="57"/>
      <c r="H100" s="57"/>
      <c r="I100" s="57"/>
      <c r="J100" s="58"/>
      <c r="K100" s="57"/>
      <c r="L100" s="59"/>
    </row>
    <row r="101" spans="2:14" ht="15" customHeight="1" x14ac:dyDescent="0.2">
      <c r="B101" s="60" t="s">
        <v>95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2"/>
    </row>
    <row r="102" spans="2:14" ht="19.5" customHeight="1" x14ac:dyDescent="0.2">
      <c r="B102" s="63" t="s">
        <v>96</v>
      </c>
      <c r="C102" s="61"/>
      <c r="D102" s="61"/>
      <c r="E102" s="61"/>
      <c r="F102" s="61"/>
      <c r="G102" s="61"/>
      <c r="H102" s="61"/>
      <c r="I102" s="61"/>
      <c r="J102" s="61"/>
      <c r="K102" s="64"/>
      <c r="L102" s="65"/>
    </row>
    <row r="103" spans="2:14" x14ac:dyDescent="0.2">
      <c r="B103" s="63" t="s">
        <v>97</v>
      </c>
      <c r="C103" s="66"/>
      <c r="D103" s="66"/>
      <c r="E103" s="66"/>
      <c r="F103" s="67"/>
      <c r="G103" s="62"/>
      <c r="H103" s="62"/>
      <c r="I103" s="62"/>
      <c r="J103" s="62"/>
      <c r="K103" s="62"/>
      <c r="L103" s="68"/>
    </row>
    <row r="104" spans="2:14" x14ac:dyDescent="0.2">
      <c r="B104" s="63" t="s">
        <v>98</v>
      </c>
      <c r="C104" s="66"/>
      <c r="D104" s="66"/>
      <c r="E104" s="66"/>
      <c r="F104" s="67"/>
      <c r="G104" s="69"/>
      <c r="H104" s="69"/>
      <c r="I104" s="69"/>
      <c r="J104" s="69"/>
      <c r="K104" s="69"/>
      <c r="L104" s="70"/>
    </row>
    <row r="105" spans="2:14" x14ac:dyDescent="0.2">
      <c r="B105" s="71" t="s">
        <v>99</v>
      </c>
      <c r="C105" s="70"/>
      <c r="D105" s="70"/>
      <c r="E105" s="70"/>
      <c r="F105" s="72"/>
      <c r="G105" s="69"/>
      <c r="H105" s="69"/>
      <c r="I105" s="69"/>
      <c r="J105" s="61"/>
      <c r="K105" s="69"/>
      <c r="L105" s="70"/>
    </row>
    <row r="106" spans="2:14" x14ac:dyDescent="0.2">
      <c r="B106" s="73"/>
      <c r="C106" s="59"/>
      <c r="D106" s="59"/>
      <c r="E106" s="59"/>
      <c r="F106" s="69"/>
      <c r="G106" s="72"/>
      <c r="H106" s="72"/>
      <c r="I106" s="72"/>
      <c r="J106" s="72"/>
      <c r="K106" s="69"/>
      <c r="L106" s="74"/>
    </row>
    <row r="107" spans="2:14" x14ac:dyDescent="0.2">
      <c r="B107" s="73"/>
      <c r="C107" s="61"/>
      <c r="D107" s="61"/>
      <c r="E107" s="61"/>
      <c r="F107" s="62"/>
      <c r="G107" s="62"/>
      <c r="H107" s="62"/>
      <c r="I107" s="62"/>
      <c r="J107" s="69"/>
      <c r="K107" s="69"/>
      <c r="L107" s="74"/>
    </row>
    <row r="108" spans="2:14" x14ac:dyDescent="0.2">
      <c r="B108" s="75"/>
      <c r="C108" s="61"/>
      <c r="D108" s="61"/>
      <c r="E108" s="61"/>
      <c r="F108" s="62"/>
      <c r="G108" s="76"/>
      <c r="H108" s="76"/>
      <c r="I108" s="76"/>
      <c r="J108" s="67"/>
      <c r="K108" s="67"/>
      <c r="L108" s="77"/>
    </row>
    <row r="109" spans="2:14" x14ac:dyDescent="0.2">
      <c r="B109" s="73"/>
      <c r="C109" s="61"/>
      <c r="D109" s="61"/>
      <c r="E109" s="61"/>
      <c r="F109" s="62"/>
      <c r="G109" s="78"/>
      <c r="H109" s="78"/>
      <c r="I109" s="78"/>
      <c r="J109" s="69"/>
      <c r="K109" s="69"/>
      <c r="L109" s="59"/>
    </row>
    <row r="110" spans="2:14" x14ac:dyDescent="0.2">
      <c r="B110" s="73"/>
      <c r="C110" s="70"/>
      <c r="D110" s="70"/>
      <c r="E110" s="70"/>
      <c r="F110" s="72"/>
      <c r="G110" s="62"/>
      <c r="H110" s="62"/>
      <c r="I110" s="62"/>
      <c r="J110" s="62"/>
      <c r="K110" s="62"/>
      <c r="L110" s="77"/>
    </row>
    <row r="111" spans="2:14" x14ac:dyDescent="0.2">
      <c r="B111" s="73"/>
      <c r="C111" s="77"/>
      <c r="D111" s="77"/>
      <c r="E111" s="77"/>
      <c r="F111" s="79"/>
      <c r="G111" s="72"/>
      <c r="H111" s="72"/>
      <c r="I111" s="72"/>
      <c r="J111" s="79"/>
      <c r="K111" s="79"/>
      <c r="L111" s="77"/>
    </row>
    <row r="112" spans="2:14" x14ac:dyDescent="0.2">
      <c r="B112" s="73"/>
      <c r="C112" s="77"/>
      <c r="D112" s="77"/>
      <c r="E112" s="77"/>
      <c r="F112" s="79"/>
      <c r="G112" s="72"/>
      <c r="H112" s="72"/>
      <c r="I112" s="72"/>
      <c r="J112" s="79"/>
      <c r="K112" s="79"/>
      <c r="L112" s="77"/>
    </row>
    <row r="113" spans="2:12" x14ac:dyDescent="0.2">
      <c r="B113" s="77"/>
      <c r="C113" s="77"/>
      <c r="D113" s="77"/>
      <c r="E113" s="77"/>
      <c r="F113" s="79"/>
      <c r="G113" s="72"/>
      <c r="H113" s="72"/>
      <c r="I113" s="72"/>
      <c r="J113" s="80"/>
      <c r="K113" s="80"/>
      <c r="L113" s="77"/>
    </row>
    <row r="114" spans="2:12" x14ac:dyDescent="0.2">
      <c r="B114" s="77"/>
      <c r="C114" s="77"/>
      <c r="D114" s="77"/>
      <c r="E114" s="77"/>
      <c r="F114" s="79"/>
      <c r="G114" s="72"/>
      <c r="H114" s="72"/>
      <c r="I114" s="72"/>
      <c r="J114" s="79"/>
      <c r="K114" s="79"/>
      <c r="L114" s="77"/>
    </row>
    <row r="115" spans="2:12" x14ac:dyDescent="0.2">
      <c r="B115" s="77"/>
      <c r="C115" s="77"/>
      <c r="D115" s="77"/>
      <c r="E115" s="77"/>
      <c r="F115" s="79"/>
      <c r="G115" s="80"/>
      <c r="H115" s="80"/>
      <c r="I115" s="80"/>
      <c r="J115" s="79"/>
      <c r="K115" s="79"/>
      <c r="L115" s="77"/>
    </row>
    <row r="116" spans="2:12" x14ac:dyDescent="0.2">
      <c r="B116" s="77"/>
      <c r="C116" s="77"/>
      <c r="D116" s="77"/>
      <c r="E116" s="77"/>
      <c r="F116" s="79"/>
      <c r="G116" s="80"/>
      <c r="H116" s="80"/>
      <c r="I116" s="80"/>
      <c r="J116" s="81"/>
      <c r="K116" s="81"/>
      <c r="L116" s="77"/>
    </row>
    <row r="117" spans="2:12" x14ac:dyDescent="0.2">
      <c r="B117" s="77"/>
      <c r="C117" s="77"/>
      <c r="D117" s="77"/>
      <c r="E117" s="77"/>
      <c r="F117" s="79"/>
      <c r="G117" s="80"/>
      <c r="H117" s="80"/>
      <c r="I117" s="80"/>
      <c r="J117" s="72"/>
      <c r="K117" s="72"/>
      <c r="L117" s="77"/>
    </row>
    <row r="118" spans="2:12" x14ac:dyDescent="0.2">
      <c r="B118" s="77"/>
      <c r="C118" s="77"/>
      <c r="D118" s="77"/>
      <c r="E118" s="77"/>
      <c r="F118" s="79"/>
      <c r="G118" s="79"/>
      <c r="H118" s="79"/>
      <c r="I118" s="79"/>
      <c r="J118" s="79"/>
      <c r="K118" s="79"/>
      <c r="L118" s="77"/>
    </row>
    <row r="119" spans="2:12" x14ac:dyDescent="0.2">
      <c r="B119" s="77"/>
      <c r="C119" s="77"/>
      <c r="D119" s="77"/>
      <c r="E119" s="77"/>
      <c r="F119" s="79"/>
      <c r="G119" s="72"/>
      <c r="H119" s="72"/>
      <c r="I119" s="72"/>
      <c r="J119" s="79"/>
      <c r="K119" s="79"/>
      <c r="L119" s="77"/>
    </row>
    <row r="120" spans="2:12" x14ac:dyDescent="0.2">
      <c r="B120" s="77"/>
      <c r="C120" s="77"/>
      <c r="D120" s="77"/>
      <c r="E120" s="77"/>
      <c r="F120" s="79"/>
      <c r="G120" s="79"/>
      <c r="H120" s="79"/>
      <c r="I120" s="79"/>
      <c r="J120" s="79"/>
      <c r="K120" s="79"/>
      <c r="L120" s="77"/>
    </row>
    <row r="121" spans="2:12" x14ac:dyDescent="0.2">
      <c r="B121" s="77"/>
      <c r="C121" s="77"/>
      <c r="D121" s="77"/>
      <c r="E121" s="77"/>
      <c r="F121" s="79"/>
      <c r="G121" s="79"/>
      <c r="H121" s="79"/>
      <c r="I121" s="79"/>
      <c r="J121" s="79"/>
      <c r="K121" s="79"/>
      <c r="L121" s="77"/>
    </row>
    <row r="122" spans="2:12" x14ac:dyDescent="0.2">
      <c r="B122" s="77"/>
      <c r="C122" s="77"/>
      <c r="D122" s="77"/>
      <c r="E122" s="77"/>
      <c r="F122" s="79"/>
      <c r="G122" s="82"/>
      <c r="H122" s="82"/>
      <c r="I122" s="82"/>
      <c r="J122" s="79"/>
      <c r="K122" s="79"/>
      <c r="L122" s="77"/>
    </row>
    <row r="123" spans="2:12" x14ac:dyDescent="0.2">
      <c r="B123" s="77"/>
      <c r="C123" s="77"/>
      <c r="D123" s="77"/>
      <c r="E123" s="77"/>
      <c r="F123" s="79"/>
      <c r="G123" s="82"/>
      <c r="H123" s="82"/>
      <c r="I123" s="82"/>
      <c r="J123" s="79"/>
      <c r="K123" s="79"/>
      <c r="L123" s="77"/>
    </row>
    <row r="124" spans="2:12" x14ac:dyDescent="0.2">
      <c r="B124" s="77"/>
      <c r="C124" s="77"/>
      <c r="D124" s="77"/>
      <c r="E124" s="77"/>
      <c r="F124" s="79"/>
      <c r="G124" s="79"/>
      <c r="H124" s="79"/>
      <c r="I124" s="79"/>
      <c r="J124" s="79"/>
      <c r="K124" s="79"/>
      <c r="L124" s="77"/>
    </row>
    <row r="125" spans="2:12" x14ac:dyDescent="0.2">
      <c r="B125" s="77"/>
      <c r="C125" s="77"/>
      <c r="D125" s="77"/>
      <c r="E125" s="77"/>
      <c r="F125" s="79"/>
      <c r="G125" s="79"/>
      <c r="H125" s="79"/>
      <c r="I125" s="79"/>
      <c r="J125" s="79"/>
      <c r="K125" s="79"/>
      <c r="L125" s="77"/>
    </row>
    <row r="126" spans="2:12" x14ac:dyDescent="0.2">
      <c r="B126" s="77"/>
      <c r="C126" s="77"/>
      <c r="D126" s="77"/>
      <c r="E126" s="77"/>
      <c r="F126" s="79"/>
      <c r="G126" s="79"/>
      <c r="H126" s="79"/>
      <c r="I126" s="79"/>
      <c r="J126" s="79"/>
      <c r="K126" s="79"/>
      <c r="L126" s="77"/>
    </row>
    <row r="127" spans="2:12" x14ac:dyDescent="0.2">
      <c r="B127" s="77"/>
      <c r="C127" s="77"/>
      <c r="D127" s="77"/>
      <c r="E127" s="77"/>
      <c r="F127" s="79"/>
      <c r="G127" s="79"/>
      <c r="H127" s="79"/>
      <c r="I127" s="79"/>
      <c r="J127" s="79"/>
      <c r="K127" s="79"/>
      <c r="L127" s="77"/>
    </row>
    <row r="128" spans="2:12" x14ac:dyDescent="0.2">
      <c r="B128" s="77"/>
      <c r="C128" s="77"/>
      <c r="D128" s="77"/>
      <c r="E128" s="77"/>
      <c r="F128" s="79"/>
      <c r="G128" s="79"/>
      <c r="H128" s="79"/>
      <c r="I128" s="79"/>
      <c r="J128" s="79"/>
      <c r="K128" s="79"/>
      <c r="L128" s="77"/>
    </row>
    <row r="129" spans="2:12" x14ac:dyDescent="0.2">
      <c r="B129" s="77"/>
      <c r="C129" s="77"/>
      <c r="D129" s="77"/>
      <c r="E129" s="77"/>
      <c r="F129" s="79"/>
      <c r="G129" s="79"/>
      <c r="H129" s="79"/>
      <c r="I129" s="79"/>
      <c r="J129" s="79"/>
      <c r="K129" s="79"/>
      <c r="L129" s="77"/>
    </row>
    <row r="130" spans="2:12" x14ac:dyDescent="0.2">
      <c r="B130" s="77"/>
      <c r="C130" s="77"/>
      <c r="D130" s="77"/>
      <c r="E130" s="77"/>
      <c r="F130" s="79"/>
      <c r="G130" s="79"/>
      <c r="H130" s="79"/>
      <c r="I130" s="79"/>
      <c r="J130" s="79"/>
      <c r="K130" s="79"/>
      <c r="L130" s="77"/>
    </row>
    <row r="131" spans="2:12" x14ac:dyDescent="0.2">
      <c r="B131" s="77"/>
      <c r="C131" s="77"/>
      <c r="D131" s="77"/>
      <c r="E131" s="77"/>
      <c r="F131" s="79"/>
      <c r="G131" s="79"/>
      <c r="H131" s="79"/>
      <c r="I131" s="79"/>
      <c r="J131" s="79"/>
      <c r="K131" s="79"/>
      <c r="L131" s="77"/>
    </row>
    <row r="132" spans="2:12" x14ac:dyDescent="0.2">
      <c r="B132" s="77"/>
      <c r="C132" s="77"/>
      <c r="D132" s="77"/>
      <c r="E132" s="77"/>
      <c r="F132" s="79"/>
      <c r="G132" s="79"/>
      <c r="H132" s="79"/>
      <c r="I132" s="79"/>
      <c r="J132" s="79"/>
      <c r="K132" s="79"/>
      <c r="L132" s="77"/>
    </row>
    <row r="133" spans="2:12" x14ac:dyDescent="0.2">
      <c r="B133" s="77"/>
      <c r="C133" s="77"/>
      <c r="D133" s="77"/>
      <c r="E133" s="77"/>
      <c r="F133" s="79"/>
      <c r="G133" s="79"/>
      <c r="H133" s="79"/>
      <c r="I133" s="79"/>
      <c r="J133" s="79"/>
      <c r="K133" s="79"/>
      <c r="L133" s="77"/>
    </row>
    <row r="134" spans="2:12" x14ac:dyDescent="0.2">
      <c r="B134" s="77"/>
      <c r="C134" s="77"/>
      <c r="D134" s="77"/>
      <c r="E134" s="77"/>
      <c r="F134" s="79"/>
      <c r="G134" s="79"/>
      <c r="H134" s="79"/>
      <c r="I134" s="79"/>
      <c r="J134" s="79"/>
      <c r="K134" s="79"/>
      <c r="L134" s="77"/>
    </row>
    <row r="135" spans="2:12" x14ac:dyDescent="0.2">
      <c r="B135" s="77"/>
      <c r="C135" s="77"/>
      <c r="D135" s="77"/>
      <c r="E135" s="77"/>
      <c r="F135" s="79"/>
      <c r="G135" s="79"/>
      <c r="H135" s="79"/>
      <c r="I135" s="79"/>
      <c r="J135" s="79"/>
      <c r="K135" s="79"/>
      <c r="L135" s="77"/>
    </row>
    <row r="136" spans="2:12" x14ac:dyDescent="0.2">
      <c r="B136" s="77"/>
      <c r="C136" s="77"/>
      <c r="D136" s="77"/>
      <c r="E136" s="77"/>
      <c r="F136" s="79"/>
      <c r="G136" s="79"/>
      <c r="H136" s="79"/>
      <c r="I136" s="79"/>
      <c r="J136" s="79"/>
      <c r="K136" s="79"/>
      <c r="L136" s="77"/>
    </row>
    <row r="137" spans="2:12" x14ac:dyDescent="0.2">
      <c r="B137" s="77"/>
      <c r="C137" s="77"/>
      <c r="D137" s="77"/>
      <c r="E137" s="77"/>
      <c r="F137" s="79"/>
      <c r="G137" s="79"/>
      <c r="H137" s="79"/>
      <c r="I137" s="79"/>
      <c r="J137" s="79"/>
      <c r="K137" s="79"/>
      <c r="L137" s="77"/>
    </row>
    <row r="138" spans="2:12" x14ac:dyDescent="0.2">
      <c r="B138" s="77"/>
      <c r="C138" s="77"/>
      <c r="D138" s="77"/>
      <c r="E138" s="77"/>
      <c r="F138" s="79"/>
      <c r="G138" s="79"/>
      <c r="H138" s="79"/>
      <c r="I138" s="79"/>
      <c r="J138" s="79"/>
      <c r="K138" s="79"/>
      <c r="L138" s="77"/>
    </row>
    <row r="139" spans="2:12" x14ac:dyDescent="0.2">
      <c r="B139" s="77"/>
      <c r="C139" s="77"/>
      <c r="D139" s="77"/>
      <c r="E139" s="77"/>
      <c r="F139" s="79"/>
      <c r="G139" s="79"/>
      <c r="H139" s="79"/>
      <c r="I139" s="79"/>
      <c r="J139" s="79"/>
      <c r="K139" s="79"/>
      <c r="L139" s="77"/>
    </row>
    <row r="140" spans="2:12" x14ac:dyDescent="0.2">
      <c r="B140" s="77"/>
      <c r="C140" s="77"/>
      <c r="D140" s="77"/>
      <c r="E140" s="77"/>
      <c r="F140" s="79"/>
      <c r="G140" s="79"/>
      <c r="H140" s="79"/>
      <c r="I140" s="79"/>
      <c r="J140" s="79"/>
      <c r="K140" s="79"/>
      <c r="L140" s="77"/>
    </row>
    <row r="141" spans="2:12" x14ac:dyDescent="0.2">
      <c r="B141" s="77"/>
      <c r="C141" s="77"/>
      <c r="D141" s="77"/>
      <c r="E141" s="77"/>
      <c r="F141" s="79"/>
      <c r="G141" s="79"/>
      <c r="H141" s="79"/>
      <c r="I141" s="79"/>
      <c r="J141" s="79"/>
      <c r="K141" s="79"/>
      <c r="L141" s="77"/>
    </row>
    <row r="142" spans="2:12" x14ac:dyDescent="0.2">
      <c r="B142" s="77"/>
      <c r="C142" s="77"/>
      <c r="D142" s="77"/>
      <c r="E142" s="77"/>
      <c r="F142" s="79"/>
      <c r="G142" s="79"/>
      <c r="H142" s="79"/>
      <c r="I142" s="79"/>
      <c r="J142" s="79"/>
      <c r="K142" s="79"/>
      <c r="L142" s="77"/>
    </row>
    <row r="143" spans="2:12" x14ac:dyDescent="0.2">
      <c r="B143" s="77"/>
      <c r="C143" s="77"/>
      <c r="D143" s="77"/>
      <c r="E143" s="77"/>
      <c r="F143" s="79"/>
      <c r="G143" s="79"/>
      <c r="H143" s="79"/>
      <c r="I143" s="79"/>
      <c r="J143" s="79"/>
      <c r="K143" s="79"/>
      <c r="L143" s="77"/>
    </row>
    <row r="144" spans="2:12" x14ac:dyDescent="0.2">
      <c r="B144" s="77"/>
      <c r="C144" s="77"/>
      <c r="D144" s="77"/>
      <c r="E144" s="77"/>
      <c r="F144" s="79"/>
      <c r="G144" s="79"/>
      <c r="H144" s="79"/>
      <c r="I144" s="79"/>
      <c r="J144" s="79"/>
      <c r="K144" s="79"/>
      <c r="L144" s="77"/>
    </row>
    <row r="145" spans="2:12" x14ac:dyDescent="0.2">
      <c r="B145" s="77"/>
      <c r="C145" s="77"/>
      <c r="D145" s="77"/>
      <c r="E145" s="77"/>
      <c r="F145" s="79"/>
      <c r="G145" s="79"/>
      <c r="H145" s="79"/>
      <c r="I145" s="79"/>
      <c r="J145" s="79"/>
      <c r="K145" s="79"/>
      <c r="L145" s="77"/>
    </row>
    <row r="146" spans="2:12" x14ac:dyDescent="0.2">
      <c r="B146" s="77"/>
      <c r="C146" s="77"/>
      <c r="D146" s="77"/>
      <c r="E146" s="77"/>
      <c r="F146" s="79"/>
      <c r="G146" s="79"/>
      <c r="H146" s="79"/>
      <c r="I146" s="79"/>
      <c r="J146" s="79"/>
      <c r="K146" s="79"/>
      <c r="L146" s="77"/>
    </row>
    <row r="147" spans="2:12" x14ac:dyDescent="0.2">
      <c r="B147" s="77"/>
      <c r="C147" s="77"/>
      <c r="D147" s="77"/>
      <c r="E147" s="77"/>
      <c r="F147" s="79"/>
      <c r="G147" s="79"/>
      <c r="H147" s="79"/>
      <c r="I147" s="79"/>
      <c r="J147" s="79"/>
      <c r="K147" s="79"/>
      <c r="L147" s="77"/>
    </row>
    <row r="148" spans="2:12" x14ac:dyDescent="0.2">
      <c r="B148" s="77"/>
      <c r="C148" s="77"/>
      <c r="D148" s="77"/>
      <c r="E148" s="77"/>
      <c r="F148" s="79"/>
      <c r="G148" s="79"/>
      <c r="H148" s="79"/>
      <c r="I148" s="79"/>
      <c r="J148" s="79"/>
      <c r="K148" s="79"/>
      <c r="L148" s="77"/>
    </row>
    <row r="149" spans="2:12" x14ac:dyDescent="0.2">
      <c r="B149" s="77"/>
      <c r="C149" s="77"/>
      <c r="D149" s="77"/>
      <c r="E149" s="77"/>
      <c r="F149" s="79"/>
      <c r="G149" s="79"/>
      <c r="H149" s="79"/>
      <c r="I149" s="79"/>
      <c r="J149" s="79"/>
      <c r="K149" s="79"/>
      <c r="L149" s="77"/>
    </row>
    <row r="150" spans="2:12" x14ac:dyDescent="0.2">
      <c r="B150" s="77"/>
      <c r="C150" s="77"/>
      <c r="D150" s="77"/>
      <c r="E150" s="77"/>
      <c r="F150" s="79"/>
      <c r="G150" s="79"/>
      <c r="H150" s="79"/>
      <c r="I150" s="79"/>
      <c r="J150" s="79"/>
      <c r="K150" s="79"/>
      <c r="L150" s="77"/>
    </row>
    <row r="151" spans="2:12" x14ac:dyDescent="0.2">
      <c r="B151" s="77"/>
      <c r="C151" s="77"/>
      <c r="D151" s="77"/>
      <c r="E151" s="77"/>
      <c r="F151" s="79"/>
      <c r="G151" s="79"/>
      <c r="H151" s="79"/>
      <c r="I151" s="79"/>
      <c r="J151" s="79"/>
      <c r="K151" s="79"/>
      <c r="L151" s="77"/>
    </row>
    <row r="152" spans="2:12" x14ac:dyDescent="0.2">
      <c r="B152" s="77"/>
      <c r="C152" s="77"/>
      <c r="D152" s="77"/>
      <c r="E152" s="77"/>
      <c r="F152" s="79"/>
      <c r="G152" s="79"/>
      <c r="H152" s="79"/>
      <c r="I152" s="79"/>
      <c r="J152" s="79"/>
      <c r="K152" s="79"/>
      <c r="L152" s="77"/>
    </row>
    <row r="153" spans="2:12" x14ac:dyDescent="0.2">
      <c r="B153" s="77"/>
      <c r="C153" s="77"/>
      <c r="D153" s="77"/>
      <c r="E153" s="77"/>
      <c r="F153" s="79"/>
      <c r="G153" s="79"/>
      <c r="H153" s="79"/>
      <c r="I153" s="79"/>
      <c r="J153" s="79"/>
      <c r="K153" s="79"/>
      <c r="L153" s="77"/>
    </row>
    <row r="154" spans="2:12" x14ac:dyDescent="0.2">
      <c r="B154" s="77"/>
      <c r="C154" s="77"/>
      <c r="D154" s="77"/>
      <c r="E154" s="77"/>
      <c r="F154" s="79"/>
      <c r="G154" s="79"/>
      <c r="H154" s="79"/>
      <c r="I154" s="79"/>
      <c r="J154" s="79"/>
      <c r="K154" s="79"/>
      <c r="L154" s="77"/>
    </row>
    <row r="155" spans="2:12" x14ac:dyDescent="0.2">
      <c r="B155" s="77"/>
      <c r="C155" s="77"/>
      <c r="D155" s="77"/>
      <c r="E155" s="77"/>
      <c r="F155" s="79"/>
      <c r="G155" s="79"/>
      <c r="H155" s="79"/>
      <c r="I155" s="79"/>
      <c r="J155" s="79"/>
      <c r="K155" s="79"/>
      <c r="L155" s="77"/>
    </row>
    <row r="156" spans="2:12" x14ac:dyDescent="0.2">
      <c r="B156" s="77"/>
      <c r="C156" s="77"/>
      <c r="D156" s="77"/>
      <c r="E156" s="77"/>
      <c r="F156" s="79"/>
      <c r="G156" s="79"/>
      <c r="H156" s="79"/>
      <c r="I156" s="79"/>
      <c r="J156" s="79"/>
      <c r="K156" s="79"/>
      <c r="L156" s="77"/>
    </row>
    <row r="157" spans="2:12" x14ac:dyDescent="0.2">
      <c r="B157" s="77"/>
      <c r="C157" s="77"/>
      <c r="D157" s="77"/>
      <c r="E157" s="77"/>
      <c r="F157" s="79"/>
      <c r="G157" s="79"/>
      <c r="H157" s="79"/>
      <c r="I157" s="79"/>
      <c r="J157" s="79"/>
      <c r="K157" s="79"/>
      <c r="L157" s="77"/>
    </row>
    <row r="158" spans="2:12" x14ac:dyDescent="0.2">
      <c r="B158" s="77"/>
      <c r="C158" s="77"/>
      <c r="D158" s="77"/>
      <c r="E158" s="77"/>
      <c r="F158" s="79"/>
      <c r="G158" s="79"/>
      <c r="H158" s="79"/>
      <c r="I158" s="79"/>
      <c r="J158" s="79"/>
      <c r="K158" s="79"/>
      <c r="L158" s="77"/>
    </row>
    <row r="159" spans="2:12" x14ac:dyDescent="0.2">
      <c r="B159" s="77"/>
      <c r="C159" s="77"/>
      <c r="D159" s="77"/>
      <c r="E159" s="77"/>
      <c r="F159" s="79"/>
      <c r="G159" s="79"/>
      <c r="H159" s="79"/>
      <c r="I159" s="79"/>
      <c r="J159" s="79"/>
      <c r="K159" s="79"/>
      <c r="L159" s="77"/>
    </row>
    <row r="160" spans="2:12" x14ac:dyDescent="0.2">
      <c r="B160" s="77"/>
      <c r="C160" s="77"/>
      <c r="D160" s="77"/>
      <c r="E160" s="77"/>
      <c r="F160" s="79"/>
      <c r="G160" s="79"/>
      <c r="H160" s="79"/>
      <c r="I160" s="79"/>
      <c r="J160" s="79"/>
      <c r="K160" s="79"/>
      <c r="L160" s="77"/>
    </row>
    <row r="161" spans="2:12" x14ac:dyDescent="0.2">
      <c r="B161" s="77"/>
      <c r="C161" s="77"/>
      <c r="D161" s="77"/>
      <c r="E161" s="77"/>
      <c r="F161" s="79"/>
      <c r="G161" s="79"/>
      <c r="H161" s="79"/>
      <c r="I161" s="79"/>
      <c r="J161" s="79"/>
      <c r="K161" s="79"/>
      <c r="L161" s="77"/>
    </row>
    <row r="162" spans="2:12" x14ac:dyDescent="0.2">
      <c r="B162" s="77"/>
      <c r="C162" s="77"/>
      <c r="D162" s="77"/>
      <c r="E162" s="77"/>
      <c r="F162" s="79"/>
      <c r="G162" s="79"/>
      <c r="H162" s="79"/>
      <c r="I162" s="79"/>
      <c r="J162" s="79"/>
      <c r="K162" s="79"/>
      <c r="L162" s="77"/>
    </row>
    <row r="163" spans="2:12" x14ac:dyDescent="0.2">
      <c r="B163" s="77"/>
      <c r="C163" s="77"/>
      <c r="D163" s="77"/>
      <c r="E163" s="77"/>
      <c r="F163" s="79"/>
      <c r="G163" s="79"/>
      <c r="H163" s="79"/>
      <c r="I163" s="79"/>
      <c r="J163" s="79"/>
      <c r="K163" s="79"/>
      <c r="L163" s="77"/>
    </row>
    <row r="164" spans="2:12" x14ac:dyDescent="0.2">
      <c r="B164" s="77"/>
      <c r="C164" s="77"/>
      <c r="D164" s="77"/>
      <c r="E164" s="77"/>
      <c r="F164" s="79"/>
      <c r="G164" s="79"/>
      <c r="H164" s="79"/>
      <c r="I164" s="79"/>
      <c r="J164" s="79"/>
      <c r="K164" s="79"/>
      <c r="L164" s="77"/>
    </row>
    <row r="165" spans="2:12" x14ac:dyDescent="0.2">
      <c r="B165" s="77"/>
      <c r="C165" s="77"/>
      <c r="D165" s="77"/>
      <c r="E165" s="77"/>
      <c r="F165" s="79"/>
      <c r="G165" s="79"/>
      <c r="H165" s="79"/>
      <c r="I165" s="79"/>
      <c r="J165" s="79"/>
      <c r="K165" s="79"/>
      <c r="L165" s="77"/>
    </row>
    <row r="166" spans="2:12" x14ac:dyDescent="0.2">
      <c r="B166" s="77"/>
      <c r="C166" s="77"/>
      <c r="D166" s="77"/>
      <c r="E166" s="77"/>
      <c r="F166" s="79"/>
      <c r="G166" s="79"/>
      <c r="H166" s="79"/>
      <c r="I166" s="79"/>
      <c r="J166" s="79"/>
      <c r="K166" s="79"/>
      <c r="L166" s="77"/>
    </row>
    <row r="167" spans="2:12" x14ac:dyDescent="0.2">
      <c r="B167" s="77"/>
      <c r="C167" s="77"/>
      <c r="D167" s="77"/>
      <c r="E167" s="77"/>
      <c r="F167" s="79"/>
      <c r="G167" s="79"/>
      <c r="H167" s="79"/>
      <c r="I167" s="79"/>
      <c r="J167" s="79"/>
      <c r="K167" s="79"/>
      <c r="L167" s="77"/>
    </row>
    <row r="168" spans="2:12" x14ac:dyDescent="0.2">
      <c r="B168" s="77"/>
      <c r="C168" s="77"/>
      <c r="D168" s="77"/>
      <c r="E168" s="77"/>
      <c r="F168" s="79"/>
      <c r="G168" s="79"/>
      <c r="H168" s="79"/>
      <c r="I168" s="79"/>
      <c r="J168" s="79"/>
      <c r="K168" s="79"/>
      <c r="L168" s="77"/>
    </row>
    <row r="169" spans="2:12" x14ac:dyDescent="0.2">
      <c r="B169" s="77"/>
      <c r="C169" s="77"/>
      <c r="D169" s="77"/>
      <c r="E169" s="77"/>
      <c r="F169" s="79"/>
      <c r="G169" s="79"/>
      <c r="H169" s="79"/>
      <c r="I169" s="79"/>
      <c r="J169" s="79"/>
      <c r="K169" s="79"/>
      <c r="L169" s="77"/>
    </row>
    <row r="170" spans="2:12" x14ac:dyDescent="0.2">
      <c r="B170" s="77"/>
      <c r="C170" s="77"/>
      <c r="D170" s="77"/>
      <c r="E170" s="77"/>
      <c r="F170" s="79"/>
      <c r="G170" s="79"/>
      <c r="H170" s="79"/>
      <c r="I170" s="79"/>
      <c r="J170" s="79"/>
      <c r="K170" s="79"/>
      <c r="L170" s="77"/>
    </row>
    <row r="171" spans="2:12" x14ac:dyDescent="0.2">
      <c r="B171" s="77"/>
      <c r="C171" s="77"/>
      <c r="D171" s="77"/>
      <c r="E171" s="77"/>
      <c r="F171" s="79"/>
      <c r="G171" s="79"/>
      <c r="H171" s="79"/>
      <c r="I171" s="79"/>
      <c r="J171" s="79"/>
      <c r="K171" s="79"/>
      <c r="L171" s="77"/>
    </row>
    <row r="172" spans="2:12" x14ac:dyDescent="0.2">
      <c r="B172" s="77"/>
      <c r="C172" s="77"/>
      <c r="D172" s="77"/>
      <c r="E172" s="77"/>
      <c r="F172" s="79"/>
      <c r="G172" s="79"/>
      <c r="H172" s="79"/>
      <c r="I172" s="79"/>
      <c r="J172" s="79"/>
      <c r="K172" s="79"/>
      <c r="L172" s="77"/>
    </row>
    <row r="173" spans="2:12" x14ac:dyDescent="0.2">
      <c r="B173" s="77"/>
      <c r="C173" s="77"/>
      <c r="D173" s="77"/>
      <c r="E173" s="77"/>
      <c r="F173" s="79"/>
      <c r="G173" s="79"/>
      <c r="H173" s="79"/>
      <c r="I173" s="79"/>
      <c r="J173" s="79"/>
      <c r="K173" s="79"/>
      <c r="L173" s="77"/>
    </row>
    <row r="174" spans="2:12" x14ac:dyDescent="0.2">
      <c r="B174" s="77"/>
      <c r="C174" s="77"/>
      <c r="D174" s="77"/>
      <c r="E174" s="77"/>
      <c r="F174" s="79"/>
      <c r="G174" s="79"/>
      <c r="H174" s="79"/>
      <c r="I174" s="79"/>
      <c r="J174" s="79"/>
      <c r="K174" s="79"/>
      <c r="L174" s="77"/>
    </row>
    <row r="175" spans="2:12" x14ac:dyDescent="0.2">
      <c r="B175" s="77"/>
      <c r="C175" s="77"/>
      <c r="D175" s="77"/>
      <c r="E175" s="77"/>
      <c r="F175" s="79"/>
      <c r="G175" s="79"/>
      <c r="H175" s="79"/>
      <c r="I175" s="79"/>
      <c r="J175" s="79"/>
      <c r="K175" s="79"/>
      <c r="L175" s="77"/>
    </row>
    <row r="176" spans="2:12" x14ac:dyDescent="0.2">
      <c r="B176" s="77"/>
      <c r="C176" s="77"/>
      <c r="D176" s="77"/>
      <c r="E176" s="77"/>
      <c r="F176" s="79"/>
      <c r="G176" s="79"/>
      <c r="H176" s="79"/>
      <c r="I176" s="79"/>
      <c r="J176" s="79"/>
      <c r="K176" s="79"/>
      <c r="L176" s="77"/>
    </row>
    <row r="177" spans="2:12" x14ac:dyDescent="0.2">
      <c r="B177" s="77"/>
      <c r="C177" s="77"/>
      <c r="D177" s="77"/>
      <c r="E177" s="77"/>
      <c r="F177" s="79"/>
      <c r="G177" s="79"/>
      <c r="H177" s="79"/>
      <c r="I177" s="79"/>
      <c r="J177" s="79"/>
      <c r="K177" s="79"/>
      <c r="L177" s="77"/>
    </row>
    <row r="178" spans="2:12" x14ac:dyDescent="0.2">
      <c r="B178" s="77"/>
      <c r="C178" s="77"/>
      <c r="D178" s="77"/>
      <c r="E178" s="77"/>
      <c r="F178" s="79"/>
      <c r="G178" s="79"/>
      <c r="H178" s="79"/>
      <c r="I178" s="79"/>
      <c r="J178" s="79"/>
      <c r="K178" s="79"/>
      <c r="L178" s="77"/>
    </row>
    <row r="179" spans="2:12" x14ac:dyDescent="0.2">
      <c r="B179" s="77"/>
      <c r="C179" s="77"/>
      <c r="D179" s="77"/>
      <c r="E179" s="77"/>
      <c r="F179" s="79"/>
      <c r="G179" s="79"/>
      <c r="H179" s="79"/>
      <c r="I179" s="79"/>
      <c r="J179" s="79"/>
      <c r="K179" s="79"/>
      <c r="L179" s="77"/>
    </row>
    <row r="180" spans="2:12" x14ac:dyDescent="0.2">
      <c r="B180" s="77"/>
      <c r="C180" s="77"/>
      <c r="D180" s="77"/>
      <c r="E180" s="77"/>
      <c r="F180" s="79"/>
      <c r="G180" s="79"/>
      <c r="H180" s="79"/>
      <c r="I180" s="79"/>
      <c r="J180" s="79"/>
      <c r="K180" s="79"/>
      <c r="L180" s="77"/>
    </row>
    <row r="181" spans="2:12" x14ac:dyDescent="0.2">
      <c r="B181" s="77"/>
      <c r="C181" s="77"/>
      <c r="D181" s="77"/>
      <c r="E181" s="77"/>
      <c r="F181" s="79"/>
      <c r="G181" s="79"/>
      <c r="H181" s="79"/>
      <c r="I181" s="79"/>
      <c r="J181" s="79"/>
      <c r="K181" s="79"/>
      <c r="L181" s="77"/>
    </row>
    <row r="182" spans="2:12" x14ac:dyDescent="0.2">
      <c r="B182" s="77"/>
      <c r="C182" s="77"/>
      <c r="D182" s="77"/>
      <c r="E182" s="77"/>
      <c r="F182" s="79"/>
      <c r="G182" s="79"/>
      <c r="H182" s="79"/>
      <c r="I182" s="79"/>
      <c r="J182" s="79"/>
      <c r="K182" s="79"/>
      <c r="L182" s="77"/>
    </row>
    <row r="183" spans="2:12" x14ac:dyDescent="0.2">
      <c r="B183" s="77"/>
      <c r="C183" s="77"/>
      <c r="D183" s="77"/>
      <c r="E183" s="77"/>
      <c r="F183" s="79"/>
      <c r="G183" s="79"/>
      <c r="H183" s="79"/>
      <c r="I183" s="79"/>
      <c r="J183" s="79"/>
      <c r="K183" s="79"/>
      <c r="L183" s="77"/>
    </row>
    <row r="184" spans="2:12" x14ac:dyDescent="0.2">
      <c r="B184" s="77"/>
      <c r="C184" s="77"/>
      <c r="D184" s="77"/>
      <c r="E184" s="77"/>
      <c r="F184" s="79"/>
      <c r="G184" s="79"/>
      <c r="H184" s="79"/>
      <c r="I184" s="79"/>
      <c r="J184" s="79"/>
      <c r="K184" s="79"/>
      <c r="L184" s="77"/>
    </row>
    <row r="185" spans="2:12" x14ac:dyDescent="0.2">
      <c r="B185" s="77"/>
      <c r="C185" s="77"/>
      <c r="D185" s="77"/>
      <c r="E185" s="77"/>
      <c r="F185" s="79"/>
      <c r="G185" s="79"/>
      <c r="H185" s="79"/>
      <c r="I185" s="79"/>
      <c r="J185" s="79"/>
      <c r="K185" s="79"/>
      <c r="L185" s="77"/>
    </row>
    <row r="186" spans="2:12" x14ac:dyDescent="0.2">
      <c r="B186" s="77"/>
      <c r="C186" s="77"/>
      <c r="D186" s="77"/>
      <c r="E186" s="77"/>
      <c r="F186" s="79"/>
      <c r="G186" s="79"/>
      <c r="H186" s="79"/>
      <c r="I186" s="79"/>
      <c r="J186" s="79"/>
      <c r="K186" s="79"/>
      <c r="L186" s="77"/>
    </row>
    <row r="187" spans="2:12" x14ac:dyDescent="0.2">
      <c r="B187" s="77"/>
      <c r="C187" s="77"/>
      <c r="D187" s="77"/>
      <c r="E187" s="77"/>
      <c r="F187" s="79"/>
      <c r="G187" s="79"/>
      <c r="H187" s="79"/>
      <c r="I187" s="79"/>
      <c r="J187" s="79"/>
      <c r="K187" s="79"/>
      <c r="L187" s="77"/>
    </row>
    <row r="188" spans="2:12" x14ac:dyDescent="0.2">
      <c r="B188" s="77"/>
      <c r="C188" s="77"/>
      <c r="D188" s="77"/>
      <c r="E188" s="77"/>
      <c r="F188" s="79"/>
      <c r="G188" s="79"/>
      <c r="H188" s="79"/>
      <c r="I188" s="79"/>
      <c r="J188" s="79"/>
      <c r="K188" s="79"/>
      <c r="L188" s="77"/>
    </row>
    <row r="189" spans="2:12" x14ac:dyDescent="0.2">
      <c r="B189" s="77"/>
      <c r="C189" s="77"/>
      <c r="D189" s="77"/>
      <c r="E189" s="77"/>
      <c r="F189" s="79"/>
      <c r="G189" s="79"/>
      <c r="H189" s="79"/>
      <c r="I189" s="79"/>
      <c r="J189" s="79"/>
      <c r="K189" s="79"/>
      <c r="L189" s="77"/>
    </row>
    <row r="190" spans="2:12" x14ac:dyDescent="0.2">
      <c r="B190" s="77"/>
      <c r="C190" s="77"/>
      <c r="D190" s="77"/>
      <c r="E190" s="77"/>
      <c r="F190" s="79"/>
      <c r="G190" s="79"/>
      <c r="H190" s="79"/>
      <c r="I190" s="79"/>
      <c r="J190" s="79"/>
      <c r="K190" s="79"/>
      <c r="L190" s="77"/>
    </row>
    <row r="191" spans="2:12" x14ac:dyDescent="0.2">
      <c r="B191" s="77"/>
      <c r="C191" s="77"/>
      <c r="D191" s="77"/>
      <c r="E191" s="77"/>
      <c r="F191" s="79"/>
      <c r="G191" s="79"/>
      <c r="H191" s="79"/>
      <c r="I191" s="79"/>
      <c r="J191" s="79"/>
      <c r="K191" s="79"/>
      <c r="L191" s="77"/>
    </row>
    <row r="192" spans="2:12" x14ac:dyDescent="0.2">
      <c r="B192" s="77"/>
      <c r="C192" s="77"/>
      <c r="D192" s="77"/>
      <c r="E192" s="77"/>
      <c r="F192" s="79"/>
      <c r="G192" s="79"/>
      <c r="H192" s="79"/>
      <c r="I192" s="79"/>
      <c r="J192" s="79"/>
      <c r="K192" s="79"/>
      <c r="L192" s="77"/>
    </row>
    <row r="193" spans="2:12" x14ac:dyDescent="0.2">
      <c r="B193" s="77"/>
      <c r="C193" s="77"/>
      <c r="D193" s="77"/>
      <c r="E193" s="77"/>
      <c r="F193" s="79"/>
      <c r="G193" s="79"/>
      <c r="H193" s="79"/>
      <c r="I193" s="79"/>
      <c r="J193" s="79"/>
      <c r="K193" s="79"/>
      <c r="L193" s="77"/>
    </row>
    <row r="194" spans="2:12" x14ac:dyDescent="0.2">
      <c r="B194" s="77"/>
      <c r="C194" s="77"/>
      <c r="D194" s="77"/>
      <c r="E194" s="77"/>
      <c r="F194" s="79"/>
      <c r="G194" s="79"/>
      <c r="H194" s="79"/>
      <c r="I194" s="79"/>
      <c r="J194" s="79"/>
      <c r="K194" s="79"/>
      <c r="L194" s="77"/>
    </row>
    <row r="195" spans="2:12" x14ac:dyDescent="0.2">
      <c r="B195" s="77"/>
      <c r="C195" s="77"/>
      <c r="D195" s="77"/>
      <c r="E195" s="77"/>
      <c r="F195" s="79"/>
      <c r="G195" s="79"/>
      <c r="H195" s="79"/>
      <c r="I195" s="79"/>
      <c r="J195" s="79"/>
      <c r="K195" s="79"/>
      <c r="L195" s="77"/>
    </row>
    <row r="196" spans="2:12" x14ac:dyDescent="0.2">
      <c r="B196" s="77"/>
      <c r="C196" s="77"/>
      <c r="D196" s="77"/>
      <c r="E196" s="77"/>
      <c r="F196" s="79"/>
      <c r="G196" s="79"/>
      <c r="H196" s="79"/>
      <c r="I196" s="79"/>
      <c r="J196" s="79"/>
      <c r="K196" s="79"/>
      <c r="L196" s="77"/>
    </row>
    <row r="197" spans="2:12" x14ac:dyDescent="0.2">
      <c r="B197" s="77"/>
      <c r="C197" s="77"/>
      <c r="D197" s="77"/>
      <c r="E197" s="77"/>
      <c r="F197" s="79"/>
      <c r="G197" s="79"/>
      <c r="H197" s="79"/>
      <c r="I197" s="79"/>
      <c r="J197" s="79"/>
      <c r="K197" s="79"/>
      <c r="L197" s="77"/>
    </row>
    <row r="198" spans="2:12" x14ac:dyDescent="0.2">
      <c r="B198" s="77"/>
      <c r="C198" s="77"/>
      <c r="D198" s="77"/>
      <c r="E198" s="77"/>
      <c r="F198" s="79"/>
      <c r="G198" s="79"/>
      <c r="H198" s="79"/>
      <c r="I198" s="79"/>
      <c r="J198" s="79"/>
      <c r="K198" s="79"/>
      <c r="L198" s="77"/>
    </row>
    <row r="199" spans="2:12" x14ac:dyDescent="0.2">
      <c r="B199" s="77"/>
      <c r="C199" s="77"/>
      <c r="D199" s="77"/>
      <c r="E199" s="77"/>
      <c r="F199" s="79"/>
      <c r="G199" s="79"/>
      <c r="H199" s="79"/>
      <c r="I199" s="79"/>
      <c r="J199" s="79"/>
      <c r="K199" s="79"/>
      <c r="L199" s="77"/>
    </row>
    <row r="200" spans="2:12" x14ac:dyDescent="0.2">
      <c r="B200" s="77"/>
      <c r="C200" s="77"/>
      <c r="D200" s="77"/>
      <c r="E200" s="77"/>
      <c r="F200" s="79"/>
      <c r="G200" s="79"/>
      <c r="H200" s="79"/>
      <c r="I200" s="79"/>
      <c r="J200" s="79"/>
      <c r="K200" s="79"/>
      <c r="L200" s="77"/>
    </row>
    <row r="201" spans="2:12" x14ac:dyDescent="0.2">
      <c r="B201" s="77"/>
      <c r="C201" s="77"/>
      <c r="D201" s="77"/>
      <c r="E201" s="77"/>
      <c r="F201" s="79"/>
      <c r="G201" s="79"/>
      <c r="H201" s="79"/>
      <c r="I201" s="79"/>
      <c r="J201" s="79"/>
      <c r="K201" s="79"/>
      <c r="L201" s="77"/>
    </row>
    <row r="202" spans="2:12" x14ac:dyDescent="0.2">
      <c r="B202" s="77"/>
      <c r="C202" s="77"/>
      <c r="D202" s="77"/>
      <c r="E202" s="77"/>
      <c r="F202" s="79"/>
      <c r="G202" s="79"/>
      <c r="H202" s="79"/>
      <c r="I202" s="79"/>
      <c r="J202" s="79"/>
      <c r="K202" s="79"/>
      <c r="L202" s="77"/>
    </row>
    <row r="203" spans="2:12" x14ac:dyDescent="0.2">
      <c r="B203" s="77"/>
      <c r="C203" s="77"/>
      <c r="D203" s="77"/>
      <c r="E203" s="77"/>
      <c r="F203" s="79"/>
      <c r="G203" s="79"/>
      <c r="H203" s="79"/>
      <c r="I203" s="79"/>
      <c r="J203" s="79"/>
      <c r="K203" s="79"/>
      <c r="L203" s="77"/>
    </row>
    <row r="204" spans="2:12" x14ac:dyDescent="0.2">
      <c r="B204" s="77"/>
      <c r="C204" s="77"/>
      <c r="D204" s="77"/>
      <c r="E204" s="77"/>
      <c r="F204" s="79"/>
      <c r="G204" s="79"/>
      <c r="H204" s="79"/>
      <c r="I204" s="79"/>
      <c r="J204" s="79"/>
      <c r="K204" s="79"/>
      <c r="L204" s="77"/>
    </row>
    <row r="205" spans="2:12" x14ac:dyDescent="0.2">
      <c r="B205" s="77"/>
      <c r="C205" s="77"/>
      <c r="D205" s="77"/>
      <c r="E205" s="77"/>
      <c r="F205" s="79"/>
      <c r="G205" s="79"/>
      <c r="H205" s="79"/>
      <c r="I205" s="79"/>
      <c r="J205" s="79"/>
      <c r="K205" s="79"/>
      <c r="L205" s="77"/>
    </row>
    <row r="206" spans="2:12" x14ac:dyDescent="0.2">
      <c r="B206" s="77"/>
      <c r="C206" s="77"/>
      <c r="D206" s="77"/>
      <c r="E206" s="77"/>
      <c r="F206" s="79"/>
      <c r="G206" s="79"/>
      <c r="H206" s="79"/>
      <c r="I206" s="79"/>
      <c r="J206" s="79"/>
      <c r="K206" s="79"/>
      <c r="L206" s="77"/>
    </row>
    <row r="207" spans="2:12" x14ac:dyDescent="0.2">
      <c r="B207" s="77"/>
      <c r="C207" s="77"/>
      <c r="D207" s="77"/>
      <c r="E207" s="77"/>
      <c r="F207" s="79"/>
      <c r="G207" s="79"/>
      <c r="H207" s="79"/>
      <c r="I207" s="79"/>
      <c r="J207" s="79"/>
      <c r="K207" s="79"/>
      <c r="L207" s="77"/>
    </row>
    <row r="208" spans="2:12" x14ac:dyDescent="0.2">
      <c r="B208" s="77"/>
      <c r="C208" s="77"/>
      <c r="D208" s="77"/>
      <c r="E208" s="77"/>
      <c r="F208" s="79"/>
      <c r="G208" s="79"/>
      <c r="H208" s="79"/>
      <c r="I208" s="79"/>
      <c r="J208" s="79"/>
      <c r="K208" s="79"/>
      <c r="L208" s="77"/>
    </row>
    <row r="209" spans="2:12" x14ac:dyDescent="0.2">
      <c r="B209" s="77"/>
      <c r="C209" s="77"/>
      <c r="D209" s="77"/>
      <c r="E209" s="77"/>
      <c r="F209" s="79"/>
      <c r="G209" s="79"/>
      <c r="H209" s="79"/>
      <c r="I209" s="79"/>
      <c r="J209" s="79"/>
      <c r="K209" s="79"/>
      <c r="L209" s="77"/>
    </row>
    <row r="210" spans="2:12" x14ac:dyDescent="0.2">
      <c r="B210" s="77"/>
      <c r="C210" s="77"/>
      <c r="D210" s="77"/>
      <c r="E210" s="77"/>
      <c r="F210" s="79"/>
      <c r="G210" s="79"/>
      <c r="H210" s="79"/>
      <c r="I210" s="79"/>
      <c r="J210" s="79"/>
      <c r="K210" s="79"/>
      <c r="L210" s="77"/>
    </row>
    <row r="211" spans="2:12" x14ac:dyDescent="0.2">
      <c r="B211" s="77"/>
      <c r="C211" s="77"/>
      <c r="D211" s="77"/>
      <c r="E211" s="77"/>
      <c r="F211" s="79"/>
      <c r="G211" s="79"/>
      <c r="H211" s="79"/>
      <c r="I211" s="79"/>
      <c r="J211" s="79"/>
      <c r="K211" s="79"/>
      <c r="L211" s="77"/>
    </row>
    <row r="212" spans="2:12" x14ac:dyDescent="0.2">
      <c r="B212" s="77"/>
      <c r="C212" s="77"/>
      <c r="D212" s="77"/>
      <c r="E212" s="77"/>
      <c r="F212" s="79"/>
      <c r="G212" s="79"/>
      <c r="H212" s="79"/>
      <c r="I212" s="79"/>
      <c r="J212" s="79"/>
      <c r="K212" s="79"/>
      <c r="L212" s="77"/>
    </row>
    <row r="213" spans="2:12" x14ac:dyDescent="0.2">
      <c r="B213" s="77"/>
      <c r="C213" s="77"/>
      <c r="D213" s="77"/>
      <c r="E213" s="77"/>
      <c r="F213" s="79"/>
      <c r="G213" s="79"/>
      <c r="H213" s="79"/>
      <c r="I213" s="79"/>
      <c r="J213" s="79"/>
      <c r="K213" s="79"/>
      <c r="L213" s="77"/>
    </row>
    <row r="214" spans="2:12" x14ac:dyDescent="0.2">
      <c r="B214" s="77"/>
      <c r="C214" s="77"/>
      <c r="D214" s="77"/>
      <c r="E214" s="77"/>
      <c r="F214" s="79"/>
      <c r="G214" s="79"/>
      <c r="H214" s="79"/>
      <c r="I214" s="79"/>
      <c r="J214" s="79"/>
      <c r="K214" s="79"/>
      <c r="L214" s="77"/>
    </row>
    <row r="215" spans="2:12" x14ac:dyDescent="0.2">
      <c r="B215" s="77"/>
      <c r="C215" s="77"/>
      <c r="D215" s="77"/>
      <c r="E215" s="77"/>
      <c r="F215" s="79"/>
      <c r="G215" s="79"/>
      <c r="H215" s="79"/>
      <c r="I215" s="79"/>
      <c r="J215" s="79"/>
      <c r="K215" s="79"/>
      <c r="L215" s="77"/>
    </row>
    <row r="216" spans="2:12" x14ac:dyDescent="0.2">
      <c r="B216" s="77"/>
      <c r="C216" s="77"/>
      <c r="D216" s="77"/>
      <c r="E216" s="77"/>
      <c r="F216" s="79"/>
      <c r="G216" s="79"/>
      <c r="H216" s="79"/>
      <c r="I216" s="79"/>
      <c r="J216" s="79"/>
      <c r="K216" s="79"/>
      <c r="L216" s="77"/>
    </row>
    <row r="217" spans="2:12" x14ac:dyDescent="0.2">
      <c r="B217" s="77"/>
      <c r="C217" s="77"/>
      <c r="D217" s="77"/>
      <c r="E217" s="77"/>
      <c r="F217" s="79"/>
      <c r="G217" s="79"/>
      <c r="H217" s="79"/>
      <c r="I217" s="79"/>
      <c r="J217" s="79"/>
      <c r="K217" s="79"/>
      <c r="L217" s="77"/>
    </row>
    <row r="218" spans="2:12" x14ac:dyDescent="0.2">
      <c r="B218" s="77"/>
      <c r="C218" s="77"/>
      <c r="D218" s="77"/>
      <c r="E218" s="77"/>
      <c r="F218" s="79"/>
      <c r="G218" s="79"/>
      <c r="H218" s="79"/>
      <c r="I218" s="79"/>
      <c r="J218" s="79"/>
      <c r="K218" s="79"/>
      <c r="L218" s="77"/>
    </row>
    <row r="219" spans="2:12" x14ac:dyDescent="0.2">
      <c r="B219" s="77"/>
      <c r="C219" s="77"/>
      <c r="D219" s="77"/>
      <c r="E219" s="77"/>
      <c r="F219" s="79"/>
      <c r="G219" s="79"/>
      <c r="H219" s="79"/>
      <c r="I219" s="79"/>
      <c r="J219" s="79"/>
      <c r="K219" s="79"/>
      <c r="L219" s="77"/>
    </row>
    <row r="220" spans="2:12" x14ac:dyDescent="0.2">
      <c r="B220" s="77"/>
      <c r="C220" s="77"/>
      <c r="D220" s="77"/>
      <c r="E220" s="77"/>
      <c r="F220" s="79"/>
      <c r="G220" s="79"/>
      <c r="H220" s="79"/>
      <c r="I220" s="79"/>
      <c r="J220" s="79"/>
      <c r="K220" s="79"/>
      <c r="L220" s="77"/>
    </row>
    <row r="221" spans="2:12" x14ac:dyDescent="0.2">
      <c r="B221" s="77"/>
      <c r="C221" s="77"/>
      <c r="D221" s="77"/>
      <c r="E221" s="77"/>
      <c r="F221" s="79"/>
      <c r="G221" s="79"/>
      <c r="H221" s="79"/>
      <c r="I221" s="79"/>
      <c r="J221" s="79"/>
      <c r="K221" s="79"/>
      <c r="L221" s="77"/>
    </row>
    <row r="222" spans="2:12" x14ac:dyDescent="0.2">
      <c r="B222" s="77"/>
      <c r="C222" s="77"/>
      <c r="D222" s="77"/>
      <c r="E222" s="77"/>
      <c r="F222" s="79"/>
      <c r="G222" s="79"/>
      <c r="H222" s="79"/>
      <c r="I222" s="79"/>
      <c r="J222" s="79"/>
      <c r="K222" s="79"/>
      <c r="L222" s="77"/>
    </row>
    <row r="223" spans="2:12" x14ac:dyDescent="0.2">
      <c r="B223" s="77"/>
      <c r="C223" s="77"/>
      <c r="D223" s="77"/>
      <c r="E223" s="77"/>
      <c r="F223" s="79"/>
      <c r="G223" s="79"/>
      <c r="H223" s="79"/>
      <c r="I223" s="79"/>
      <c r="J223" s="79"/>
      <c r="K223" s="79"/>
      <c r="L223" s="77"/>
    </row>
    <row r="224" spans="2:12" x14ac:dyDescent="0.2">
      <c r="B224" s="77"/>
      <c r="C224" s="77"/>
      <c r="D224" s="77"/>
      <c r="E224" s="77"/>
      <c r="F224" s="79"/>
      <c r="G224" s="79"/>
      <c r="H224" s="79"/>
      <c r="I224" s="79"/>
      <c r="J224" s="79"/>
      <c r="K224" s="79"/>
      <c r="L224" s="77"/>
    </row>
    <row r="225" spans="2:12" x14ac:dyDescent="0.2">
      <c r="B225" s="77"/>
      <c r="C225" s="77"/>
      <c r="D225" s="77"/>
      <c r="E225" s="77"/>
      <c r="F225" s="79"/>
      <c r="G225" s="79"/>
      <c r="H225" s="79"/>
      <c r="I225" s="79"/>
      <c r="J225" s="79"/>
      <c r="K225" s="79"/>
      <c r="L225" s="77"/>
    </row>
    <row r="226" spans="2:12" x14ac:dyDescent="0.2">
      <c r="B226" s="77"/>
      <c r="C226" s="77"/>
      <c r="D226" s="77"/>
      <c r="E226" s="77"/>
      <c r="F226" s="79"/>
      <c r="G226" s="79"/>
      <c r="H226" s="79"/>
      <c r="I226" s="79"/>
      <c r="J226" s="79"/>
      <c r="K226" s="79"/>
      <c r="L226" s="77"/>
    </row>
    <row r="227" spans="2:12" x14ac:dyDescent="0.2">
      <c r="B227" s="77"/>
      <c r="C227" s="77"/>
      <c r="D227" s="77"/>
      <c r="E227" s="77"/>
      <c r="F227" s="79"/>
      <c r="G227" s="79"/>
      <c r="H227" s="79"/>
      <c r="I227" s="79"/>
      <c r="J227" s="79"/>
      <c r="K227" s="79"/>
      <c r="L227" s="77"/>
    </row>
    <row r="228" spans="2:12" x14ac:dyDescent="0.2">
      <c r="B228" s="77"/>
      <c r="C228" s="77"/>
      <c r="D228" s="77"/>
      <c r="E228" s="77"/>
      <c r="F228" s="79"/>
      <c r="G228" s="79"/>
      <c r="H228" s="79"/>
      <c r="I228" s="79"/>
      <c r="J228" s="79"/>
      <c r="K228" s="79"/>
      <c r="L228" s="77"/>
    </row>
    <row r="229" spans="2:12" x14ac:dyDescent="0.2">
      <c r="B229" s="77"/>
      <c r="C229" s="77"/>
      <c r="D229" s="77"/>
      <c r="E229" s="77"/>
      <c r="F229" s="79"/>
      <c r="G229" s="79"/>
      <c r="H229" s="79"/>
      <c r="I229" s="79"/>
      <c r="J229" s="79"/>
      <c r="K229" s="79"/>
      <c r="L229" s="77"/>
    </row>
    <row r="230" spans="2:12" x14ac:dyDescent="0.2">
      <c r="B230" s="77"/>
      <c r="C230" s="77"/>
      <c r="D230" s="77"/>
      <c r="E230" s="77"/>
      <c r="F230" s="79"/>
      <c r="G230" s="79"/>
      <c r="H230" s="79"/>
      <c r="I230" s="79"/>
      <c r="J230" s="79"/>
      <c r="K230" s="79"/>
      <c r="L230" s="77"/>
    </row>
    <row r="231" spans="2:12" x14ac:dyDescent="0.2">
      <c r="B231" s="77"/>
      <c r="C231" s="77"/>
      <c r="D231" s="77"/>
      <c r="E231" s="77"/>
      <c r="F231" s="79"/>
      <c r="G231" s="79"/>
      <c r="H231" s="79"/>
      <c r="I231" s="79"/>
      <c r="J231" s="79"/>
      <c r="K231" s="79"/>
      <c r="L231" s="77"/>
    </row>
    <row r="232" spans="2:12" x14ac:dyDescent="0.2">
      <c r="B232" s="77"/>
      <c r="C232" s="77"/>
      <c r="D232" s="77"/>
      <c r="E232" s="77"/>
      <c r="F232" s="79"/>
      <c r="G232" s="79"/>
      <c r="H232" s="79"/>
      <c r="I232" s="79"/>
      <c r="J232" s="79"/>
      <c r="K232" s="79"/>
      <c r="L232" s="77"/>
    </row>
    <row r="233" spans="2:12" x14ac:dyDescent="0.2">
      <c r="B233" s="77"/>
      <c r="C233" s="77"/>
      <c r="D233" s="77"/>
      <c r="E233" s="77"/>
      <c r="F233" s="79"/>
      <c r="G233" s="79"/>
      <c r="H233" s="79"/>
      <c r="I233" s="79"/>
      <c r="J233" s="79"/>
      <c r="K233" s="79"/>
      <c r="L233" s="77"/>
    </row>
    <row r="234" spans="2:12" x14ac:dyDescent="0.2">
      <c r="B234" s="77"/>
      <c r="C234" s="77"/>
      <c r="D234" s="77"/>
      <c r="E234" s="77"/>
      <c r="F234" s="79"/>
      <c r="G234" s="79"/>
      <c r="H234" s="79"/>
      <c r="I234" s="79"/>
      <c r="J234" s="79"/>
      <c r="K234" s="79"/>
      <c r="L234" s="77"/>
    </row>
    <row r="235" spans="2:12" x14ac:dyDescent="0.2">
      <c r="B235" s="77"/>
      <c r="C235" s="77"/>
      <c r="D235" s="77"/>
      <c r="E235" s="77"/>
      <c r="F235" s="79"/>
      <c r="G235" s="79"/>
      <c r="H235" s="79"/>
      <c r="I235" s="79"/>
      <c r="J235" s="79"/>
      <c r="K235" s="79"/>
      <c r="L235" s="77"/>
    </row>
    <row r="236" spans="2:12" x14ac:dyDescent="0.2">
      <c r="B236" s="77"/>
      <c r="C236" s="77"/>
      <c r="D236" s="77"/>
      <c r="E236" s="77"/>
      <c r="F236" s="79"/>
      <c r="G236" s="79"/>
      <c r="H236" s="79"/>
      <c r="I236" s="79"/>
      <c r="J236" s="79"/>
      <c r="K236" s="79"/>
      <c r="L236" s="77"/>
    </row>
    <row r="237" spans="2:12" x14ac:dyDescent="0.2">
      <c r="B237" s="77"/>
      <c r="C237" s="77"/>
      <c r="D237" s="77"/>
      <c r="E237" s="77"/>
      <c r="F237" s="79"/>
      <c r="G237" s="79"/>
      <c r="H237" s="79"/>
      <c r="I237" s="79"/>
      <c r="J237" s="79"/>
      <c r="K237" s="79"/>
      <c r="L237" s="77"/>
    </row>
    <row r="238" spans="2:12" x14ac:dyDescent="0.2">
      <c r="B238" s="77"/>
      <c r="C238" s="77"/>
      <c r="D238" s="77"/>
      <c r="E238" s="77"/>
      <c r="F238" s="79"/>
      <c r="G238" s="79"/>
      <c r="H238" s="79"/>
      <c r="I238" s="79"/>
      <c r="J238" s="79"/>
      <c r="K238" s="79"/>
      <c r="L238" s="77"/>
    </row>
    <row r="239" spans="2:12" x14ac:dyDescent="0.2">
      <c r="B239" s="77"/>
      <c r="C239" s="77"/>
      <c r="D239" s="77"/>
      <c r="E239" s="77"/>
      <c r="F239" s="79"/>
      <c r="G239" s="79"/>
      <c r="H239" s="79"/>
      <c r="I239" s="79"/>
      <c r="J239" s="79"/>
      <c r="K239" s="79"/>
      <c r="L239" s="77"/>
    </row>
    <row r="240" spans="2:12" x14ac:dyDescent="0.2">
      <c r="B240" s="77"/>
      <c r="C240" s="77"/>
      <c r="D240" s="77"/>
      <c r="E240" s="77"/>
      <c r="F240" s="79"/>
      <c r="G240" s="79"/>
      <c r="H240" s="79"/>
      <c r="I240" s="79"/>
      <c r="J240" s="79"/>
      <c r="K240" s="79"/>
      <c r="L240" s="77"/>
    </row>
    <row r="241" spans="2:12" x14ac:dyDescent="0.2">
      <c r="B241" s="77"/>
      <c r="C241" s="77"/>
      <c r="D241" s="77"/>
      <c r="E241" s="77"/>
      <c r="F241" s="79"/>
      <c r="G241" s="79"/>
      <c r="H241" s="79"/>
      <c r="I241" s="79"/>
      <c r="J241" s="79"/>
      <c r="K241" s="79"/>
      <c r="L241" s="77"/>
    </row>
    <row r="242" spans="2:12" x14ac:dyDescent="0.2">
      <c r="B242" s="77"/>
      <c r="C242" s="77"/>
      <c r="D242" s="77"/>
      <c r="E242" s="77"/>
      <c r="F242" s="79"/>
      <c r="G242" s="79"/>
      <c r="H242" s="79"/>
      <c r="I242" s="79"/>
      <c r="J242" s="79"/>
      <c r="K242" s="79"/>
      <c r="L242" s="77"/>
    </row>
    <row r="243" spans="2:12" x14ac:dyDescent="0.2">
      <c r="B243" s="83"/>
      <c r="C243" s="83"/>
      <c r="D243" s="83"/>
      <c r="E243" s="83"/>
      <c r="F243" s="84"/>
      <c r="G243" s="84"/>
      <c r="H243" s="84"/>
      <c r="I243" s="84"/>
      <c r="J243" s="84"/>
      <c r="K243" s="84"/>
      <c r="L243" s="83"/>
    </row>
    <row r="244" spans="2:12" x14ac:dyDescent="0.2">
      <c r="B244" s="83"/>
      <c r="C244" s="83"/>
      <c r="D244" s="83"/>
      <c r="E244" s="83"/>
      <c r="F244" s="84"/>
      <c r="G244" s="84"/>
      <c r="H244" s="84"/>
      <c r="I244" s="84"/>
      <c r="J244" s="84"/>
      <c r="K244" s="84"/>
      <c r="L244" s="83"/>
    </row>
    <row r="245" spans="2:12" x14ac:dyDescent="0.2">
      <c r="B245" s="83"/>
      <c r="C245" s="83"/>
      <c r="D245" s="83"/>
      <c r="E245" s="83"/>
      <c r="F245" s="84"/>
      <c r="G245" s="84"/>
      <c r="H245" s="84"/>
      <c r="I245" s="84"/>
      <c r="J245" s="84"/>
      <c r="K245" s="84"/>
      <c r="L245" s="83"/>
    </row>
    <row r="246" spans="2:12" x14ac:dyDescent="0.2">
      <c r="B246" s="83"/>
      <c r="C246" s="83"/>
      <c r="D246" s="83"/>
      <c r="E246" s="83"/>
      <c r="F246" s="84"/>
      <c r="G246" s="84"/>
      <c r="H246" s="84"/>
      <c r="I246" s="84"/>
      <c r="J246" s="84"/>
      <c r="K246" s="84"/>
      <c r="L246" s="83"/>
    </row>
    <row r="247" spans="2:12" x14ac:dyDescent="0.2">
      <c r="B247" s="83"/>
      <c r="C247" s="83"/>
      <c r="D247" s="83"/>
      <c r="E247" s="83"/>
      <c r="F247" s="84"/>
      <c r="G247" s="84"/>
      <c r="H247" s="84"/>
      <c r="I247" s="84"/>
      <c r="J247" s="84"/>
      <c r="K247" s="84"/>
      <c r="L247" s="83"/>
    </row>
    <row r="248" spans="2:12" x14ac:dyDescent="0.2">
      <c r="B248" s="83"/>
      <c r="C248" s="83"/>
      <c r="D248" s="83"/>
      <c r="E248" s="83"/>
      <c r="F248" s="84"/>
      <c r="G248" s="84"/>
      <c r="H248" s="84"/>
      <c r="I248" s="84"/>
      <c r="J248" s="84"/>
      <c r="K248" s="84"/>
      <c r="L248" s="83"/>
    </row>
  </sheetData>
  <mergeCells count="12">
    <mergeCell ref="K7:K8"/>
    <mergeCell ref="L7:L8"/>
    <mergeCell ref="B1:L1"/>
    <mergeCell ref="B3:L3"/>
    <mergeCell ref="B4:L4"/>
    <mergeCell ref="B5:L5"/>
    <mergeCell ref="B6:L6"/>
    <mergeCell ref="B7:B8"/>
    <mergeCell ref="C7:E7"/>
    <mergeCell ref="F7:F8"/>
    <mergeCell ref="G7:I7"/>
    <mergeCell ref="J7:J8"/>
  </mergeCells>
  <printOptions horizontalCentered="1"/>
  <pageMargins left="0" right="0" top="0" bottom="0" header="0" footer="0"/>
  <pageSetup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 (EST)</vt:lpstr>
      <vt:lpstr>'PP (EST)'!Área_de_impresión</vt:lpstr>
      <vt:lpstr>'PP (EST)'!Títulos_a_imprimir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2024-04-30T19:52:55Z</dcterms:created>
  <dcterms:modified xsi:type="dcterms:W3CDTF">2024-04-30T20:12:40Z</dcterms:modified>
</cp:coreProperties>
</file>