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perez\Desktop\2022\INGRESOS FISCALES PARA INTERNET 2022\"/>
    </mc:Choice>
  </mc:AlternateContent>
  <xr:revisionPtr revIDLastSave="0" documentId="13_ncr:1_{A384D633-F250-4F30-B1F7-685C1A84702D}" xr6:coauthVersionLast="47" xr6:coauthVersionMax="47" xr10:uidLastSave="{00000000-0000-0000-0000-000000000000}"/>
  <bookViews>
    <workbookView xWindow="-120" yWindow="-120" windowWidth="29040" windowHeight="15840" xr2:uid="{304B6D5D-F03B-4AA1-B6FD-DFC45A50CCF4}"/>
  </bookViews>
  <sheets>
    <sheet name="PP" sheetId="1" r:id="rId1"/>
  </sheets>
  <externalReferences>
    <externalReference r:id="rId2"/>
    <externalReference r:id="rId3"/>
  </externalReferences>
  <definedNames>
    <definedName name="_________ROS1">#N/A</definedName>
    <definedName name="_________ROS2">#N/A</definedName>
    <definedName name="_________ROS3">#N/A</definedName>
    <definedName name="_________ROS4">#N/A</definedName>
    <definedName name="________ROS1">#N/A</definedName>
    <definedName name="________ROS2">#N/A</definedName>
    <definedName name="________ROS3">#N/A</definedName>
    <definedName name="________ROS4">#N/A</definedName>
    <definedName name="_______ROS1">#N/A</definedName>
    <definedName name="_______ROS2">#N/A</definedName>
    <definedName name="_______ROS3">#N/A</definedName>
    <definedName name="_______ROS4">#N/A</definedName>
    <definedName name="______ROS1">#N/A</definedName>
    <definedName name="______ROS2">#N/A</definedName>
    <definedName name="______ROS3">#N/A</definedName>
    <definedName name="______ROS4">#N/A</definedName>
    <definedName name="_____ROS1">#N/A</definedName>
    <definedName name="_____ROS2">#N/A</definedName>
    <definedName name="_____ROS3">#N/A</definedName>
    <definedName name="_____ROS4">#N/A</definedName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[1]FLUJO!$B$7929:$C$7929</definedName>
    <definedName name="__123Graph_C" hidden="1">[1]FLUJO!$B$7936:$C$7936</definedName>
    <definedName name="__123Graph_D" hidden="1">[1]FLUJO!$B$7942:$C$7942</definedName>
    <definedName name="__123Graph_X" hidden="1">[1]FLUJO!$B$7906:$C$7906</definedName>
    <definedName name="__ROS1">#N/A</definedName>
    <definedName name="__ROS2">#N/A</definedName>
    <definedName name="__ROS3">#N/A</definedName>
    <definedName name="__ROS4">#N/A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0">PP!$C$6:$AA$137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  <definedName name="_xlnm.Print_Titles" localSheetId="0">PP!$1:$7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37" i="1" l="1"/>
  <c r="Y137" i="1"/>
  <c r="X137" i="1"/>
  <c r="W137" i="1"/>
  <c r="V137" i="1"/>
  <c r="U137" i="1"/>
  <c r="T137" i="1"/>
  <c r="S137" i="1"/>
  <c r="R137" i="1"/>
  <c r="Q137" i="1"/>
  <c r="P137" i="1"/>
  <c r="N137" i="1"/>
  <c r="M137" i="1"/>
  <c r="L137" i="1"/>
  <c r="K137" i="1"/>
  <c r="J137" i="1"/>
  <c r="I137" i="1"/>
  <c r="H137" i="1"/>
  <c r="G137" i="1"/>
  <c r="F137" i="1"/>
  <c r="E137" i="1"/>
  <c r="D137" i="1"/>
  <c r="AA135" i="1"/>
  <c r="AB135" i="1" s="1"/>
  <c r="AC135" i="1" s="1"/>
  <c r="O135" i="1"/>
  <c r="AA134" i="1"/>
  <c r="O134" i="1"/>
  <c r="AA133" i="1"/>
  <c r="O133" i="1"/>
  <c r="AA132" i="1"/>
  <c r="AB132" i="1" s="1"/>
  <c r="AC132" i="1" s="1"/>
  <c r="O132" i="1"/>
  <c r="AA131" i="1"/>
  <c r="AB131" i="1" s="1"/>
  <c r="O131" i="1"/>
  <c r="AA130" i="1"/>
  <c r="O130" i="1"/>
  <c r="O129" i="1" s="1"/>
  <c r="Z129" i="1"/>
  <c r="Y129" i="1"/>
  <c r="X129" i="1"/>
  <c r="W129" i="1"/>
  <c r="V129" i="1"/>
  <c r="U129" i="1"/>
  <c r="T129" i="1"/>
  <c r="S129" i="1"/>
  <c r="R129" i="1"/>
  <c r="Q129" i="1"/>
  <c r="P129" i="1"/>
  <c r="N129" i="1"/>
  <c r="M129" i="1"/>
  <c r="L129" i="1"/>
  <c r="K129" i="1"/>
  <c r="J129" i="1"/>
  <c r="I129" i="1"/>
  <c r="H129" i="1"/>
  <c r="G129" i="1"/>
  <c r="F129" i="1"/>
  <c r="E129" i="1"/>
  <c r="D129" i="1"/>
  <c r="AA127" i="1"/>
  <c r="AA126" i="1" s="1"/>
  <c r="O127" i="1"/>
  <c r="O126" i="1" s="1"/>
  <c r="AB126" i="1" s="1"/>
  <c r="AC126" i="1" s="1"/>
  <c r="Z126" i="1"/>
  <c r="Y126" i="1"/>
  <c r="X126" i="1"/>
  <c r="W126" i="1"/>
  <c r="V126" i="1"/>
  <c r="U126" i="1"/>
  <c r="T126" i="1"/>
  <c r="S126" i="1"/>
  <c r="R126" i="1"/>
  <c r="Q126" i="1"/>
  <c r="P126" i="1"/>
  <c r="N126" i="1"/>
  <c r="M126" i="1"/>
  <c r="L126" i="1"/>
  <c r="K126" i="1"/>
  <c r="J126" i="1"/>
  <c r="I126" i="1"/>
  <c r="H126" i="1"/>
  <c r="G126" i="1"/>
  <c r="F126" i="1"/>
  <c r="E126" i="1"/>
  <c r="D126" i="1"/>
  <c r="AA125" i="1"/>
  <c r="O125" i="1"/>
  <c r="AA124" i="1"/>
  <c r="AB124" i="1" s="1"/>
  <c r="AC124" i="1" s="1"/>
  <c r="O124" i="1"/>
  <c r="Z123" i="1"/>
  <c r="Y123" i="1"/>
  <c r="X123" i="1"/>
  <c r="W123" i="1"/>
  <c r="V123" i="1"/>
  <c r="V119" i="1" s="1"/>
  <c r="U123" i="1"/>
  <c r="T123" i="1"/>
  <c r="S123" i="1"/>
  <c r="R123" i="1"/>
  <c r="Q123" i="1"/>
  <c r="P123" i="1"/>
  <c r="P119" i="1" s="1"/>
  <c r="N123" i="1"/>
  <c r="M123" i="1"/>
  <c r="L123" i="1"/>
  <c r="K123" i="1"/>
  <c r="J123" i="1"/>
  <c r="I123" i="1"/>
  <c r="H123" i="1"/>
  <c r="G123" i="1"/>
  <c r="F123" i="1"/>
  <c r="E123" i="1"/>
  <c r="D123" i="1"/>
  <c r="AA122" i="1"/>
  <c r="AB122" i="1" s="1"/>
  <c r="AC122" i="1" s="1"/>
  <c r="O122" i="1"/>
  <c r="AA121" i="1"/>
  <c r="O121" i="1"/>
  <c r="Z120" i="1"/>
  <c r="Z119" i="1" s="1"/>
  <c r="Y120" i="1"/>
  <c r="Y119" i="1" s="1"/>
  <c r="X120" i="1"/>
  <c r="W120" i="1"/>
  <c r="W119" i="1" s="1"/>
  <c r="V120" i="1"/>
  <c r="U120" i="1"/>
  <c r="T120" i="1"/>
  <c r="T119" i="1" s="1"/>
  <c r="S120" i="1"/>
  <c r="R120" i="1"/>
  <c r="Q120" i="1"/>
  <c r="Q119" i="1" s="1"/>
  <c r="P120" i="1"/>
  <c r="N120" i="1"/>
  <c r="M120" i="1"/>
  <c r="M119" i="1" s="1"/>
  <c r="L120" i="1"/>
  <c r="K120" i="1"/>
  <c r="J120" i="1"/>
  <c r="I120" i="1"/>
  <c r="H120" i="1"/>
  <c r="H119" i="1" s="1"/>
  <c r="G120" i="1"/>
  <c r="G119" i="1" s="1"/>
  <c r="F120" i="1"/>
  <c r="E120" i="1"/>
  <c r="E119" i="1" s="1"/>
  <c r="D120" i="1"/>
  <c r="D119" i="1" s="1"/>
  <c r="S119" i="1"/>
  <c r="J119" i="1"/>
  <c r="AA118" i="1"/>
  <c r="O118" i="1"/>
  <c r="AA117" i="1"/>
  <c r="O117" i="1"/>
  <c r="Z116" i="1"/>
  <c r="Z111" i="1" s="1"/>
  <c r="Y116" i="1"/>
  <c r="X116" i="1"/>
  <c r="W116" i="1"/>
  <c r="V116" i="1"/>
  <c r="U116" i="1"/>
  <c r="T116" i="1"/>
  <c r="T111" i="1" s="1"/>
  <c r="T108" i="1" s="1"/>
  <c r="S116" i="1"/>
  <c r="R116" i="1"/>
  <c r="Q116" i="1"/>
  <c r="P116" i="1"/>
  <c r="O116" i="1"/>
  <c r="N116" i="1"/>
  <c r="N111" i="1" s="1"/>
  <c r="N108" i="1" s="1"/>
  <c r="M116" i="1"/>
  <c r="L116" i="1"/>
  <c r="K116" i="1"/>
  <c r="J116" i="1"/>
  <c r="I116" i="1"/>
  <c r="H116" i="1"/>
  <c r="H111" i="1" s="1"/>
  <c r="H108" i="1" s="1"/>
  <c r="G116" i="1"/>
  <c r="F116" i="1"/>
  <c r="E116" i="1"/>
  <c r="D116" i="1"/>
  <c r="AA115" i="1"/>
  <c r="O115" i="1"/>
  <c r="AA114" i="1"/>
  <c r="O114" i="1"/>
  <c r="Z113" i="1"/>
  <c r="Y113" i="1"/>
  <c r="Y111" i="1" s="1"/>
  <c r="X113" i="1"/>
  <c r="W113" i="1"/>
  <c r="V113" i="1"/>
  <c r="V111" i="1" s="1"/>
  <c r="U113" i="1"/>
  <c r="T113" i="1"/>
  <c r="S113" i="1"/>
  <c r="S111" i="1" s="1"/>
  <c r="R113" i="1"/>
  <c r="Q113" i="1"/>
  <c r="P113" i="1"/>
  <c r="P111" i="1" s="1"/>
  <c r="N113" i="1"/>
  <c r="M113" i="1"/>
  <c r="M111" i="1" s="1"/>
  <c r="L113" i="1"/>
  <c r="K113" i="1"/>
  <c r="J113" i="1"/>
  <c r="J111" i="1" s="1"/>
  <c r="I113" i="1"/>
  <c r="H113" i="1"/>
  <c r="G113" i="1"/>
  <c r="G111" i="1" s="1"/>
  <c r="F113" i="1"/>
  <c r="E113" i="1"/>
  <c r="D113" i="1"/>
  <c r="D111" i="1" s="1"/>
  <c r="AA112" i="1"/>
  <c r="O112" i="1"/>
  <c r="AA110" i="1"/>
  <c r="O110" i="1"/>
  <c r="Z109" i="1"/>
  <c r="Y109" i="1"/>
  <c r="Y108" i="1" s="1"/>
  <c r="X109" i="1"/>
  <c r="W109" i="1"/>
  <c r="V109" i="1"/>
  <c r="V108" i="1" s="1"/>
  <c r="U109" i="1"/>
  <c r="T109" i="1"/>
  <c r="S109" i="1"/>
  <c r="S108" i="1" s="1"/>
  <c r="R109" i="1"/>
  <c r="Q109" i="1"/>
  <c r="P109" i="1"/>
  <c r="P108" i="1" s="1"/>
  <c r="O109" i="1"/>
  <c r="N109" i="1"/>
  <c r="M109" i="1"/>
  <c r="M108" i="1" s="1"/>
  <c r="L109" i="1"/>
  <c r="K109" i="1"/>
  <c r="J109" i="1"/>
  <c r="J108" i="1" s="1"/>
  <c r="J104" i="1" s="1"/>
  <c r="I109" i="1"/>
  <c r="H109" i="1"/>
  <c r="G109" i="1"/>
  <c r="G108" i="1" s="1"/>
  <c r="F109" i="1"/>
  <c r="E109" i="1"/>
  <c r="D109" i="1"/>
  <c r="D108" i="1" s="1"/>
  <c r="D104" i="1" s="1"/>
  <c r="AA107" i="1"/>
  <c r="O107" i="1"/>
  <c r="O105" i="1" s="1"/>
  <c r="AA106" i="1"/>
  <c r="AA105" i="1" s="1"/>
  <c r="O106" i="1"/>
  <c r="Z105" i="1"/>
  <c r="Y105" i="1"/>
  <c r="X105" i="1"/>
  <c r="W105" i="1"/>
  <c r="V105" i="1"/>
  <c r="U105" i="1"/>
  <c r="T105" i="1"/>
  <c r="S105" i="1"/>
  <c r="R105" i="1"/>
  <c r="Q105" i="1"/>
  <c r="P105" i="1"/>
  <c r="N105" i="1"/>
  <c r="M105" i="1"/>
  <c r="L105" i="1"/>
  <c r="K105" i="1"/>
  <c r="J105" i="1"/>
  <c r="I105" i="1"/>
  <c r="H105" i="1"/>
  <c r="G105" i="1"/>
  <c r="F105" i="1"/>
  <c r="E105" i="1"/>
  <c r="D105" i="1"/>
  <c r="S104" i="1"/>
  <c r="AA103" i="1"/>
  <c r="O103" i="1"/>
  <c r="AA101" i="1"/>
  <c r="O101" i="1"/>
  <c r="AA100" i="1"/>
  <c r="AB100" i="1" s="1"/>
  <c r="AA99" i="1"/>
  <c r="O99" i="1"/>
  <c r="Z98" i="1"/>
  <c r="Z97" i="1" s="1"/>
  <c r="Y98" i="1"/>
  <c r="Y97" i="1" s="1"/>
  <c r="X98" i="1"/>
  <c r="X97" i="1" s="1"/>
  <c r="W98" i="1"/>
  <c r="V98" i="1"/>
  <c r="V97" i="1" s="1"/>
  <c r="U98" i="1"/>
  <c r="U97" i="1" s="1"/>
  <c r="T98" i="1"/>
  <c r="T97" i="1" s="1"/>
  <c r="S98" i="1"/>
  <c r="S97" i="1" s="1"/>
  <c r="R98" i="1"/>
  <c r="R97" i="1" s="1"/>
  <c r="Q98" i="1"/>
  <c r="P98" i="1"/>
  <c r="P97" i="1" s="1"/>
  <c r="O98" i="1"/>
  <c r="J98" i="1"/>
  <c r="J97" i="1" s="1"/>
  <c r="I98" i="1"/>
  <c r="I97" i="1" s="1"/>
  <c r="H98" i="1"/>
  <c r="H97" i="1" s="1"/>
  <c r="G98" i="1"/>
  <c r="F98" i="1"/>
  <c r="F97" i="1" s="1"/>
  <c r="E98" i="1"/>
  <c r="D98" i="1"/>
  <c r="D97" i="1" s="1"/>
  <c r="W97" i="1"/>
  <c r="Q97" i="1"/>
  <c r="N97" i="1"/>
  <c r="M97" i="1"/>
  <c r="L97" i="1"/>
  <c r="K97" i="1"/>
  <c r="G97" i="1"/>
  <c r="E97" i="1"/>
  <c r="AA96" i="1"/>
  <c r="AB96" i="1" s="1"/>
  <c r="O96" i="1"/>
  <c r="AA95" i="1"/>
  <c r="O95" i="1"/>
  <c r="AA94" i="1"/>
  <c r="O94" i="1"/>
  <c r="AA93" i="1"/>
  <c r="AB93" i="1" s="1"/>
  <c r="AC93" i="1" s="1"/>
  <c r="O93" i="1"/>
  <c r="Z92" i="1"/>
  <c r="Y92" i="1"/>
  <c r="X92" i="1"/>
  <c r="W92" i="1"/>
  <c r="V92" i="1"/>
  <c r="U92" i="1"/>
  <c r="T92" i="1"/>
  <c r="S92" i="1"/>
  <c r="R92" i="1"/>
  <c r="Q92" i="1"/>
  <c r="P92" i="1"/>
  <c r="K92" i="1"/>
  <c r="J92" i="1"/>
  <c r="I92" i="1"/>
  <c r="H92" i="1"/>
  <c r="G92" i="1"/>
  <c r="F92" i="1"/>
  <c r="E92" i="1"/>
  <c r="D92" i="1"/>
  <c r="D83" i="1" s="1"/>
  <c r="AA91" i="1"/>
  <c r="O91" i="1"/>
  <c r="AB90" i="1"/>
  <c r="AC90" i="1" s="1"/>
  <c r="AA90" i="1"/>
  <c r="O90" i="1"/>
  <c r="AA89" i="1"/>
  <c r="O89" i="1"/>
  <c r="AA88" i="1"/>
  <c r="O88" i="1"/>
  <c r="AA87" i="1"/>
  <c r="O87" i="1"/>
  <c r="AA86" i="1"/>
  <c r="AB86" i="1" s="1"/>
  <c r="AC86" i="1" s="1"/>
  <c r="O86" i="1"/>
  <c r="AA85" i="1"/>
  <c r="O85" i="1"/>
  <c r="Z84" i="1"/>
  <c r="Y84" i="1"/>
  <c r="X84" i="1"/>
  <c r="X83" i="1" s="1"/>
  <c r="W84" i="1"/>
  <c r="V84" i="1"/>
  <c r="V83" i="1" s="1"/>
  <c r="U84" i="1"/>
  <c r="T84" i="1"/>
  <c r="S84" i="1"/>
  <c r="R84" i="1"/>
  <c r="R83" i="1" s="1"/>
  <c r="Q84" i="1"/>
  <c r="P84" i="1"/>
  <c r="N84" i="1"/>
  <c r="N83" i="1" s="1"/>
  <c r="M84" i="1"/>
  <c r="M83" i="1" s="1"/>
  <c r="L84" i="1"/>
  <c r="L83" i="1" s="1"/>
  <c r="K84" i="1"/>
  <c r="J84" i="1"/>
  <c r="I84" i="1"/>
  <c r="I83" i="1" s="1"/>
  <c r="H84" i="1"/>
  <c r="H83" i="1" s="1"/>
  <c r="G84" i="1"/>
  <c r="F84" i="1"/>
  <c r="E84" i="1"/>
  <c r="D84" i="1"/>
  <c r="U83" i="1"/>
  <c r="P83" i="1"/>
  <c r="J83" i="1"/>
  <c r="F83" i="1"/>
  <c r="AA82" i="1"/>
  <c r="AB82" i="1" s="1"/>
  <c r="AC82" i="1" s="1"/>
  <c r="O82" i="1"/>
  <c r="AA81" i="1"/>
  <c r="O81" i="1"/>
  <c r="AB81" i="1" s="1"/>
  <c r="AA80" i="1"/>
  <c r="O80" i="1"/>
  <c r="Z79" i="1"/>
  <c r="Y79" i="1"/>
  <c r="X79" i="1"/>
  <c r="W79" i="1"/>
  <c r="V79" i="1"/>
  <c r="U79" i="1"/>
  <c r="T79" i="1"/>
  <c r="S79" i="1"/>
  <c r="R79" i="1"/>
  <c r="Q79" i="1"/>
  <c r="P79" i="1"/>
  <c r="N79" i="1"/>
  <c r="M79" i="1"/>
  <c r="L79" i="1"/>
  <c r="K79" i="1"/>
  <c r="J79" i="1"/>
  <c r="I79" i="1"/>
  <c r="H79" i="1"/>
  <c r="G79" i="1"/>
  <c r="F79" i="1"/>
  <c r="E79" i="1"/>
  <c r="D79" i="1"/>
  <c r="AA78" i="1"/>
  <c r="AB78" i="1" s="1"/>
  <c r="AC78" i="1" s="1"/>
  <c r="O78" i="1"/>
  <c r="AA77" i="1"/>
  <c r="AB77" i="1" s="1"/>
  <c r="AC77" i="1" s="1"/>
  <c r="O77" i="1"/>
  <c r="AA76" i="1"/>
  <c r="O76" i="1"/>
  <c r="Z75" i="1"/>
  <c r="Y75" i="1"/>
  <c r="X75" i="1"/>
  <c r="W75" i="1"/>
  <c r="V75" i="1"/>
  <c r="U75" i="1"/>
  <c r="T75" i="1"/>
  <c r="S75" i="1"/>
  <c r="R75" i="1"/>
  <c r="Q75" i="1"/>
  <c r="P75" i="1"/>
  <c r="N75" i="1"/>
  <c r="M75" i="1"/>
  <c r="L75" i="1"/>
  <c r="K75" i="1"/>
  <c r="J75" i="1"/>
  <c r="I75" i="1"/>
  <c r="H75" i="1"/>
  <c r="G75" i="1"/>
  <c r="F75" i="1"/>
  <c r="E75" i="1"/>
  <c r="D75" i="1"/>
  <c r="AA74" i="1"/>
  <c r="O74" i="1"/>
  <c r="AB74" i="1" s="1"/>
  <c r="AC74" i="1" s="1"/>
  <c r="AA73" i="1"/>
  <c r="O73" i="1"/>
  <c r="AA72" i="1"/>
  <c r="O72" i="1"/>
  <c r="Z71" i="1"/>
  <c r="Y71" i="1"/>
  <c r="X71" i="1"/>
  <c r="W71" i="1"/>
  <c r="V71" i="1"/>
  <c r="U71" i="1"/>
  <c r="T71" i="1"/>
  <c r="S71" i="1"/>
  <c r="R71" i="1"/>
  <c r="Q71" i="1"/>
  <c r="P71" i="1"/>
  <c r="N71" i="1"/>
  <c r="M71" i="1"/>
  <c r="L71" i="1"/>
  <c r="K71" i="1"/>
  <c r="J71" i="1"/>
  <c r="I71" i="1"/>
  <c r="H71" i="1"/>
  <c r="G71" i="1"/>
  <c r="F71" i="1"/>
  <c r="E71" i="1"/>
  <c r="D71" i="1"/>
  <c r="AA70" i="1"/>
  <c r="O70" i="1"/>
  <c r="AB70" i="1" s="1"/>
  <c r="AC70" i="1" s="1"/>
  <c r="AA69" i="1"/>
  <c r="O69" i="1"/>
  <c r="AB69" i="1" s="1"/>
  <c r="AC69" i="1" s="1"/>
  <c r="AA68" i="1"/>
  <c r="AB68" i="1" s="1"/>
  <c r="O68" i="1"/>
  <c r="AA67" i="1"/>
  <c r="O67" i="1"/>
  <c r="Z66" i="1"/>
  <c r="Z65" i="1" s="1"/>
  <c r="Z64" i="1" s="1"/>
  <c r="Z63" i="1" s="1"/>
  <c r="Y66" i="1"/>
  <c r="Y65" i="1" s="1"/>
  <c r="X66" i="1"/>
  <c r="X65" i="1" s="1"/>
  <c r="X64" i="1" s="1"/>
  <c r="X63" i="1" s="1"/>
  <c r="W66" i="1"/>
  <c r="W65" i="1" s="1"/>
  <c r="W64" i="1" s="1"/>
  <c r="V66" i="1"/>
  <c r="U66" i="1"/>
  <c r="U65" i="1" s="1"/>
  <c r="T66" i="1"/>
  <c r="T65" i="1" s="1"/>
  <c r="S66" i="1"/>
  <c r="S65" i="1" s="1"/>
  <c r="R66" i="1"/>
  <c r="Q66" i="1"/>
  <c r="Q65" i="1" s="1"/>
  <c r="Q64" i="1" s="1"/>
  <c r="P66" i="1"/>
  <c r="P65" i="1" s="1"/>
  <c r="P64" i="1" s="1"/>
  <c r="M66" i="1"/>
  <c r="M65" i="1" s="1"/>
  <c r="M64" i="1" s="1"/>
  <c r="M63" i="1" s="1"/>
  <c r="L66" i="1"/>
  <c r="L65" i="1" s="1"/>
  <c r="K66" i="1"/>
  <c r="K65" i="1" s="1"/>
  <c r="K64" i="1" s="1"/>
  <c r="K63" i="1" s="1"/>
  <c r="J66" i="1"/>
  <c r="I66" i="1"/>
  <c r="I65" i="1" s="1"/>
  <c r="I64" i="1" s="1"/>
  <c r="H66" i="1"/>
  <c r="H65" i="1" s="1"/>
  <c r="G66" i="1"/>
  <c r="G65" i="1" s="1"/>
  <c r="G64" i="1" s="1"/>
  <c r="G63" i="1" s="1"/>
  <c r="F66" i="1"/>
  <c r="F65" i="1" s="1"/>
  <c r="E66" i="1"/>
  <c r="D66" i="1"/>
  <c r="V65" i="1"/>
  <c r="R65" i="1"/>
  <c r="N65" i="1"/>
  <c r="N64" i="1" s="1"/>
  <c r="J65" i="1"/>
  <c r="E65" i="1"/>
  <c r="E64" i="1" s="1"/>
  <c r="E63" i="1" s="1"/>
  <c r="D65" i="1"/>
  <c r="V64" i="1"/>
  <c r="W63" i="1"/>
  <c r="Q63" i="1"/>
  <c r="AA62" i="1"/>
  <c r="O62" i="1"/>
  <c r="AA61" i="1"/>
  <c r="O61" i="1"/>
  <c r="AB61" i="1" s="1"/>
  <c r="AC61" i="1" s="1"/>
  <c r="AA60" i="1"/>
  <c r="O60" i="1"/>
  <c r="AA59" i="1"/>
  <c r="O59" i="1"/>
  <c r="O58" i="1" s="1"/>
  <c r="O57" i="1" s="1"/>
  <c r="Z58" i="1"/>
  <c r="Y58" i="1"/>
  <c r="Y57" i="1" s="1"/>
  <c r="X58" i="1"/>
  <c r="X57" i="1" s="1"/>
  <c r="W58" i="1"/>
  <c r="W57" i="1" s="1"/>
  <c r="V58" i="1"/>
  <c r="V57" i="1" s="1"/>
  <c r="U58" i="1"/>
  <c r="T58" i="1"/>
  <c r="S58" i="1"/>
  <c r="R58" i="1"/>
  <c r="Q58" i="1"/>
  <c r="Q57" i="1" s="1"/>
  <c r="P58" i="1"/>
  <c r="N58" i="1"/>
  <c r="N57" i="1" s="1"/>
  <c r="M58" i="1"/>
  <c r="L58" i="1"/>
  <c r="L57" i="1" s="1"/>
  <c r="K58" i="1"/>
  <c r="K57" i="1" s="1"/>
  <c r="J58" i="1"/>
  <c r="J57" i="1" s="1"/>
  <c r="I58" i="1"/>
  <c r="I57" i="1" s="1"/>
  <c r="H58" i="1"/>
  <c r="H57" i="1" s="1"/>
  <c r="G58" i="1"/>
  <c r="F58" i="1"/>
  <c r="E58" i="1"/>
  <c r="E57" i="1" s="1"/>
  <c r="D58" i="1"/>
  <c r="D57" i="1" s="1"/>
  <c r="Z57" i="1"/>
  <c r="U57" i="1"/>
  <c r="T57" i="1"/>
  <c r="S57" i="1"/>
  <c r="R57" i="1"/>
  <c r="M57" i="1"/>
  <c r="G57" i="1"/>
  <c r="F57" i="1"/>
  <c r="AA56" i="1"/>
  <c r="O56" i="1"/>
  <c r="AA55" i="1"/>
  <c r="O55" i="1"/>
  <c r="AA54" i="1"/>
  <c r="O54" i="1"/>
  <c r="AB54" i="1" s="1"/>
  <c r="AC54" i="1" s="1"/>
  <c r="AA53" i="1"/>
  <c r="O53" i="1"/>
  <c r="AA52" i="1"/>
  <c r="O52" i="1"/>
  <c r="AA51" i="1"/>
  <c r="O51" i="1"/>
  <c r="Z50" i="1"/>
  <c r="Y50" i="1"/>
  <c r="X50" i="1"/>
  <c r="W50" i="1"/>
  <c r="V50" i="1"/>
  <c r="U50" i="1"/>
  <c r="T50" i="1"/>
  <c r="S50" i="1"/>
  <c r="R50" i="1"/>
  <c r="Q50" i="1"/>
  <c r="P50" i="1"/>
  <c r="N50" i="1"/>
  <c r="M50" i="1"/>
  <c r="L50" i="1"/>
  <c r="K50" i="1"/>
  <c r="J50" i="1"/>
  <c r="I50" i="1"/>
  <c r="H50" i="1"/>
  <c r="G50" i="1"/>
  <c r="F50" i="1"/>
  <c r="E50" i="1"/>
  <c r="D50" i="1"/>
  <c r="AA49" i="1"/>
  <c r="O49" i="1"/>
  <c r="AA48" i="1"/>
  <c r="O48" i="1"/>
  <c r="AA47" i="1"/>
  <c r="AA46" i="1" s="1"/>
  <c r="O47" i="1"/>
  <c r="O46" i="1" s="1"/>
  <c r="Z46" i="1"/>
  <c r="Y46" i="1"/>
  <c r="Y45" i="1" s="1"/>
  <c r="X46" i="1"/>
  <c r="W46" i="1"/>
  <c r="V46" i="1"/>
  <c r="U46" i="1"/>
  <c r="T46" i="1"/>
  <c r="S46" i="1"/>
  <c r="S45" i="1" s="1"/>
  <c r="R46" i="1"/>
  <c r="Q46" i="1"/>
  <c r="P46" i="1"/>
  <c r="N46" i="1"/>
  <c r="M46" i="1"/>
  <c r="L46" i="1"/>
  <c r="L45" i="1" s="1"/>
  <c r="K46" i="1"/>
  <c r="K45" i="1" s="1"/>
  <c r="J46" i="1"/>
  <c r="J45" i="1" s="1"/>
  <c r="I46" i="1"/>
  <c r="H46" i="1"/>
  <c r="G46" i="1"/>
  <c r="G45" i="1" s="1"/>
  <c r="F46" i="1"/>
  <c r="F45" i="1" s="1"/>
  <c r="E46" i="1"/>
  <c r="D46" i="1"/>
  <c r="M45" i="1"/>
  <c r="AA44" i="1"/>
  <c r="O44" i="1"/>
  <c r="AA43" i="1"/>
  <c r="AB43" i="1" s="1"/>
  <c r="AC43" i="1" s="1"/>
  <c r="O43" i="1"/>
  <c r="AA42" i="1"/>
  <c r="AB42" i="1" s="1"/>
  <c r="AC42" i="1" s="1"/>
  <c r="O42" i="1"/>
  <c r="AA41" i="1"/>
  <c r="O41" i="1"/>
  <c r="AA40" i="1"/>
  <c r="AB40" i="1" s="1"/>
  <c r="AC40" i="1" s="1"/>
  <c r="O40" i="1"/>
  <c r="AA39" i="1"/>
  <c r="Z39" i="1"/>
  <c r="Y39" i="1"/>
  <c r="X39" i="1"/>
  <c r="X36" i="1" s="1"/>
  <c r="W39" i="1"/>
  <c r="W36" i="1" s="1"/>
  <c r="V39" i="1"/>
  <c r="V36" i="1" s="1"/>
  <c r="U39" i="1"/>
  <c r="U36" i="1" s="1"/>
  <c r="T39" i="1"/>
  <c r="S39" i="1"/>
  <c r="S36" i="1" s="1"/>
  <c r="R39" i="1"/>
  <c r="Q39" i="1"/>
  <c r="Q36" i="1" s="1"/>
  <c r="P39" i="1"/>
  <c r="P36" i="1" s="1"/>
  <c r="N39" i="1"/>
  <c r="N36" i="1" s="1"/>
  <c r="M39" i="1"/>
  <c r="L39" i="1"/>
  <c r="K39" i="1"/>
  <c r="K36" i="1" s="1"/>
  <c r="J39" i="1"/>
  <c r="J36" i="1" s="1"/>
  <c r="I39" i="1"/>
  <c r="I36" i="1" s="1"/>
  <c r="H39" i="1"/>
  <c r="G39" i="1"/>
  <c r="G36" i="1" s="1"/>
  <c r="F39" i="1"/>
  <c r="E39" i="1"/>
  <c r="E36" i="1" s="1"/>
  <c r="D39" i="1"/>
  <c r="D36" i="1" s="1"/>
  <c r="AB38" i="1"/>
  <c r="AC38" i="1" s="1"/>
  <c r="AA38" i="1"/>
  <c r="O38" i="1"/>
  <c r="AA37" i="1"/>
  <c r="O37" i="1"/>
  <c r="Z36" i="1"/>
  <c r="Y36" i="1"/>
  <c r="T36" i="1"/>
  <c r="R36" i="1"/>
  <c r="M36" i="1"/>
  <c r="L36" i="1"/>
  <c r="H36" i="1"/>
  <c r="F36" i="1"/>
  <c r="AA35" i="1"/>
  <c r="O35" i="1"/>
  <c r="AA34" i="1"/>
  <c r="O34" i="1"/>
  <c r="AB33" i="1"/>
  <c r="AC33" i="1" s="1"/>
  <c r="AA33" i="1"/>
  <c r="O33" i="1"/>
  <c r="AA32" i="1"/>
  <c r="O32" i="1"/>
  <c r="AA31" i="1"/>
  <c r="O31" i="1"/>
  <c r="AA30" i="1"/>
  <c r="AB30" i="1" s="1"/>
  <c r="AC30" i="1" s="1"/>
  <c r="O30" i="1"/>
  <c r="AA29" i="1"/>
  <c r="O29" i="1"/>
  <c r="AA28" i="1"/>
  <c r="Z28" i="1"/>
  <c r="Y28" i="1"/>
  <c r="X28" i="1"/>
  <c r="W28" i="1"/>
  <c r="V28" i="1"/>
  <c r="U28" i="1"/>
  <c r="T28" i="1"/>
  <c r="S28" i="1"/>
  <c r="R28" i="1"/>
  <c r="Q28" i="1"/>
  <c r="P28" i="1"/>
  <c r="N28" i="1"/>
  <c r="N24" i="1" s="1"/>
  <c r="M28" i="1"/>
  <c r="L28" i="1"/>
  <c r="K28" i="1"/>
  <c r="J28" i="1"/>
  <c r="I28" i="1"/>
  <c r="H28" i="1"/>
  <c r="G28" i="1"/>
  <c r="F28" i="1"/>
  <c r="E28" i="1"/>
  <c r="D28" i="1"/>
  <c r="AA27" i="1"/>
  <c r="O27" i="1"/>
  <c r="AA26" i="1"/>
  <c r="O26" i="1"/>
  <c r="Z25" i="1"/>
  <c r="Y25" i="1"/>
  <c r="X25" i="1"/>
  <c r="X24" i="1" s="1"/>
  <c r="W25" i="1"/>
  <c r="V25" i="1"/>
  <c r="U25" i="1"/>
  <c r="T25" i="1"/>
  <c r="S25" i="1"/>
  <c r="S24" i="1" s="1"/>
  <c r="R25" i="1"/>
  <c r="Q25" i="1"/>
  <c r="P25" i="1"/>
  <c r="N25" i="1"/>
  <c r="M25" i="1"/>
  <c r="L25" i="1"/>
  <c r="L24" i="1" s="1"/>
  <c r="K25" i="1"/>
  <c r="J25" i="1"/>
  <c r="I25" i="1"/>
  <c r="H25" i="1"/>
  <c r="G25" i="1"/>
  <c r="F25" i="1"/>
  <c r="F24" i="1" s="1"/>
  <c r="E25" i="1"/>
  <c r="D25" i="1"/>
  <c r="T24" i="1"/>
  <c r="AA23" i="1"/>
  <c r="O23" i="1"/>
  <c r="AA22" i="1"/>
  <c r="O22" i="1"/>
  <c r="AA21" i="1"/>
  <c r="AB21" i="1" s="1"/>
  <c r="AC21" i="1" s="1"/>
  <c r="O21" i="1"/>
  <c r="AA20" i="1"/>
  <c r="O20" i="1"/>
  <c r="AA19" i="1"/>
  <c r="AB19" i="1" s="1"/>
  <c r="AC19" i="1" s="1"/>
  <c r="O19" i="1"/>
  <c r="AA18" i="1"/>
  <c r="O18" i="1"/>
  <c r="AA17" i="1"/>
  <c r="O17" i="1"/>
  <c r="Z16" i="1"/>
  <c r="Z15" i="1" s="1"/>
  <c r="Y16" i="1"/>
  <c r="Y15" i="1" s="1"/>
  <c r="X16" i="1"/>
  <c r="X15" i="1" s="1"/>
  <c r="W16" i="1"/>
  <c r="V16" i="1"/>
  <c r="V15" i="1" s="1"/>
  <c r="U16" i="1"/>
  <c r="U15" i="1" s="1"/>
  <c r="T16" i="1"/>
  <c r="T15" i="1" s="1"/>
  <c r="S16" i="1"/>
  <c r="S15" i="1" s="1"/>
  <c r="R16" i="1"/>
  <c r="R15" i="1" s="1"/>
  <c r="Q16" i="1"/>
  <c r="P16" i="1"/>
  <c r="P15" i="1" s="1"/>
  <c r="N16" i="1"/>
  <c r="M16" i="1"/>
  <c r="M15" i="1" s="1"/>
  <c r="L16" i="1"/>
  <c r="L15" i="1" s="1"/>
  <c r="K16" i="1"/>
  <c r="K15" i="1" s="1"/>
  <c r="J16" i="1"/>
  <c r="J15" i="1" s="1"/>
  <c r="I16" i="1"/>
  <c r="I15" i="1" s="1"/>
  <c r="H16" i="1"/>
  <c r="H15" i="1" s="1"/>
  <c r="G16" i="1"/>
  <c r="G15" i="1" s="1"/>
  <c r="F16" i="1"/>
  <c r="F15" i="1" s="1"/>
  <c r="E16" i="1"/>
  <c r="D16" i="1"/>
  <c r="W15" i="1"/>
  <c r="Q15" i="1"/>
  <c r="N15" i="1"/>
  <c r="E15" i="1"/>
  <c r="D15" i="1"/>
  <c r="AA14" i="1"/>
  <c r="O14" i="1"/>
  <c r="AA13" i="1"/>
  <c r="AB13" i="1" s="1"/>
  <c r="AC13" i="1" s="1"/>
  <c r="O13" i="1"/>
  <c r="AA12" i="1"/>
  <c r="O12" i="1"/>
  <c r="O10" i="1" s="1"/>
  <c r="AA11" i="1"/>
  <c r="O11" i="1"/>
  <c r="Z10" i="1"/>
  <c r="Y10" i="1"/>
  <c r="X10" i="1"/>
  <c r="W10" i="1"/>
  <c r="V10" i="1"/>
  <c r="U10" i="1"/>
  <c r="T10" i="1"/>
  <c r="S10" i="1"/>
  <c r="R10" i="1"/>
  <c r="Q10" i="1"/>
  <c r="P10" i="1"/>
  <c r="N10" i="1"/>
  <c r="M10" i="1"/>
  <c r="L10" i="1"/>
  <c r="K10" i="1"/>
  <c r="J10" i="1"/>
  <c r="I10" i="1"/>
  <c r="H10" i="1"/>
  <c r="G10" i="1"/>
  <c r="F10" i="1"/>
  <c r="E10" i="1"/>
  <c r="D10" i="1"/>
  <c r="G24" i="1" l="1"/>
  <c r="AB53" i="1"/>
  <c r="AC53" i="1" s="1"/>
  <c r="R64" i="1"/>
  <c r="R63" i="1" s="1"/>
  <c r="AA71" i="1"/>
  <c r="AB91" i="1"/>
  <c r="AB94" i="1"/>
  <c r="AB112" i="1"/>
  <c r="N119" i="1"/>
  <c r="N104" i="1" s="1"/>
  <c r="O123" i="1"/>
  <c r="AB20" i="1"/>
  <c r="AC20" i="1" s="1"/>
  <c r="AB27" i="1"/>
  <c r="AC27" i="1" s="1"/>
  <c r="O28" i="1"/>
  <c r="Z24" i="1"/>
  <c r="I24" i="1"/>
  <c r="AB49" i="1"/>
  <c r="P45" i="1"/>
  <c r="V45" i="1"/>
  <c r="V9" i="1" s="1"/>
  <c r="V8" i="1" s="1"/>
  <c r="V102" i="1" s="1"/>
  <c r="AB51" i="1"/>
  <c r="AC51" i="1" s="1"/>
  <c r="AB59" i="1"/>
  <c r="AC59" i="1" s="1"/>
  <c r="AB62" i="1"/>
  <c r="AC62" i="1" s="1"/>
  <c r="F64" i="1"/>
  <c r="F63" i="1" s="1"/>
  <c r="AB14" i="1"/>
  <c r="AC14" i="1" s="1"/>
  <c r="AA16" i="1"/>
  <c r="AB16" i="1" s="1"/>
  <c r="AC16" i="1" s="1"/>
  <c r="L9" i="1"/>
  <c r="Y24" i="1"/>
  <c r="O50" i="1"/>
  <c r="AB50" i="1" s="1"/>
  <c r="AC50" i="1" s="1"/>
  <c r="N63" i="1"/>
  <c r="U64" i="1"/>
  <c r="U63" i="1" s="1"/>
  <c r="K119" i="1"/>
  <c r="AB125" i="1"/>
  <c r="AC125" i="1" s="1"/>
  <c r="AB133" i="1"/>
  <c r="AC133" i="1" s="1"/>
  <c r="P104" i="1"/>
  <c r="AB37" i="1"/>
  <c r="AC37" i="1" s="1"/>
  <c r="R45" i="1"/>
  <c r="X45" i="1"/>
  <c r="P63" i="1"/>
  <c r="AB67" i="1"/>
  <c r="AC67" i="1" s="1"/>
  <c r="Q83" i="1"/>
  <c r="W83" i="1"/>
  <c r="M104" i="1"/>
  <c r="V104" i="1"/>
  <c r="AB18" i="1"/>
  <c r="AC18" i="1" s="1"/>
  <c r="AB35" i="1"/>
  <c r="AC35" i="1" s="1"/>
  <c r="V63" i="1"/>
  <c r="I63" i="1"/>
  <c r="O66" i="1"/>
  <c r="O65" i="1" s="1"/>
  <c r="AB88" i="1"/>
  <c r="Z108" i="1"/>
  <c r="O113" i="1"/>
  <c r="O111" i="1" s="1"/>
  <c r="O108" i="1" s="1"/>
  <c r="AB118" i="1"/>
  <c r="AC118" i="1" s="1"/>
  <c r="AA120" i="1"/>
  <c r="G104" i="1"/>
  <c r="X9" i="1"/>
  <c r="X8" i="1" s="1"/>
  <c r="X102" i="1" s="1"/>
  <c r="F9" i="1"/>
  <c r="F8" i="1" s="1"/>
  <c r="Y104" i="1"/>
  <c r="AB39" i="1"/>
  <c r="AC39" i="1" s="1"/>
  <c r="O39" i="1"/>
  <c r="O36" i="1" s="1"/>
  <c r="AB12" i="1"/>
  <c r="AC12" i="1" s="1"/>
  <c r="M24" i="1"/>
  <c r="M9" i="1" s="1"/>
  <c r="M8" i="1" s="1"/>
  <c r="M102" i="1" s="1"/>
  <c r="M128" i="1" s="1"/>
  <c r="M136" i="1" s="1"/>
  <c r="AB44" i="1"/>
  <c r="AC44" i="1" s="1"/>
  <c r="AB47" i="1"/>
  <c r="AC47" i="1" s="1"/>
  <c r="D45" i="1"/>
  <c r="Q45" i="1"/>
  <c r="W45" i="1"/>
  <c r="AB56" i="1"/>
  <c r="AC56" i="1" s="1"/>
  <c r="AB60" i="1"/>
  <c r="AC60" i="1" s="1"/>
  <c r="H64" i="1"/>
  <c r="H63" i="1" s="1"/>
  <c r="T64" i="1"/>
  <c r="T63" i="1" s="1"/>
  <c r="AB73" i="1"/>
  <c r="AC73" i="1" s="1"/>
  <c r="AB114" i="1"/>
  <c r="AC114" i="1" s="1"/>
  <c r="R119" i="1"/>
  <c r="X119" i="1"/>
  <c r="Y9" i="1"/>
  <c r="H24" i="1"/>
  <c r="AA79" i="1"/>
  <c r="F108" i="1"/>
  <c r="L108" i="1"/>
  <c r="F111" i="1"/>
  <c r="L111" i="1"/>
  <c r="R111" i="1"/>
  <c r="R108" i="1" s="1"/>
  <c r="X111" i="1"/>
  <c r="X108" i="1" s="1"/>
  <c r="F119" i="1"/>
  <c r="L119" i="1"/>
  <c r="AB130" i="1"/>
  <c r="AC130" i="1" s="1"/>
  <c r="G9" i="1"/>
  <c r="AB23" i="1"/>
  <c r="AC23" i="1" s="1"/>
  <c r="P24" i="1"/>
  <c r="V24" i="1"/>
  <c r="AB32" i="1"/>
  <c r="AC32" i="1" s="1"/>
  <c r="AA50" i="1"/>
  <c r="AA75" i="1"/>
  <c r="S83" i="1"/>
  <c r="Y83" i="1"/>
  <c r="AB89" i="1"/>
  <c r="O97" i="1"/>
  <c r="AB103" i="1"/>
  <c r="AC103" i="1" s="1"/>
  <c r="AB115" i="1"/>
  <c r="AC115" i="1" s="1"/>
  <c r="S9" i="1"/>
  <c r="S8" i="1" s="1"/>
  <c r="S102" i="1" s="1"/>
  <c r="AB29" i="1"/>
  <c r="AC29" i="1" s="1"/>
  <c r="E45" i="1"/>
  <c r="D24" i="1"/>
  <c r="D9" i="1" s="1"/>
  <c r="J24" i="1"/>
  <c r="Q24" i="1"/>
  <c r="W24" i="1"/>
  <c r="W9" i="1" s="1"/>
  <c r="W8" i="1" s="1"/>
  <c r="W102" i="1" s="1"/>
  <c r="I45" i="1"/>
  <c r="U45" i="1"/>
  <c r="G83" i="1"/>
  <c r="K83" i="1"/>
  <c r="AB95" i="1"/>
  <c r="AB107" i="1"/>
  <c r="AA116" i="1"/>
  <c r="AB116" i="1" s="1"/>
  <c r="AC116" i="1" s="1"/>
  <c r="U119" i="1"/>
  <c r="AB134" i="1"/>
  <c r="O137" i="1"/>
  <c r="AA10" i="1"/>
  <c r="AB10" i="1" s="1"/>
  <c r="AC10" i="1" s="1"/>
  <c r="O16" i="1"/>
  <c r="O15" i="1" s="1"/>
  <c r="E24" i="1"/>
  <c r="E9" i="1" s="1"/>
  <c r="K24" i="1"/>
  <c r="K9" i="1" s="1"/>
  <c r="K8" i="1" s="1"/>
  <c r="K102" i="1" s="1"/>
  <c r="R24" i="1"/>
  <c r="U24" i="1"/>
  <c r="U9" i="1" s="1"/>
  <c r="U8" i="1" s="1"/>
  <c r="AB28" i="1"/>
  <c r="AC28" i="1" s="1"/>
  <c r="L64" i="1"/>
  <c r="L63" i="1" s="1"/>
  <c r="S64" i="1"/>
  <c r="S63" i="1" s="1"/>
  <c r="Y64" i="1"/>
  <c r="Y63" i="1" s="1"/>
  <c r="U108" i="1"/>
  <c r="U104" i="1" s="1"/>
  <c r="I111" i="1"/>
  <c r="I108" i="1" s="1"/>
  <c r="U111" i="1"/>
  <c r="AA113" i="1"/>
  <c r="AB113" i="1" s="1"/>
  <c r="AC113" i="1" s="1"/>
  <c r="I119" i="1"/>
  <c r="J9" i="1"/>
  <c r="Q9" i="1"/>
  <c r="Q8" i="1" s="1"/>
  <c r="Q102" i="1" s="1"/>
  <c r="AA15" i="1"/>
  <c r="AB15" i="1" s="1"/>
  <c r="AC15" i="1" s="1"/>
  <c r="L8" i="1"/>
  <c r="L102" i="1" s="1"/>
  <c r="O45" i="1"/>
  <c r="O71" i="1"/>
  <c r="AB72" i="1"/>
  <c r="AC72" i="1" s="1"/>
  <c r="AA36" i="1"/>
  <c r="AB36" i="1" s="1"/>
  <c r="AC36" i="1" s="1"/>
  <c r="D64" i="1"/>
  <c r="D63" i="1" s="1"/>
  <c r="AB17" i="1"/>
  <c r="AC17" i="1" s="1"/>
  <c r="H45" i="1"/>
  <c r="N45" i="1"/>
  <c r="N9" i="1" s="1"/>
  <c r="N8" i="1" s="1"/>
  <c r="N102" i="1" s="1"/>
  <c r="T45" i="1"/>
  <c r="T9" i="1" s="1"/>
  <c r="Z45" i="1"/>
  <c r="AB55" i="1"/>
  <c r="AC55" i="1" s="1"/>
  <c r="AA84" i="1"/>
  <c r="AB85" i="1"/>
  <c r="AA45" i="1"/>
  <c r="AB11" i="1"/>
  <c r="AC11" i="1" s="1"/>
  <c r="AB46" i="1"/>
  <c r="AC46" i="1" s="1"/>
  <c r="AB52" i="1"/>
  <c r="AC52" i="1" s="1"/>
  <c r="O25" i="1"/>
  <c r="O24" i="1" s="1"/>
  <c r="O9" i="1" s="1"/>
  <c r="AB26" i="1"/>
  <c r="AC26" i="1" s="1"/>
  <c r="AA25" i="1"/>
  <c r="AB34" i="1"/>
  <c r="AC34" i="1" s="1"/>
  <c r="AB41" i="1"/>
  <c r="AC41" i="1" s="1"/>
  <c r="AB48" i="1"/>
  <c r="AB87" i="1"/>
  <c r="AC87" i="1" s="1"/>
  <c r="O84" i="1"/>
  <c r="AA109" i="1"/>
  <c r="AB110" i="1"/>
  <c r="AB109" i="1" s="1"/>
  <c r="J64" i="1"/>
  <c r="J63" i="1" s="1"/>
  <c r="AA66" i="1"/>
  <c r="AB22" i="1"/>
  <c r="AC22" i="1" s="1"/>
  <c r="AB31" i="1"/>
  <c r="AC31" i="1" s="1"/>
  <c r="AA58" i="1"/>
  <c r="AA92" i="1"/>
  <c r="F102" i="1"/>
  <c r="AA98" i="1"/>
  <c r="AB98" i="1" s="1"/>
  <c r="AC98" i="1" s="1"/>
  <c r="AB99" i="1"/>
  <c r="AC99" i="1" s="1"/>
  <c r="H104" i="1"/>
  <c r="T104" i="1"/>
  <c r="Z104" i="1"/>
  <c r="AA97" i="1"/>
  <c r="AB101" i="1"/>
  <c r="AC101" i="1" s="1"/>
  <c r="AB105" i="1"/>
  <c r="AC105" i="1" s="1"/>
  <c r="E111" i="1"/>
  <c r="E108" i="1" s="1"/>
  <c r="E104" i="1" s="1"/>
  <c r="K111" i="1"/>
  <c r="K108" i="1" s="1"/>
  <c r="Q111" i="1"/>
  <c r="Q108" i="1" s="1"/>
  <c r="Q104" i="1" s="1"/>
  <c r="W111" i="1"/>
  <c r="W108" i="1" s="1"/>
  <c r="W104" i="1" s="1"/>
  <c r="O120" i="1"/>
  <c r="O119" i="1" s="1"/>
  <c r="AB121" i="1"/>
  <c r="AC121" i="1" s="1"/>
  <c r="P57" i="1"/>
  <c r="O75" i="1"/>
  <c r="AB76" i="1"/>
  <c r="AC76" i="1" s="1"/>
  <c r="O79" i="1"/>
  <c r="AB79" i="1" s="1"/>
  <c r="AC79" i="1" s="1"/>
  <c r="T83" i="1"/>
  <c r="Z83" i="1"/>
  <c r="E83" i="1"/>
  <c r="O92" i="1"/>
  <c r="U102" i="1"/>
  <c r="AA123" i="1"/>
  <c r="AB123" i="1" s="1"/>
  <c r="AC123" i="1" s="1"/>
  <c r="AA129" i="1"/>
  <c r="AB106" i="1"/>
  <c r="AC106" i="1" s="1"/>
  <c r="AB117" i="1"/>
  <c r="AA137" i="1"/>
  <c r="AB80" i="1"/>
  <c r="AC80" i="1" s="1"/>
  <c r="AB127" i="1"/>
  <c r="AC127" i="1" s="1"/>
  <c r="R104" i="1" l="1"/>
  <c r="R128" i="1" s="1"/>
  <c r="R136" i="1" s="1"/>
  <c r="AB45" i="1"/>
  <c r="AC45" i="1" s="1"/>
  <c r="G8" i="1"/>
  <c r="G102" i="1" s="1"/>
  <c r="G128" i="1" s="1"/>
  <c r="G136" i="1" s="1"/>
  <c r="AB71" i="1"/>
  <c r="AC71" i="1" s="1"/>
  <c r="R9" i="1"/>
  <c r="R8" i="1" s="1"/>
  <c r="R102" i="1" s="1"/>
  <c r="L104" i="1"/>
  <c r="L128" i="1" s="1"/>
  <c r="L136" i="1" s="1"/>
  <c r="K104" i="1"/>
  <c r="K128" i="1" s="1"/>
  <c r="K136" i="1" s="1"/>
  <c r="F104" i="1"/>
  <c r="Z9" i="1"/>
  <c r="I9" i="1"/>
  <c r="I8" i="1" s="1"/>
  <c r="I102" i="1" s="1"/>
  <c r="P9" i="1"/>
  <c r="P8" i="1" s="1"/>
  <c r="P102" i="1" s="1"/>
  <c r="P128" i="1" s="1"/>
  <c r="P136" i="1" s="1"/>
  <c r="X104" i="1"/>
  <c r="X128" i="1" s="1"/>
  <c r="X136" i="1" s="1"/>
  <c r="I104" i="1"/>
  <c r="I128" i="1" s="1"/>
  <c r="I136" i="1" s="1"/>
  <c r="O104" i="1"/>
  <c r="U128" i="1"/>
  <c r="U136" i="1" s="1"/>
  <c r="W128" i="1"/>
  <c r="W136" i="1" s="1"/>
  <c r="T8" i="1"/>
  <c r="T102" i="1" s="1"/>
  <c r="T128" i="1" s="1"/>
  <c r="T136" i="1" s="1"/>
  <c r="E8" i="1"/>
  <c r="E102" i="1" s="1"/>
  <c r="E128" i="1" s="1"/>
  <c r="E136" i="1" s="1"/>
  <c r="H9" i="1"/>
  <c r="H8" i="1" s="1"/>
  <c r="H102" i="1" s="1"/>
  <c r="H128" i="1" s="1"/>
  <c r="H136" i="1" s="1"/>
  <c r="AA111" i="1"/>
  <c r="AB111" i="1" s="1"/>
  <c r="AC111" i="1" s="1"/>
  <c r="Z8" i="1"/>
  <c r="Z102" i="1" s="1"/>
  <c r="Z128" i="1" s="1"/>
  <c r="Z136" i="1" s="1"/>
  <c r="O64" i="1"/>
  <c r="O63" i="1" s="1"/>
  <c r="AB137" i="1"/>
  <c r="AC137" i="1" s="1"/>
  <c r="AB75" i="1"/>
  <c r="AC75" i="1" s="1"/>
  <c r="D8" i="1"/>
  <c r="D102" i="1" s="1"/>
  <c r="Y8" i="1"/>
  <c r="Y102" i="1" s="1"/>
  <c r="Y128" i="1" s="1"/>
  <c r="Y136" i="1" s="1"/>
  <c r="Q128" i="1"/>
  <c r="Q136" i="1" s="1"/>
  <c r="N128" i="1"/>
  <c r="N136" i="1" s="1"/>
  <c r="S128" i="1"/>
  <c r="S136" i="1" s="1"/>
  <c r="AB120" i="1"/>
  <c r="AC120" i="1" s="1"/>
  <c r="J8" i="1"/>
  <c r="J102" i="1" s="1"/>
  <c r="AB129" i="1"/>
  <c r="AC129" i="1" s="1"/>
  <c r="AB97" i="1"/>
  <c r="AC97" i="1" s="1"/>
  <c r="AB66" i="1"/>
  <c r="AC66" i="1" s="1"/>
  <c r="AA65" i="1"/>
  <c r="O83" i="1"/>
  <c r="AA24" i="1"/>
  <c r="AB24" i="1" s="1"/>
  <c r="AC24" i="1" s="1"/>
  <c r="AB25" i="1"/>
  <c r="AC25" i="1" s="1"/>
  <c r="AB92" i="1"/>
  <c r="AC92" i="1" s="1"/>
  <c r="F128" i="1"/>
  <c r="F136" i="1" s="1"/>
  <c r="AB84" i="1"/>
  <c r="AC84" i="1" s="1"/>
  <c r="AA83" i="1"/>
  <c r="AA119" i="1"/>
  <c r="V128" i="1"/>
  <c r="V136" i="1" s="1"/>
  <c r="AB58" i="1"/>
  <c r="AC58" i="1" s="1"/>
  <c r="AA57" i="1"/>
  <c r="AB57" i="1" s="1"/>
  <c r="AC57" i="1" s="1"/>
  <c r="D128" i="1"/>
  <c r="D136" i="1" s="1"/>
  <c r="O8" i="1" l="1"/>
  <c r="O102" i="1" s="1"/>
  <c r="AA108" i="1"/>
  <c r="AB108" i="1" s="1"/>
  <c r="AC108" i="1" s="1"/>
  <c r="AA9" i="1"/>
  <c r="O128" i="1"/>
  <c r="O136" i="1" s="1"/>
  <c r="AB9" i="1"/>
  <c r="AC9" i="1" s="1"/>
  <c r="AB119" i="1"/>
  <c r="AC119" i="1" s="1"/>
  <c r="AB83" i="1"/>
  <c r="AC83" i="1" s="1"/>
  <c r="AA64" i="1"/>
  <c r="AB65" i="1"/>
  <c r="AC65" i="1" s="1"/>
  <c r="J128" i="1"/>
  <c r="J136" i="1" s="1"/>
  <c r="AA104" i="1" l="1"/>
  <c r="AB104" i="1"/>
  <c r="AC104" i="1" s="1"/>
  <c r="AA63" i="1"/>
  <c r="AB64" i="1"/>
  <c r="AC64" i="1" s="1"/>
  <c r="AB63" i="1" l="1"/>
  <c r="AC63" i="1" s="1"/>
  <c r="AA8" i="1"/>
  <c r="AB8" i="1" l="1"/>
  <c r="AC8" i="1" s="1"/>
  <c r="AA102" i="1"/>
  <c r="AB102" i="1" l="1"/>
  <c r="AC102" i="1" s="1"/>
  <c r="AA128" i="1"/>
  <c r="AB128" i="1" l="1"/>
  <c r="AC128" i="1" s="1"/>
  <c r="AA136" i="1"/>
  <c r="AB136" i="1" l="1"/>
  <c r="AC136" i="1" s="1"/>
</calcChain>
</file>

<file path=xl/sharedStrings.xml><?xml version="1.0" encoding="utf-8"?>
<sst xmlns="http://schemas.openxmlformats.org/spreadsheetml/2006/main" count="167" uniqueCount="147">
  <si>
    <t>CUADRO No.1</t>
  </si>
  <si>
    <t>INGRESOS FISCALES COMPARADOS, SEGÚN PRINCIPALES PARTIDAS</t>
  </si>
  <si>
    <t>ENERO-NOVIEMBRE 2022/2021</t>
  </si>
  <si>
    <r>
      <t>(En millones RD$)</t>
    </r>
    <r>
      <rPr>
        <i/>
        <vertAlign val="superscript"/>
        <sz val="11"/>
        <color indexed="8"/>
        <rFont val="Segoe UI"/>
        <family val="2"/>
      </rPr>
      <t xml:space="preserve"> </t>
    </r>
  </si>
  <si>
    <t>PARTIDAS</t>
  </si>
  <si>
    <t>VARIACION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</si>
  <si>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</si>
  <si>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</si>
  <si>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</si>
  <si>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</si>
  <si>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</si>
  <si>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</si>
  <si>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</si>
  <si>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</si>
  <si>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</si>
  <si>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</si>
  <si>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</si>
  <si>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Abs.</t>
  </si>
  <si>
    <t>%</t>
  </si>
  <si>
    <t>A) INGRESOS CORRIENTES</t>
  </si>
  <si>
    <t>I) IMPUESTOS</t>
  </si>
  <si>
    <t>1) IMPUESTOS SOBRE LOS INGRESOS</t>
  </si>
  <si>
    <t>- Impuestos sobre la Renta de Personas Físicas</t>
  </si>
  <si>
    <t>- Impuestos sobre Los Ingresos de las Empresas y Otras Corporaciones</t>
  </si>
  <si>
    <t xml:space="preserve">- Impuestos sobre los Ingresos Aplicados sin Distinción de Persona </t>
  </si>
  <si>
    <t>- Accesorios sobre los Impuestos a  los Ingresos</t>
  </si>
  <si>
    <t>2)  IMPUESTOS SOBRE LA PROPIEDAD</t>
  </si>
  <si>
    <t>- Impuestos sobre la Propiedad y Transacciones Financieras y de Capital</t>
  </si>
  <si>
    <t>- Impuesto a la Propiedad Inmobiliaria (IPI)</t>
  </si>
  <si>
    <t>- Impuestos sobre Activos</t>
  </si>
  <si>
    <t>- Impuesto sobre Operaciones Inmobiliarias</t>
  </si>
  <si>
    <t>- Impuestos sobre Transferencias de Bienes Muebles</t>
  </si>
  <si>
    <t>- Impuesto sobre Cheques</t>
  </si>
  <si>
    <t>- Otros</t>
  </si>
  <si>
    <t>-  Accesorios sobre la Propiedad</t>
  </si>
  <si>
    <t>3) IMPUESTOS INTERNOS SOBRE MERCANCIAS Y SERVICIOS</t>
  </si>
  <si>
    <t>- Impuestos sobre los Bienes y Servicios</t>
  </si>
  <si>
    <t>- ITBIS Interno</t>
  </si>
  <si>
    <t>- ITBIS Externo</t>
  </si>
  <si>
    <t>- Impuestos Adicionales y Selectivos sobre Bienes y Servicios</t>
  </si>
  <si>
    <t>- Impuesto específico sobre los hidrocarburos</t>
  </si>
  <si>
    <t>- Impuesto selectivo Ad Valorem sobre hidrocarburos</t>
  </si>
  <si>
    <t>- Impuestos Selectivos a Bebidas Alcohólicas</t>
  </si>
  <si>
    <t>- Impuesto Selectivo al Tabaco y los Cigarrillos</t>
  </si>
  <si>
    <t>- Impuestos Selectivo a las Telecomunicaciones</t>
  </si>
  <si>
    <t>- Impuestos Selectivo a los Seguros</t>
  </si>
  <si>
    <t>- Impuestos Sobre el Uso de Bienes y Licencias</t>
  </si>
  <si>
    <t>- 17% Registro de Propiedad de vehículo</t>
  </si>
  <si>
    <t>- Derecho de Circulación Vehículos de Motor</t>
  </si>
  <si>
    <t>- Licencias para Portar Armas de Fuego</t>
  </si>
  <si>
    <t>Fondo General</t>
  </si>
  <si>
    <t xml:space="preserve">Recursos de Captación Directa del Ministerio de Interior y Policia </t>
  </si>
  <si>
    <t xml:space="preserve">- Imp. específico Bancas de Apuestas de Lotería  </t>
  </si>
  <si>
    <t>- Imp. específico Bancas de Apuestas  deportivas</t>
  </si>
  <si>
    <t>- Accesorios sobre Impuestos Internos a  Mercancías y  Servicios</t>
  </si>
  <si>
    <t>4) IMPUESTOS SOBRE EL COMERCIO Y LAS TRANSACCIONES/COMERCIO EXTERIOR</t>
  </si>
  <si>
    <t>Sobre las Importaciones</t>
  </si>
  <si>
    <t>- Arancel</t>
  </si>
  <si>
    <t>Sobre las Exportaciones</t>
  </si>
  <si>
    <t>Otros Impuestos sobre el Comercio Exterior</t>
  </si>
  <si>
    <t>- Impuesto a la Salida de Pasajeros al Exterior por Aeropuertos y Puertos</t>
  </si>
  <si>
    <t>- Derechos Consulares</t>
  </si>
  <si>
    <t>5) IMPUESTOS ECOLOGICOS</t>
  </si>
  <si>
    <t>6)  IMPUESTOS DIVERSOS</t>
  </si>
  <si>
    <t>II) CONTRIBUCIONES SOCIALES</t>
  </si>
  <si>
    <t xml:space="preserve">III) TRANSFERENCIAS </t>
  </si>
  <si>
    <t>- Transferencias Corrientes</t>
  </si>
  <si>
    <t>- Donaciones Pecunarias Privadas de Personas Fìsicas  y Juridicas por  COVID-19 (CONEP)</t>
  </si>
  <si>
    <t>- Transferencias Corrientes Rec. de Inst. Públicas Fin. No Monetarias (Superintendencia de Bancos)</t>
  </si>
  <si>
    <t>- De Instituciones  Públicas Descentralizadas o Autónomas</t>
  </si>
  <si>
    <t>IV) INGRESOS POR CONTRAPRESTACION</t>
  </si>
  <si>
    <t>- Ventas de Bienes y Servicios</t>
  </si>
  <si>
    <t>- Ventas de Mercancías del Estado</t>
  </si>
  <si>
    <t>- PROMESE</t>
  </si>
  <si>
    <t>- Fondo General</t>
  </si>
  <si>
    <t>- Recursos de captación directa del programa PROMESE CAL ( D. No. 308-97)</t>
  </si>
  <si>
    <t>- Ingresos de las Inst. Centralizadas en mercancías en la CUT</t>
  </si>
  <si>
    <t>- Otras Ventas</t>
  </si>
  <si>
    <t>- Ventas de Servicios del Estado</t>
  </si>
  <si>
    <t>- Otras Ventas de Servicios del Gobierno Central</t>
  </si>
  <si>
    <t>- Ingresos de las Inst. Centralizadas en Servicios en la CUT</t>
  </si>
  <si>
    <t>- Tasas</t>
  </si>
  <si>
    <t>- Tarjetas de Turismo</t>
  </si>
  <si>
    <t>- Expedición y Renovación de Pasaportes</t>
  </si>
  <si>
    <t>- Derechos Administrativos</t>
  </si>
  <si>
    <t xml:space="preserve"> - Recursos de Captación Directa para el Fomento y Desarrollo del Gas Natural en el Parque vehicular</t>
  </si>
  <si>
    <t>- Otros ingresos de las Inst. Centralizadas en Servicios en la CUT</t>
  </si>
  <si>
    <t>V) OTROS INGRESOS</t>
  </si>
  <si>
    <t>- Rentas de la Propiedad</t>
  </si>
  <si>
    <t>- Dividendos por Inversiones Empresariales</t>
  </si>
  <si>
    <t>- Intereses por Colocación de Inversiones Financieras</t>
  </si>
  <si>
    <t>- Arriendo de Activos Tangibles No Producidos</t>
  </si>
  <si>
    <t>- Accesorios de Arriendo de Activos Tangibles No Producidos</t>
  </si>
  <si>
    <t>- Ingresos por Tenencia de Activos Financieros  (Instrumentos Derivados)</t>
  </si>
  <si>
    <t>- Multas y Sanciones</t>
  </si>
  <si>
    <t xml:space="preserve">     - Recursos de Captación Directa de la Procuradoria General de la República ( multas de tránsito)</t>
  </si>
  <si>
    <t>- Ingresos Diversos</t>
  </si>
  <si>
    <t>- Ingresos por diferencial del gas licuado de petróleo</t>
  </si>
  <si>
    <t>- Ingresos TSS</t>
  </si>
  <si>
    <t>- Ingresos de las Inst. Centralizadas en la CUT</t>
  </si>
  <si>
    <t>B)  INGRESOS DE CAPITAL</t>
  </si>
  <si>
    <t>- Ventas de Activos No Financieros</t>
  </si>
  <si>
    <t>- Venta de  Activos Fijos</t>
  </si>
  <si>
    <t>- Ventas de Activos Intangibles</t>
  </si>
  <si>
    <t>- Transferencias Capital</t>
  </si>
  <si>
    <t>TOTAL</t>
  </si>
  <si>
    <t>DONACIONES</t>
  </si>
  <si>
    <t>FUENTES FINANCIERAS</t>
  </si>
  <si>
    <t>Disminución de Activos Financieros</t>
  </si>
  <si>
    <t>- Recuperación de Prestamos Internos</t>
  </si>
  <si>
    <t>- Disminución de Instrumentos Derivados</t>
  </si>
  <si>
    <t>Incremento de Pasivos Financieros</t>
  </si>
  <si>
    <t>Incremento de Pasivos Corrientes</t>
  </si>
  <si>
    <t xml:space="preserve">- Obtención de Préstamos Internos a Corto Plazo </t>
  </si>
  <si>
    <t>Incremento de Pasivos No Corrientes</t>
  </si>
  <si>
    <t>Incremento de documentos por pagar Externo de largo plazo</t>
  </si>
  <si>
    <t>-</t>
  </si>
  <si>
    <t>Colocación de Títulos, Valores de la Deuda Pública a Largo Plazo</t>
  </si>
  <si>
    <t>- De la Deuda Pública Interna  a Largo Plazo</t>
  </si>
  <si>
    <t>- De la Deuda Pública Externa  a Largo Plazo</t>
  </si>
  <si>
    <t>Obtención de Préstamos de la Deuda Pública a Largo Plazo</t>
  </si>
  <si>
    <t>- De la Deuda Pública Interna a Largo Plazo</t>
  </si>
  <si>
    <t>- De la Deuda Pública Externa a Largo Plazo</t>
  </si>
  <si>
    <t>Importes a devengar por primas en colocaciones de títulos valores</t>
  </si>
  <si>
    <t>- Primas por colocación de títulos valores internos y externos de largo plazo</t>
  </si>
  <si>
    <t>- valores internos</t>
  </si>
  <si>
    <t>-  valores externos</t>
  </si>
  <si>
    <t>- Intereses corridos internos y externos de largo plazo</t>
  </si>
  <si>
    <t xml:space="preserve">- títulos internos </t>
  </si>
  <si>
    <t>- títulos externos</t>
  </si>
  <si>
    <t>APLICACIONES FINANCIERAS</t>
  </si>
  <si>
    <t>- Incremento de disponibilidades (Reintegros de cheques de periodos anteriores y devolución de recursos a la CUT años anteriores)</t>
  </si>
  <si>
    <t>Otros Ingresos:</t>
  </si>
  <si>
    <t>Depósitos a Cargo del Estado y Fondos Especiales y de Terceros</t>
  </si>
  <si>
    <t>Devolución de Recursos a empleados por Retenciones Excesivas por TSS.</t>
  </si>
  <si>
    <t>Fondo de contribución especial para la gestión integral de residuos</t>
  </si>
  <si>
    <t>Devolución impuesto selectivo al consumo de combustibles</t>
  </si>
  <si>
    <t xml:space="preserve">Fondo para Registro y Devolución de los Depósitos en excesos en la Cuenta Única del Tesoro </t>
  </si>
  <si>
    <t>Ingresos de las Inst. Centralizadas en la CUT No Presupuestaria</t>
  </si>
  <si>
    <t>TOTAL DE INGRESOS REPORTADOS EN EL SIGEF</t>
  </si>
  <si>
    <t>Ingresos de las Inst. Centralizadas en la CUT Presupuestaria</t>
  </si>
  <si>
    <t>FUENTE: Elaborado por la Direción General de Polí ítica y Legislación Tributaria (DGPLT) del Ministerio de Hacienda, con los datos del Sistema Integrado de Gestión Financiera (SIGEF), Informe de Ejecución de Ingresos.</t>
  </si>
  <si>
    <t xml:space="preserve">NOTAS: </t>
  </si>
  <si>
    <t xml:space="preserve">(1) Cifras sujetas a rectificación.  Incluye los dólares convertidos a la tasa oficial. </t>
  </si>
  <si>
    <t xml:space="preserve">     Excluye los Depósitos a Cargo del Estado, Fondos Especiales y de Terceros, ingresos de las instituciones centralizadas en la CUT no presupuestaria, </t>
  </si>
  <si>
    <t xml:space="preserve">     Fondo de devolución impuesto Selectivo al consumo de combustibles, los depósitos en exceso de las recaudadoras y TSS.  </t>
  </si>
  <si>
    <t xml:space="preserve">Las informaciones presentadas difieren de las presentadas en  Portal de Transparencia Fiscal,  ya que solo incluyen los ingresos presupuestarios.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</si>
</sst>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.0_);_(* \(#,##0.0\);_(* &quot;-&quot;?_);_(@_)"/>
    <numFmt numFmtId="167" formatCode="#,##0.000_);\(#,##0.000\)"/>
  </numFmts>
  <fonts count="26" x14ac:knownFonts="1">
    <font>
      <sz val="10"/>
      <name val="Arial"/>
      <family val="2"/>
    </font>
    <font>
      <sz val="10"/>
      <name val="Arial"/>
      <family val="2"/>
    </font>
    <font>
      <b/>
      <i/>
      <sz val="12"/>
      <color indexed="8"/>
      <name val="Segoe UI"/>
      <family val="2"/>
    </font>
    <font>
      <b/>
      <sz val="12"/>
      <color indexed="8"/>
      <name val="Segoe UI"/>
      <family val="2"/>
    </font>
    <font>
      <i/>
      <sz val="11"/>
      <color indexed="8"/>
      <name val="Segoe UI"/>
      <family val="2"/>
    </font>
    <font>
      <i/>
      <vertAlign val="superscript"/>
      <sz val="11"/>
      <color indexed="8"/>
      <name val="Segoe UI"/>
      <family val="2"/>
    </font>
    <font>
      <b/>
      <sz val="10"/>
      <color theme="0"/>
      <name val="Segoe UI"/>
      <family val="2"/>
    </font>
    <font>
      <b/>
      <sz val="10"/>
      <color indexed="8"/>
      <name val="Segoe UI"/>
      <family val="2"/>
    </font>
    <font>
      <sz val="10"/>
      <color indexed="8"/>
      <name val="Segoe UI"/>
      <family val="2"/>
    </font>
    <font>
      <sz val="10"/>
      <name val="Segoe UI"/>
      <family val="2"/>
    </font>
    <font>
      <sz val="10"/>
      <color rgb="FFFF0000"/>
      <name val="Arial"/>
      <family val="2"/>
    </font>
    <font>
      <b/>
      <u/>
      <sz val="10"/>
      <color indexed="8"/>
      <name val="Segoe UI"/>
      <family val="2"/>
    </font>
    <font>
      <u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rgb="FFFF0000"/>
      <name val="Arial"/>
      <family val="2"/>
    </font>
    <font>
      <b/>
      <sz val="9"/>
      <name val="Segoe UI"/>
      <family val="2"/>
    </font>
    <font>
      <sz val="8"/>
      <color indexed="8"/>
      <name val="Segoe UI"/>
      <family val="2"/>
    </font>
    <font>
      <sz val="8"/>
      <name val="Segoe UI"/>
      <family val="2"/>
    </font>
    <font>
      <sz val="8"/>
      <name val="Calibri"/>
      <family val="2"/>
      <scheme val="minor"/>
    </font>
    <font>
      <b/>
      <sz val="9"/>
      <color indexed="8"/>
      <name val="Segoe UI"/>
      <family val="2"/>
    </font>
    <font>
      <sz val="11"/>
      <name val="Arial"/>
      <family val="2"/>
    </font>
    <font>
      <sz val="9"/>
      <color indexed="8"/>
      <name val="Segoe UI"/>
      <family val="2"/>
    </font>
    <font>
      <b/>
      <sz val="10"/>
      <name val="Arial"/>
      <family val="2"/>
    </font>
    <font>
      <sz val="11"/>
      <name val="Segoe UI"/>
      <family val="2"/>
    </font>
    <font>
      <b/>
      <sz val="8"/>
      <name val="Segoe UI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64" fontId="7" fillId="0" borderId="11" xfId="2" applyNumberFormat="1" applyFont="1" applyBorder="1"/>
    <xf numFmtId="164" fontId="7" fillId="0" borderId="11" xfId="3" applyNumberFormat="1" applyFont="1" applyBorder="1"/>
    <xf numFmtId="165" fontId="7" fillId="0" borderId="11" xfId="1" applyNumberFormat="1" applyFont="1" applyBorder="1"/>
    <xf numFmtId="164" fontId="7" fillId="0" borderId="12" xfId="2" applyNumberFormat="1" applyFont="1" applyBorder="1"/>
    <xf numFmtId="0" fontId="7" fillId="0" borderId="12" xfId="4" applyFont="1" applyBorder="1"/>
    <xf numFmtId="49" fontId="7" fillId="0" borderId="12" xfId="2" applyNumberFormat="1" applyFont="1" applyBorder="1" applyAlignment="1">
      <alignment horizontal="left"/>
    </xf>
    <xf numFmtId="49" fontId="8" fillId="0" borderId="12" xfId="2" applyNumberFormat="1" applyFont="1" applyBorder="1" applyAlignment="1">
      <alignment horizontal="left" indent="1"/>
    </xf>
    <xf numFmtId="164" fontId="8" fillId="3" borderId="11" xfId="3" applyNumberFormat="1" applyFont="1" applyFill="1" applyBorder="1"/>
    <xf numFmtId="164" fontId="8" fillId="0" borderId="11" xfId="2" applyNumberFormat="1" applyFont="1" applyBorder="1"/>
    <xf numFmtId="164" fontId="8" fillId="3" borderId="11" xfId="2" applyNumberFormat="1" applyFont="1" applyFill="1" applyBorder="1"/>
    <xf numFmtId="165" fontId="8" fillId="3" borderId="11" xfId="1" applyNumberFormat="1" applyFont="1" applyFill="1" applyBorder="1"/>
    <xf numFmtId="164" fontId="8" fillId="3" borderId="12" xfId="2" applyNumberFormat="1" applyFont="1" applyFill="1" applyBorder="1"/>
    <xf numFmtId="164" fontId="7" fillId="0" borderId="11" xfId="4" applyNumberFormat="1" applyFont="1" applyBorder="1"/>
    <xf numFmtId="164" fontId="7" fillId="0" borderId="11" xfId="5" applyNumberFormat="1" applyFont="1" applyBorder="1"/>
    <xf numFmtId="164" fontId="7" fillId="0" borderId="12" xfId="4" applyNumberFormat="1" applyFont="1" applyBorder="1"/>
    <xf numFmtId="49" fontId="7" fillId="0" borderId="12" xfId="4" applyNumberFormat="1" applyFont="1" applyBorder="1" applyAlignment="1">
      <alignment horizontal="left" indent="1"/>
    </xf>
    <xf numFmtId="49" fontId="8" fillId="0" borderId="12" xfId="4" applyNumberFormat="1" applyFont="1" applyBorder="1" applyAlignment="1">
      <alignment horizontal="left" indent="2"/>
    </xf>
    <xf numFmtId="165" fontId="8" fillId="3" borderId="11" xfId="3" applyNumberFormat="1" applyFont="1" applyFill="1" applyBorder="1"/>
    <xf numFmtId="164" fontId="8" fillId="3" borderId="11" xfId="5" applyNumberFormat="1" applyFont="1" applyFill="1" applyBorder="1"/>
    <xf numFmtId="164" fontId="8" fillId="3" borderId="11" xfId="4" applyNumberFormat="1" applyFont="1" applyFill="1" applyBorder="1"/>
    <xf numFmtId="49" fontId="8" fillId="0" borderId="12" xfId="0" applyNumberFormat="1" applyFont="1" applyBorder="1" applyAlignment="1">
      <alignment horizontal="left" indent="2"/>
    </xf>
    <xf numFmtId="49" fontId="7" fillId="0" borderId="12" xfId="2" applyNumberFormat="1" applyFont="1" applyBorder="1" applyAlignment="1">
      <alignment horizontal="left" indent="2"/>
    </xf>
    <xf numFmtId="49" fontId="8" fillId="0" borderId="12" xfId="2" applyNumberFormat="1" applyFont="1" applyBorder="1" applyAlignment="1">
      <alignment horizontal="left" indent="3"/>
    </xf>
    <xf numFmtId="0" fontId="7" fillId="0" borderId="12" xfId="4" applyFont="1" applyBorder="1" applyAlignment="1">
      <alignment horizontal="left" indent="2"/>
    </xf>
    <xf numFmtId="49" fontId="9" fillId="0" borderId="12" xfId="2" applyNumberFormat="1" applyFont="1" applyBorder="1" applyAlignment="1">
      <alignment horizontal="left" indent="3"/>
    </xf>
    <xf numFmtId="165" fontId="9" fillId="0" borderId="11" xfId="3" applyNumberFormat="1" applyFont="1" applyBorder="1"/>
    <xf numFmtId="164" fontId="9" fillId="0" borderId="11" xfId="2" applyNumberFormat="1" applyFont="1" applyBorder="1"/>
    <xf numFmtId="165" fontId="9" fillId="3" borderId="11" xfId="2" applyNumberFormat="1" applyFont="1" applyFill="1" applyBorder="1"/>
    <xf numFmtId="165" fontId="9" fillId="3" borderId="11" xfId="3" applyNumberFormat="1" applyFont="1" applyFill="1" applyBorder="1"/>
    <xf numFmtId="165" fontId="9" fillId="0" borderId="11" xfId="1" applyNumberFormat="1" applyFont="1" applyBorder="1"/>
    <xf numFmtId="164" fontId="9" fillId="0" borderId="12" xfId="2" applyNumberFormat="1" applyFont="1" applyBorder="1"/>
    <xf numFmtId="0" fontId="10" fillId="0" borderId="0" xfId="0" applyFont="1"/>
    <xf numFmtId="165" fontId="9" fillId="0" borderId="11" xfId="2" applyNumberFormat="1" applyFont="1" applyBorder="1"/>
    <xf numFmtId="164" fontId="8" fillId="0" borderId="11" xfId="3" applyNumberFormat="1" applyFont="1" applyBorder="1"/>
    <xf numFmtId="165" fontId="8" fillId="0" borderId="11" xfId="1" applyNumberFormat="1" applyFont="1" applyBorder="1"/>
    <xf numFmtId="164" fontId="8" fillId="0" borderId="12" xfId="2" applyNumberFormat="1" applyFont="1" applyBorder="1"/>
    <xf numFmtId="49" fontId="8" fillId="3" borderId="12" xfId="2" applyNumberFormat="1" applyFont="1" applyFill="1" applyBorder="1" applyAlignment="1">
      <alignment horizontal="left" indent="3"/>
    </xf>
    <xf numFmtId="165" fontId="8" fillId="0" borderId="11" xfId="3" applyNumberFormat="1" applyFont="1" applyBorder="1"/>
    <xf numFmtId="165" fontId="8" fillId="0" borderId="11" xfId="2" applyNumberFormat="1" applyFont="1" applyBorder="1"/>
    <xf numFmtId="0" fontId="0" fillId="3" borderId="0" xfId="0" applyFill="1"/>
    <xf numFmtId="165" fontId="8" fillId="3" borderId="11" xfId="2" applyNumberFormat="1" applyFont="1" applyFill="1" applyBorder="1"/>
    <xf numFmtId="49" fontId="7" fillId="0" borderId="12" xfId="2" applyNumberFormat="1" applyFont="1" applyBorder="1" applyAlignment="1">
      <alignment horizontal="left" indent="3"/>
    </xf>
    <xf numFmtId="164" fontId="8" fillId="0" borderId="12" xfId="2" applyNumberFormat="1" applyFont="1" applyBorder="1" applyAlignment="1">
      <alignment horizontal="left" indent="5"/>
    </xf>
    <xf numFmtId="164" fontId="8" fillId="4" borderId="12" xfId="2" applyNumberFormat="1" applyFont="1" applyFill="1" applyBorder="1" applyAlignment="1">
      <alignment horizontal="left" indent="5"/>
    </xf>
    <xf numFmtId="164" fontId="8" fillId="4" borderId="11" xfId="3" applyNumberFormat="1" applyFont="1" applyFill="1" applyBorder="1"/>
    <xf numFmtId="164" fontId="8" fillId="5" borderId="11" xfId="3" applyNumberFormat="1" applyFont="1" applyFill="1" applyBorder="1"/>
    <xf numFmtId="164" fontId="8" fillId="4" borderId="11" xfId="2" applyNumberFormat="1" applyFont="1" applyFill="1" applyBorder="1"/>
    <xf numFmtId="165" fontId="8" fillId="4" borderId="11" xfId="1" applyNumberFormat="1" applyFont="1" applyFill="1" applyBorder="1"/>
    <xf numFmtId="164" fontId="8" fillId="4" borderId="12" xfId="2" applyNumberFormat="1" applyFont="1" applyFill="1" applyBorder="1"/>
    <xf numFmtId="164" fontId="11" fillId="0" borderId="11" xfId="3" applyNumberFormat="1" applyFont="1" applyBorder="1"/>
    <xf numFmtId="164" fontId="11" fillId="0" borderId="11" xfId="2" applyNumberFormat="1" applyFont="1" applyBorder="1"/>
    <xf numFmtId="164" fontId="11" fillId="0" borderId="12" xfId="2" applyNumberFormat="1" applyFont="1" applyBorder="1"/>
    <xf numFmtId="49" fontId="12" fillId="0" borderId="12" xfId="2" applyNumberFormat="1" applyFont="1" applyBorder="1" applyAlignment="1">
      <alignment horizontal="left" indent="2"/>
    </xf>
    <xf numFmtId="164" fontId="12" fillId="0" borderId="11" xfId="3" applyNumberFormat="1" applyFont="1" applyBorder="1"/>
    <xf numFmtId="164" fontId="12" fillId="0" borderId="11" xfId="2" applyNumberFormat="1" applyFont="1" applyBorder="1"/>
    <xf numFmtId="164" fontId="12" fillId="0" borderId="12" xfId="2" applyNumberFormat="1" applyFont="1" applyBorder="1"/>
    <xf numFmtId="43" fontId="8" fillId="0" borderId="12" xfId="1" applyFont="1" applyFill="1" applyBorder="1" applyProtection="1"/>
    <xf numFmtId="165" fontId="12" fillId="0" borderId="11" xfId="1" applyNumberFormat="1" applyFont="1" applyBorder="1"/>
    <xf numFmtId="164" fontId="7" fillId="3" borderId="11" xfId="3" applyNumberFormat="1" applyFont="1" applyFill="1" applyBorder="1"/>
    <xf numFmtId="49" fontId="7" fillId="0" borderId="12" xfId="3" applyNumberFormat="1" applyFont="1" applyBorder="1" applyAlignment="1">
      <alignment horizontal="left" indent="1"/>
    </xf>
    <xf numFmtId="0" fontId="1" fillId="0" borderId="0" xfId="0" applyFont="1"/>
    <xf numFmtId="49" fontId="8" fillId="3" borderId="12" xfId="4" applyNumberFormat="1" applyFont="1" applyFill="1" applyBorder="1" applyAlignment="1">
      <alignment horizontal="left" indent="2"/>
    </xf>
    <xf numFmtId="0" fontId="1" fillId="3" borderId="0" xfId="0" applyFont="1" applyFill="1"/>
    <xf numFmtId="43" fontId="8" fillId="3" borderId="12" xfId="1" applyFont="1" applyFill="1" applyBorder="1"/>
    <xf numFmtId="49" fontId="7" fillId="0" borderId="12" xfId="2" applyNumberFormat="1" applyFont="1" applyBorder="1"/>
    <xf numFmtId="49" fontId="7" fillId="0" borderId="12" xfId="2" applyNumberFormat="1" applyFont="1" applyBorder="1" applyAlignment="1">
      <alignment horizontal="left" indent="1"/>
    </xf>
    <xf numFmtId="164" fontId="8" fillId="0" borderId="11" xfId="5" applyNumberFormat="1" applyFont="1" applyBorder="1"/>
    <xf numFmtId="49" fontId="8" fillId="0" borderId="12" xfId="2" applyNumberFormat="1" applyFont="1" applyBorder="1" applyAlignment="1">
      <alignment horizontal="left" indent="4"/>
    </xf>
    <xf numFmtId="164" fontId="8" fillId="0" borderId="11" xfId="4" applyNumberFormat="1" applyFont="1" applyBorder="1"/>
    <xf numFmtId="49" fontId="8" fillId="4" borderId="12" xfId="4" applyNumberFormat="1" applyFont="1" applyFill="1" applyBorder="1" applyAlignment="1">
      <alignment horizontal="left" indent="4"/>
    </xf>
    <xf numFmtId="164" fontId="8" fillId="4" borderId="11" xfId="5" applyNumberFormat="1" applyFont="1" applyFill="1" applyBorder="1"/>
    <xf numFmtId="164" fontId="8" fillId="4" borderId="11" xfId="4" applyNumberFormat="1" applyFont="1" applyFill="1" applyBorder="1"/>
    <xf numFmtId="43" fontId="8" fillId="4" borderId="11" xfId="1" applyFont="1" applyFill="1" applyBorder="1"/>
    <xf numFmtId="49" fontId="7" fillId="4" borderId="12" xfId="4" applyNumberFormat="1" applyFont="1" applyFill="1" applyBorder="1" applyAlignment="1">
      <alignment horizontal="left" indent="3"/>
    </xf>
    <xf numFmtId="49" fontId="8" fillId="0" borderId="12" xfId="4" applyNumberFormat="1" applyFont="1" applyBorder="1" applyAlignment="1">
      <alignment horizontal="left" indent="3"/>
    </xf>
    <xf numFmtId="49" fontId="8" fillId="4" borderId="12" xfId="4" applyNumberFormat="1" applyFont="1" applyFill="1" applyBorder="1" applyAlignment="1">
      <alignment horizontal="left" indent="3"/>
    </xf>
    <xf numFmtId="164" fontId="8" fillId="4" borderId="12" xfId="6" applyNumberFormat="1" applyFont="1" applyFill="1" applyBorder="1" applyAlignment="1">
      <alignment vertical="center"/>
    </xf>
    <xf numFmtId="164" fontId="8" fillId="4" borderId="12" xfId="0" applyNumberFormat="1" applyFont="1" applyFill="1" applyBorder="1" applyAlignment="1">
      <alignment vertical="center"/>
    </xf>
    <xf numFmtId="165" fontId="8" fillId="4" borderId="12" xfId="1" applyNumberFormat="1" applyFont="1" applyFill="1" applyBorder="1" applyAlignment="1">
      <alignment vertical="center"/>
    </xf>
    <xf numFmtId="49" fontId="8" fillId="0" borderId="12" xfId="2" applyNumberFormat="1" applyFont="1" applyBorder="1" applyAlignment="1">
      <alignment horizontal="left" indent="2"/>
    </xf>
    <xf numFmtId="49" fontId="8" fillId="4" borderId="12" xfId="2" applyNumberFormat="1" applyFont="1" applyFill="1" applyBorder="1" applyAlignment="1">
      <alignment horizontal="left" indent="2"/>
    </xf>
    <xf numFmtId="43" fontId="8" fillId="4" borderId="12" xfId="1" applyFont="1" applyFill="1" applyBorder="1"/>
    <xf numFmtId="165" fontId="8" fillId="0" borderId="12" xfId="1" applyNumberFormat="1" applyFont="1" applyFill="1" applyBorder="1"/>
    <xf numFmtId="43" fontId="8" fillId="0" borderId="11" xfId="1" applyFont="1" applyBorder="1"/>
    <xf numFmtId="49" fontId="9" fillId="0" borderId="12" xfId="2" applyNumberFormat="1" applyFont="1" applyBorder="1" applyAlignment="1">
      <alignment horizontal="left" indent="2"/>
    </xf>
    <xf numFmtId="164" fontId="9" fillId="3" borderId="11" xfId="3" applyNumberFormat="1" applyFont="1" applyFill="1" applyBorder="1"/>
    <xf numFmtId="164" fontId="13" fillId="3" borderId="11" xfId="3" applyNumberFormat="1" applyFont="1" applyFill="1" applyBorder="1"/>
    <xf numFmtId="165" fontId="9" fillId="3" borderId="11" xfId="1" applyNumberFormat="1" applyFont="1" applyFill="1" applyBorder="1"/>
    <xf numFmtId="164" fontId="9" fillId="3" borderId="12" xfId="2" applyNumberFormat="1" applyFont="1" applyFill="1" applyBorder="1"/>
    <xf numFmtId="43" fontId="13" fillId="3" borderId="12" xfId="1" applyFont="1" applyFill="1" applyBorder="1" applyProtection="1"/>
    <xf numFmtId="0" fontId="14" fillId="0" borderId="0" xfId="0" applyFont="1"/>
    <xf numFmtId="49" fontId="8" fillId="4" borderId="12" xfId="2" applyNumberFormat="1" applyFont="1" applyFill="1" applyBorder="1" applyAlignment="1">
      <alignment horizontal="left"/>
    </xf>
    <xf numFmtId="164" fontId="7" fillId="4" borderId="12" xfId="2" applyNumberFormat="1" applyFont="1" applyFill="1" applyBorder="1"/>
    <xf numFmtId="164" fontId="7" fillId="4" borderId="11" xfId="2" applyNumberFormat="1" applyFont="1" applyFill="1" applyBorder="1"/>
    <xf numFmtId="49" fontId="9" fillId="0" borderId="12" xfId="3" applyNumberFormat="1" applyFont="1" applyBorder="1" applyAlignment="1">
      <alignment horizontal="left" indent="2"/>
    </xf>
    <xf numFmtId="164" fontId="9" fillId="0" borderId="11" xfId="3" applyNumberFormat="1" applyFont="1" applyBorder="1"/>
    <xf numFmtId="43" fontId="9" fillId="0" borderId="11" xfId="1" applyFont="1" applyFill="1" applyBorder="1" applyProtection="1"/>
    <xf numFmtId="164" fontId="8" fillId="4" borderId="12" xfId="3" applyNumberFormat="1" applyFont="1" applyFill="1" applyBorder="1"/>
    <xf numFmtId="165" fontId="8" fillId="0" borderId="11" xfId="1" applyNumberFormat="1" applyFont="1" applyFill="1" applyBorder="1"/>
    <xf numFmtId="164" fontId="8" fillId="0" borderId="12" xfId="3" applyNumberFormat="1" applyFont="1" applyBorder="1"/>
    <xf numFmtId="49" fontId="12" fillId="0" borderId="12" xfId="2" applyNumberFormat="1" applyFont="1" applyBorder="1" applyAlignment="1">
      <alignment horizontal="left" indent="1"/>
    </xf>
    <xf numFmtId="43" fontId="7" fillId="0" borderId="11" xfId="1" applyFont="1" applyFill="1" applyBorder="1" applyProtection="1"/>
    <xf numFmtId="49" fontId="8" fillId="0" borderId="12" xfId="3" applyNumberFormat="1" applyFont="1" applyBorder="1" applyAlignment="1">
      <alignment horizontal="left" indent="1"/>
    </xf>
    <xf numFmtId="49" fontId="6" fillId="2" borderId="7" xfId="2" applyNumberFormat="1" applyFont="1" applyFill="1" applyBorder="1" applyAlignment="1">
      <alignment horizontal="left" vertical="center"/>
    </xf>
    <xf numFmtId="164" fontId="6" fillId="2" borderId="9" xfId="2" applyNumberFormat="1" applyFont="1" applyFill="1" applyBorder="1" applyAlignment="1">
      <alignment vertical="center"/>
    </xf>
    <xf numFmtId="165" fontId="6" fillId="2" borderId="9" xfId="1" applyNumberFormat="1" applyFont="1" applyFill="1" applyBorder="1" applyAlignment="1">
      <alignment vertical="center"/>
    </xf>
    <xf numFmtId="165" fontId="6" fillId="2" borderId="7" xfId="1" applyNumberFormat="1" applyFont="1" applyFill="1" applyBorder="1" applyAlignment="1">
      <alignment vertical="center"/>
    </xf>
    <xf numFmtId="164" fontId="7" fillId="3" borderId="11" xfId="2" applyNumberFormat="1" applyFont="1" applyFill="1" applyBorder="1"/>
    <xf numFmtId="165" fontId="7" fillId="0" borderId="11" xfId="1" applyNumberFormat="1" applyFont="1" applyFill="1" applyBorder="1" applyProtection="1"/>
    <xf numFmtId="49" fontId="7" fillId="0" borderId="12" xfId="0" applyNumberFormat="1" applyFont="1" applyBorder="1"/>
    <xf numFmtId="164" fontId="7" fillId="0" borderId="11" xfId="0" applyNumberFormat="1" applyFont="1" applyBorder="1"/>
    <xf numFmtId="164" fontId="7" fillId="0" borderId="12" xfId="0" applyNumberFormat="1" applyFont="1" applyBorder="1"/>
    <xf numFmtId="49" fontId="11" fillId="0" borderId="12" xfId="0" applyNumberFormat="1" applyFont="1" applyBorder="1" applyAlignment="1">
      <alignment horizontal="left"/>
    </xf>
    <xf numFmtId="164" fontId="11" fillId="0" borderId="12" xfId="0" applyNumberFormat="1" applyFont="1" applyBorder="1"/>
    <xf numFmtId="164" fontId="11" fillId="0" borderId="11" xfId="0" applyNumberFormat="1" applyFont="1" applyBorder="1"/>
    <xf numFmtId="49" fontId="8" fillId="0" borderId="12" xfId="0" applyNumberFormat="1" applyFont="1" applyBorder="1" applyAlignment="1">
      <alignment horizontal="left" indent="1"/>
    </xf>
    <xf numFmtId="164" fontId="8" fillId="0" borderId="11" xfId="0" applyNumberFormat="1" applyFont="1" applyBorder="1"/>
    <xf numFmtId="164" fontId="8" fillId="0" borderId="12" xfId="0" applyNumberFormat="1" applyFont="1" applyBorder="1"/>
    <xf numFmtId="49" fontId="9" fillId="0" borderId="12" xfId="0" applyNumberFormat="1" applyFont="1" applyBorder="1" applyAlignment="1">
      <alignment horizontal="left" vertical="center" indent="1"/>
    </xf>
    <xf numFmtId="164" fontId="9" fillId="0" borderId="11" xfId="0" applyNumberFormat="1" applyFont="1" applyBorder="1" applyAlignment="1">
      <alignment vertical="center"/>
    </xf>
    <xf numFmtId="164" fontId="9" fillId="0" borderId="12" xfId="0" applyNumberFormat="1" applyFont="1" applyBorder="1" applyAlignment="1">
      <alignment vertical="center"/>
    </xf>
    <xf numFmtId="165" fontId="9" fillId="0" borderId="12" xfId="1" applyNumberFormat="1" applyFont="1" applyFill="1" applyBorder="1" applyAlignment="1" applyProtection="1">
      <alignment vertical="center"/>
    </xf>
    <xf numFmtId="49" fontId="12" fillId="0" borderId="12" xfId="0" applyNumberFormat="1" applyFont="1" applyBorder="1" applyAlignment="1">
      <alignment horizontal="left" indent="1"/>
    </xf>
    <xf numFmtId="164" fontId="12" fillId="0" borderId="11" xfId="0" applyNumberFormat="1" applyFont="1" applyBorder="1"/>
    <xf numFmtId="43" fontId="8" fillId="0" borderId="11" xfId="1" applyFont="1" applyFill="1" applyBorder="1" applyProtection="1"/>
    <xf numFmtId="164" fontId="12" fillId="0" borderId="12" xfId="0" applyNumberFormat="1" applyFont="1" applyBorder="1"/>
    <xf numFmtId="164" fontId="12" fillId="0" borderId="12" xfId="4" applyNumberFormat="1" applyFont="1" applyBorder="1"/>
    <xf numFmtId="164" fontId="12" fillId="0" borderId="11" xfId="4" applyNumberFormat="1" applyFont="1" applyBorder="1"/>
    <xf numFmtId="49" fontId="7" fillId="0" borderId="12" xfId="0" applyNumberFormat="1" applyFont="1" applyBorder="1" applyAlignment="1" applyProtection="1">
      <alignment horizontal="left" indent="2"/>
      <protection locked="0"/>
    </xf>
    <xf numFmtId="43" fontId="7" fillId="0" borderId="12" xfId="1" applyFont="1" applyFill="1" applyBorder="1" applyProtection="1"/>
    <xf numFmtId="43" fontId="8" fillId="0" borderId="11" xfId="1" applyFont="1" applyFill="1" applyBorder="1" applyAlignment="1" applyProtection="1">
      <alignment horizontal="center"/>
    </xf>
    <xf numFmtId="49" fontId="8" fillId="0" borderId="12" xfId="0" applyNumberFormat="1" applyFont="1" applyBorder="1" applyAlignment="1" applyProtection="1">
      <alignment horizontal="left" indent="2"/>
      <protection locked="0"/>
    </xf>
    <xf numFmtId="164" fontId="8" fillId="3" borderId="12" xfId="0" applyNumberFormat="1" applyFont="1" applyFill="1" applyBorder="1"/>
    <xf numFmtId="164" fontId="8" fillId="0" borderId="12" xfId="4" applyNumberFormat="1" applyFont="1" applyBorder="1"/>
    <xf numFmtId="49" fontId="7" fillId="0" borderId="12" xfId="0" applyNumberFormat="1" applyFont="1" applyBorder="1" applyAlignment="1" applyProtection="1">
      <alignment horizontal="left" indent="3"/>
      <protection locked="0"/>
    </xf>
    <xf numFmtId="49" fontId="8" fillId="0" borderId="12" xfId="0" applyNumberFormat="1" applyFont="1" applyBorder="1" applyAlignment="1" applyProtection="1">
      <alignment horizontal="left" indent="4"/>
      <protection locked="0"/>
    </xf>
    <xf numFmtId="164" fontId="9" fillId="0" borderId="12" xfId="0" applyNumberFormat="1" applyFont="1" applyBorder="1"/>
    <xf numFmtId="165" fontId="8" fillId="0" borderId="12" xfId="1" applyNumberFormat="1" applyFont="1" applyFill="1" applyBorder="1" applyProtection="1"/>
    <xf numFmtId="49" fontId="8" fillId="0" borderId="12" xfId="0" applyNumberFormat="1" applyFont="1" applyBorder="1" applyAlignment="1">
      <alignment horizontal="left" wrapText="1" indent="2"/>
    </xf>
    <xf numFmtId="164" fontId="8" fillId="0" borderId="11" xfId="0" applyNumberFormat="1" applyFont="1" applyBorder="1" applyAlignment="1">
      <alignment vertical="center"/>
    </xf>
    <xf numFmtId="164" fontId="8" fillId="3" borderId="11" xfId="0" applyNumberFormat="1" applyFont="1" applyFill="1" applyBorder="1" applyAlignment="1">
      <alignment vertical="center"/>
    </xf>
    <xf numFmtId="164" fontId="8" fillId="0" borderId="12" xfId="0" applyNumberFormat="1" applyFont="1" applyBorder="1" applyAlignment="1">
      <alignment vertical="center"/>
    </xf>
    <xf numFmtId="164" fontId="8" fillId="0" borderId="11" xfId="4" applyNumberFormat="1" applyFont="1" applyBorder="1" applyAlignment="1">
      <alignment vertical="center"/>
    </xf>
    <xf numFmtId="165" fontId="6" fillId="2" borderId="13" xfId="0" applyNumberFormat="1" applyFont="1" applyFill="1" applyBorder="1" applyAlignment="1">
      <alignment horizontal="left" vertical="center"/>
    </xf>
    <xf numFmtId="165" fontId="6" fillId="2" borderId="9" xfId="0" applyNumberFormat="1" applyFont="1" applyFill="1" applyBorder="1" applyAlignment="1">
      <alignment vertical="center"/>
    </xf>
    <xf numFmtId="165" fontId="6" fillId="2" borderId="7" xfId="0" applyNumberFormat="1" applyFont="1" applyFill="1" applyBorder="1" applyAlignment="1">
      <alignment vertical="center"/>
    </xf>
    <xf numFmtId="49" fontId="7" fillId="0" borderId="10" xfId="0" applyNumberFormat="1" applyFont="1" applyBorder="1" applyAlignment="1">
      <alignment horizontal="left"/>
    </xf>
    <xf numFmtId="164" fontId="7" fillId="0" borderId="14" xfId="0" applyNumberFormat="1" applyFont="1" applyBorder="1"/>
    <xf numFmtId="164" fontId="7" fillId="0" borderId="12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horizontal="left"/>
    </xf>
    <xf numFmtId="165" fontId="8" fillId="0" borderId="11" xfId="1" applyNumberFormat="1" applyFont="1" applyFill="1" applyBorder="1" applyAlignment="1" applyProtection="1">
      <alignment vertical="center"/>
    </xf>
    <xf numFmtId="43" fontId="8" fillId="0" borderId="11" xfId="1" applyFont="1" applyBorder="1" applyAlignment="1">
      <alignment vertical="center"/>
    </xf>
    <xf numFmtId="49" fontId="8" fillId="0" borderId="8" xfId="0" applyNumberFormat="1" applyFont="1" applyBorder="1" applyAlignment="1">
      <alignment horizontal="left"/>
    </xf>
    <xf numFmtId="165" fontId="8" fillId="0" borderId="15" xfId="0" applyNumberFormat="1" applyFont="1" applyBorder="1" applyAlignment="1">
      <alignment vertical="center"/>
    </xf>
    <xf numFmtId="165" fontId="8" fillId="3" borderId="15" xfId="0" applyNumberFormat="1" applyFont="1" applyFill="1" applyBorder="1" applyAlignment="1">
      <alignment vertical="center"/>
    </xf>
    <xf numFmtId="164" fontId="8" fillId="0" borderId="8" xfId="0" applyNumberFormat="1" applyFont="1" applyBorder="1" applyAlignment="1">
      <alignment vertical="center"/>
    </xf>
    <xf numFmtId="164" fontId="8" fillId="0" borderId="15" xfId="0" applyNumberFormat="1" applyFont="1" applyBorder="1" applyAlignment="1">
      <alignment vertical="center"/>
    </xf>
    <xf numFmtId="49" fontId="6" fillId="2" borderId="16" xfId="0" applyNumberFormat="1" applyFont="1" applyFill="1" applyBorder="1" applyAlignment="1">
      <alignment horizontal="left" vertical="center"/>
    </xf>
    <xf numFmtId="165" fontId="6" fillId="2" borderId="14" xfId="0" applyNumberFormat="1" applyFont="1" applyFill="1" applyBorder="1" applyAlignment="1">
      <alignment vertical="center"/>
    </xf>
    <xf numFmtId="165" fontId="6" fillId="2" borderId="14" xfId="1" applyNumberFormat="1" applyFont="1" applyFill="1" applyBorder="1" applyAlignment="1">
      <alignment vertical="center"/>
    </xf>
    <xf numFmtId="165" fontId="6" fillId="2" borderId="10" xfId="0" applyNumberFormat="1" applyFont="1" applyFill="1" applyBorder="1" applyAlignment="1">
      <alignment vertical="center"/>
    </xf>
    <xf numFmtId="49" fontId="13" fillId="4" borderId="6" xfId="0" applyNumberFormat="1" applyFont="1" applyFill="1" applyBorder="1" applyAlignment="1">
      <alignment horizontal="left" vertical="center"/>
    </xf>
    <xf numFmtId="165" fontId="13" fillId="4" borderId="7" xfId="0" applyNumberFormat="1" applyFont="1" applyFill="1" applyBorder="1" applyAlignment="1">
      <alignment vertical="center"/>
    </xf>
    <xf numFmtId="164" fontId="13" fillId="4" borderId="7" xfId="0" applyNumberFormat="1" applyFont="1" applyFill="1" applyBorder="1" applyAlignment="1">
      <alignment vertical="center"/>
    </xf>
    <xf numFmtId="164" fontId="15" fillId="0" borderId="0" xfId="0" applyNumberFormat="1" applyFont="1"/>
    <xf numFmtId="164" fontId="16" fillId="3" borderId="0" xfId="0" applyNumberFormat="1" applyFont="1" applyFill="1" applyAlignment="1">
      <alignment vertical="center"/>
    </xf>
    <xf numFmtId="164" fontId="16" fillId="0" borderId="0" xfId="0" applyNumberFormat="1" applyFont="1" applyAlignment="1">
      <alignment vertical="center"/>
    </xf>
    <xf numFmtId="43" fontId="8" fillId="0" borderId="0" xfId="1" applyFont="1" applyAlignment="1">
      <alignment vertical="center"/>
    </xf>
    <xf numFmtId="164" fontId="8" fillId="0" borderId="0" xfId="0" applyNumberFormat="1" applyFont="1" applyAlignment="1">
      <alignment vertical="center"/>
    </xf>
    <xf numFmtId="164" fontId="17" fillId="3" borderId="0" xfId="0" applyNumberFormat="1" applyFont="1" applyFill="1" applyAlignment="1">
      <alignment vertical="center"/>
    </xf>
    <xf numFmtId="0" fontId="18" fillId="0" borderId="0" xfId="0" applyFont="1"/>
    <xf numFmtId="49" fontId="19" fillId="0" borderId="0" xfId="0" applyNumberFormat="1" applyFont="1"/>
    <xf numFmtId="0" fontId="16" fillId="0" borderId="0" xfId="0" applyFont="1"/>
    <xf numFmtId="0" fontId="20" fillId="0" borderId="0" xfId="0" applyFont="1"/>
    <xf numFmtId="164" fontId="18" fillId="3" borderId="0" xfId="0" applyNumberFormat="1" applyFont="1" applyFill="1"/>
    <xf numFmtId="0" fontId="16" fillId="0" borderId="0" xfId="0" applyFont="1" applyAlignment="1">
      <alignment horizontal="left" indent="1"/>
    </xf>
    <xf numFmtId="164" fontId="17" fillId="3" borderId="0" xfId="0" applyNumberFormat="1" applyFont="1" applyFill="1"/>
    <xf numFmtId="0" fontId="18" fillId="3" borderId="0" xfId="0" applyFont="1" applyFill="1"/>
    <xf numFmtId="165" fontId="17" fillId="0" borderId="0" xfId="1" applyNumberFormat="1" applyFont="1" applyFill="1" applyBorder="1" applyAlignment="1" applyProtection="1">
      <alignment vertical="center"/>
    </xf>
    <xf numFmtId="0" fontId="21" fillId="0" borderId="0" xfId="0" applyFont="1"/>
    <xf numFmtId="43" fontId="22" fillId="0" borderId="0" xfId="1" applyFont="1"/>
    <xf numFmtId="166" fontId="0" fillId="3" borderId="0" xfId="0" applyNumberFormat="1" applyFill="1"/>
    <xf numFmtId="0" fontId="23" fillId="0" borderId="0" xfId="0" applyFont="1"/>
    <xf numFmtId="43" fontId="22" fillId="0" borderId="0" xfId="1" applyFont="1" applyFill="1"/>
    <xf numFmtId="164" fontId="17" fillId="0" borderId="0" xfId="0" applyNumberFormat="1" applyFont="1" applyAlignment="1">
      <alignment vertical="center"/>
    </xf>
    <xf numFmtId="164" fontId="24" fillId="0" borderId="0" xfId="0" applyNumberFormat="1" applyFont="1" applyAlignment="1">
      <alignment vertical="center"/>
    </xf>
    <xf numFmtId="164" fontId="0" fillId="0" borderId="0" xfId="0" applyNumberFormat="1"/>
    <xf numFmtId="167" fontId="17" fillId="0" borderId="0" xfId="0" applyNumberFormat="1" applyFont="1" applyAlignment="1">
      <alignment vertical="center"/>
    </xf>
    <xf numFmtId="167" fontId="0" fillId="0" borderId="0" xfId="0" applyNumberFormat="1"/>
    <xf numFmtId="164" fontId="18" fillId="0" borderId="0" xfId="0" applyNumberFormat="1" applyFont="1"/>
    <xf numFmtId="167" fontId="18" fillId="0" borderId="0" xfId="0" applyNumberFormat="1" applyFont="1"/>
    <xf numFmtId="43" fontId="18" fillId="0" borderId="0" xfId="1" applyFont="1"/>
    <xf numFmtId="43" fontId="18" fillId="0" borderId="0" xfId="1" applyFont="1" applyFill="1"/>
    <xf numFmtId="167" fontId="18" fillId="0" borderId="0" xfId="1" applyNumberFormat="1" applyFont="1" applyFill="1"/>
    <xf numFmtId="167" fontId="9" fillId="0" borderId="0" xfId="1" applyNumberFormat="1" applyFont="1" applyFill="1" applyBorder="1" applyAlignment="1" applyProtection="1">
      <alignment vertical="center"/>
    </xf>
    <xf numFmtId="164" fontId="9" fillId="0" borderId="0" xfId="1" applyNumberFormat="1" applyFont="1" applyFill="1" applyBorder="1" applyAlignment="1" applyProtection="1">
      <alignment vertical="center"/>
    </xf>
    <xf numFmtId="165" fontId="18" fillId="0" borderId="0" xfId="1" applyNumberFormat="1" applyFont="1" applyFill="1"/>
    <xf numFmtId="43" fontId="9" fillId="0" borderId="0" xfId="1" applyFont="1" applyFill="1" applyBorder="1" applyAlignment="1" applyProtection="1">
      <alignment vertical="center"/>
    </xf>
    <xf numFmtId="165" fontId="18" fillId="0" borderId="0" xfId="0" applyNumberFormat="1" applyFont="1"/>
    <xf numFmtId="165" fontId="8" fillId="0" borderId="0" xfId="1" applyNumberFormat="1" applyFont="1" applyFill="1" applyBorder="1" applyAlignment="1" applyProtection="1">
      <alignment vertical="center"/>
    </xf>
    <xf numFmtId="165" fontId="18" fillId="0" borderId="0" xfId="1" applyNumberFormat="1" applyFont="1"/>
    <xf numFmtId="0" fontId="25" fillId="0" borderId="0" xfId="0" applyFont="1"/>
  </cellXfs>
  <cellStyles count="7">
    <cellStyle name="Millares" xfId="1" builtinId="3"/>
    <cellStyle name="Normal" xfId="0" builtinId="0"/>
    <cellStyle name="Normal 10 2" xfId="6" xr:uid="{3448A85E-91E6-4164-8939-E3C51EF1329D}"/>
    <cellStyle name="Normal 2 2 2" xfId="2" xr:uid="{97BBE597-A7E1-4664-BE0A-3678B66E8A33}"/>
    <cellStyle name="Normal 2 2 2 2" xfId="3" xr:uid="{A15FBCCB-7C2D-4BFD-BCF0-496509EC448A}"/>
    <cellStyle name="Normal_COMPARACION 2002-2001" xfId="4" xr:uid="{F578DF8F-528F-4FA8-A348-3B5C0A934765}"/>
    <cellStyle name="Normal_COMPARACION 2002-2001 2" xfId="5" xr:uid="{AB170784-ED77-4C76-842B-5C0040041D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Documents/My%20Documents%20Raulina%20Perez/INGRESOS%20FISCALES%20ACUMULADOS%202022/INGRESOS%20ENERO-NOV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  <sheetName val="Año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2021-2022"/>
      <sheetName val="FINANCIERO (2022 Est. 2022)"/>
      <sheetName val="PP (2)"/>
      <sheetName val="PP"/>
      <sheetName val="PP (EST)"/>
      <sheetName val="DGII"/>
      <sheetName val="DGII (EST)"/>
      <sheetName val="DGA"/>
      <sheetName val="DGA (EST)"/>
      <sheetName val="TESORERIA"/>
      <sheetName val="TESORERIA (EST)"/>
      <sheetName val="2022 (REC)"/>
      <sheetName val="2022 (RESUMEN)"/>
      <sheetName val="2022 REC- EST "/>
      <sheetName val="2022 REC-EST 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156F7-F4F1-4067-B930-64251778C8D2}">
  <dimension ref="C1:AD253"/>
  <sheetViews>
    <sheetView showGridLines="0" tabSelected="1" topLeftCell="B6" zoomScaleNormal="100" workbookViewId="0">
      <pane xSplit="2" ySplit="2" topLeftCell="W89" activePane="bottomRight" state="frozen"/>
      <selection activeCell="B6" sqref="B6"/>
      <selection pane="topRight" activeCell="C6" sqref="C6"/>
      <selection pane="bottomLeft" activeCell="B8" sqref="B8"/>
      <selection pane="bottomRight" activeCell="B141" sqref="A141:XFD141"/>
    </sheetView>
  </sheetViews>
  <sheetFormatPr baseColWidth="10" defaultColWidth="11.42578125" defaultRowHeight="12.75" x14ac:dyDescent="0.2"/>
  <cols>
    <col min="1" max="1" width="1.5703125" customWidth="1"/>
    <col min="2" max="2" width="4.28515625" customWidth="1"/>
    <col min="3" max="3" width="77.5703125" customWidth="1"/>
    <col min="4" max="4" width="11.85546875" customWidth="1"/>
    <col min="5" max="12" width="10.7109375" customWidth="1"/>
    <col min="13" max="13" width="11.140625" customWidth="1"/>
    <col min="14" max="14" width="11.85546875" customWidth="1"/>
    <col min="15" max="15" width="11.28515625" customWidth="1"/>
    <col min="16" max="16" width="12.42578125" customWidth="1"/>
    <col min="17" max="17" width="14.28515625" customWidth="1"/>
    <col min="18" max="18" width="12" customWidth="1"/>
    <col min="19" max="19" width="12.140625" customWidth="1"/>
    <col min="20" max="20" width="15.140625" bestFit="1" customWidth="1"/>
    <col min="21" max="21" width="13" customWidth="1"/>
    <col min="22" max="22" width="12.28515625" customWidth="1"/>
    <col min="23" max="23" width="11.7109375" customWidth="1"/>
    <col min="24" max="24" width="13" customWidth="1"/>
    <col min="25" max="25" width="10.5703125" customWidth="1"/>
    <col min="26" max="26" width="12.42578125" customWidth="1"/>
    <col min="27" max="27" width="13" customWidth="1"/>
    <col min="28" max="28" width="12.42578125" bestFit="1" customWidth="1"/>
    <col min="29" max="29" width="9.85546875" customWidth="1"/>
  </cols>
  <sheetData>
    <row r="1" spans="3:29" ht="18.75" customHeight="1" x14ac:dyDescent="0.3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3:29" ht="15" customHeight="1" x14ac:dyDescent="0.3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3:29" ht="18" customHeight="1" x14ac:dyDescent="0.3"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3:29" ht="17.25" customHeight="1" x14ac:dyDescent="0.3">
      <c r="C4" s="4" t="s">
        <v>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3:29" ht="17.25" customHeight="1" x14ac:dyDescent="0.3">
      <c r="C5" s="4" t="s">
        <v>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3:29" ht="23.25" customHeight="1" x14ac:dyDescent="0.2">
      <c r="C6" s="5" t="s">
        <v>4</v>
      </c>
      <c r="D6" s="6">
        <v>2021</v>
      </c>
      <c r="E6" s="7"/>
      <c r="F6" s="7"/>
      <c r="G6" s="7"/>
      <c r="H6" s="7"/>
      <c r="I6" s="7"/>
      <c r="J6" s="7"/>
      <c r="K6" s="7"/>
      <c r="L6" s="7"/>
      <c r="M6" s="7"/>
      <c r="N6" s="7"/>
      <c r="O6" s="8">
        <v>2021</v>
      </c>
      <c r="P6" s="6">
        <v>2022</v>
      </c>
      <c r="Q6" s="7"/>
      <c r="R6" s="7"/>
      <c r="S6" s="7"/>
      <c r="T6" s="7"/>
      <c r="U6" s="7"/>
      <c r="V6" s="7"/>
      <c r="W6" s="7"/>
      <c r="X6" s="7"/>
      <c r="Y6" s="7"/>
      <c r="Z6" s="7"/>
      <c r="AA6" s="8">
        <v>2022</v>
      </c>
      <c r="AB6" s="6" t="s">
        <v>5</v>
      </c>
      <c r="AC6" s="9"/>
    </row>
    <row r="7" spans="3:29" ht="29.25" customHeight="1" thickBot="1" x14ac:dyDescent="0.25">
      <c r="C7" s="10"/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2"/>
      <c r="P7" s="13" t="s">
        <v>6</v>
      </c>
      <c r="Q7" s="13" t="s">
        <v>7</v>
      </c>
      <c r="R7" s="13" t="s">
        <v>8</v>
      </c>
      <c r="S7" s="13" t="s">
        <v>9</v>
      </c>
      <c r="T7" s="13" t="s">
        <v>10</v>
      </c>
      <c r="U7" s="13" t="s">
        <v>11</v>
      </c>
      <c r="V7" s="13" t="s">
        <v>12</v>
      </c>
      <c r="W7" s="13" t="s">
        <v>13</v>
      </c>
      <c r="X7" s="13" t="s">
        <v>14</v>
      </c>
      <c r="Y7" s="13" t="s">
        <v>15</v>
      </c>
      <c r="Z7" s="13" t="s">
        <v>16</v>
      </c>
      <c r="AA7" s="12"/>
      <c r="AB7" s="11" t="s">
        <v>17</v>
      </c>
      <c r="AC7" s="13" t="s">
        <v>18</v>
      </c>
    </row>
    <row r="8" spans="3:29" ht="15.95" customHeight="1" thickTop="1" x14ac:dyDescent="0.25">
      <c r="C8" s="14" t="s">
        <v>19</v>
      </c>
      <c r="D8" s="15">
        <f t="shared" ref="D8:AA8" si="0">+D9+D56+D57+D63+D83</f>
        <v>63760.800000000003</v>
      </c>
      <c r="E8" s="15">
        <f t="shared" si="0"/>
        <v>56773.4</v>
      </c>
      <c r="F8" s="15">
        <f t="shared" si="0"/>
        <v>57568.19999999999</v>
      </c>
      <c r="G8" s="15">
        <f t="shared" si="0"/>
        <v>84063.6</v>
      </c>
      <c r="H8" s="15">
        <f t="shared" si="0"/>
        <v>66218.5</v>
      </c>
      <c r="I8" s="15">
        <f t="shared" si="0"/>
        <v>68382.099999999991</v>
      </c>
      <c r="J8" s="15">
        <f t="shared" si="0"/>
        <v>77447.3</v>
      </c>
      <c r="K8" s="15">
        <f t="shared" si="0"/>
        <v>67697.399999999994</v>
      </c>
      <c r="L8" s="15">
        <f t="shared" si="0"/>
        <v>65781.3</v>
      </c>
      <c r="M8" s="15">
        <f t="shared" si="0"/>
        <v>74400.7</v>
      </c>
      <c r="N8" s="15">
        <f>+N9+N56+N57+N63+N83</f>
        <v>76743.000000000015</v>
      </c>
      <c r="O8" s="15">
        <f t="shared" si="0"/>
        <v>758836.30000000016</v>
      </c>
      <c r="P8" s="16">
        <f t="shared" si="0"/>
        <v>80867.699999999983</v>
      </c>
      <c r="Q8" s="15">
        <f t="shared" si="0"/>
        <v>66273.5</v>
      </c>
      <c r="R8" s="15">
        <f t="shared" si="0"/>
        <v>71822.799999999988</v>
      </c>
      <c r="S8" s="15">
        <f t="shared" si="0"/>
        <v>87402.500000000029</v>
      </c>
      <c r="T8" s="15">
        <f t="shared" si="0"/>
        <v>85020.6</v>
      </c>
      <c r="U8" s="15">
        <f t="shared" si="0"/>
        <v>78772.299999999988</v>
      </c>
      <c r="V8" s="15">
        <f t="shared" si="0"/>
        <v>76871.3</v>
      </c>
      <c r="W8" s="15">
        <f t="shared" si="0"/>
        <v>78405.5</v>
      </c>
      <c r="X8" s="15">
        <f t="shared" si="0"/>
        <v>78954.299999999988</v>
      </c>
      <c r="Y8" s="15">
        <f t="shared" si="0"/>
        <v>79129.600000000006</v>
      </c>
      <c r="Z8" s="15">
        <f t="shared" si="0"/>
        <v>73146.600000000006</v>
      </c>
      <c r="AA8" s="17">
        <f t="shared" si="0"/>
        <v>856666.7</v>
      </c>
      <c r="AB8" s="18">
        <f t="shared" ref="AB8:AB71" si="1">+AA8-O8</f>
        <v>97830.39999999979</v>
      </c>
      <c r="AC8" s="15">
        <f t="shared" ref="AC8:AC47" si="2">+AB8/O8*100</f>
        <v>12.892161326494234</v>
      </c>
    </row>
    <row r="9" spans="3:29" ht="15.95" customHeight="1" x14ac:dyDescent="0.25">
      <c r="C9" s="19" t="s">
        <v>20</v>
      </c>
      <c r="D9" s="15">
        <f t="shared" ref="D9:AA9" si="3">+D10+D15+D24+D45+D54+D55</f>
        <v>58969.4</v>
      </c>
      <c r="E9" s="15">
        <f t="shared" si="3"/>
        <v>54145.3</v>
      </c>
      <c r="F9" s="15">
        <f t="shared" si="3"/>
        <v>54462.799999999996</v>
      </c>
      <c r="G9" s="15">
        <f t="shared" si="3"/>
        <v>81107.600000000006</v>
      </c>
      <c r="H9" s="15">
        <f t="shared" si="3"/>
        <v>63187.299999999996</v>
      </c>
      <c r="I9" s="15">
        <f t="shared" si="3"/>
        <v>59294.299999999988</v>
      </c>
      <c r="J9" s="15">
        <f t="shared" si="3"/>
        <v>73824.5</v>
      </c>
      <c r="K9" s="15">
        <f t="shared" si="3"/>
        <v>63973.599999999999</v>
      </c>
      <c r="L9" s="15">
        <f t="shared" si="3"/>
        <v>61586.899999999994</v>
      </c>
      <c r="M9" s="15">
        <f t="shared" si="3"/>
        <v>70510.799999999988</v>
      </c>
      <c r="N9" s="15">
        <f t="shared" si="3"/>
        <v>70424.100000000006</v>
      </c>
      <c r="O9" s="15">
        <f t="shared" si="3"/>
        <v>711486.60000000021</v>
      </c>
      <c r="P9" s="16">
        <f t="shared" si="3"/>
        <v>73510.39999999998</v>
      </c>
      <c r="Q9" s="15">
        <f t="shared" si="3"/>
        <v>61880.299999999996</v>
      </c>
      <c r="R9" s="15">
        <f t="shared" si="3"/>
        <v>67118.599999999991</v>
      </c>
      <c r="S9" s="15">
        <f t="shared" si="3"/>
        <v>83697.700000000026</v>
      </c>
      <c r="T9" s="15">
        <f t="shared" si="3"/>
        <v>80535.5</v>
      </c>
      <c r="U9" s="15">
        <f t="shared" si="3"/>
        <v>72133.89999999998</v>
      </c>
      <c r="V9" s="15">
        <f t="shared" si="3"/>
        <v>72372.099999999991</v>
      </c>
      <c r="W9" s="15">
        <f t="shared" si="3"/>
        <v>70101.399999999994</v>
      </c>
      <c r="X9" s="15">
        <f t="shared" si="3"/>
        <v>73693.3</v>
      </c>
      <c r="Y9" s="15">
        <f t="shared" si="3"/>
        <v>72416.3</v>
      </c>
      <c r="Z9" s="15">
        <f t="shared" si="3"/>
        <v>68100.3</v>
      </c>
      <c r="AA9" s="17">
        <f t="shared" si="3"/>
        <v>795559.79999999993</v>
      </c>
      <c r="AB9" s="18">
        <f t="shared" si="1"/>
        <v>84073.199999999721</v>
      </c>
      <c r="AC9" s="15">
        <f t="shared" si="2"/>
        <v>11.816554240093868</v>
      </c>
    </row>
    <row r="10" spans="3:29" ht="15.95" customHeight="1" x14ac:dyDescent="0.25">
      <c r="C10" s="20" t="s">
        <v>21</v>
      </c>
      <c r="D10" s="15">
        <f t="shared" ref="D10:N10" si="4">SUM(D11:D14)</f>
        <v>21803.3</v>
      </c>
      <c r="E10" s="15">
        <f t="shared" ref="E10:M10" si="5">SUM(E11:E14)</f>
        <v>19465.5</v>
      </c>
      <c r="F10" s="15">
        <f t="shared" si="5"/>
        <v>15179.8</v>
      </c>
      <c r="G10" s="15">
        <f t="shared" si="5"/>
        <v>39847.899999999994</v>
      </c>
      <c r="H10" s="15">
        <f t="shared" si="5"/>
        <v>22506.3</v>
      </c>
      <c r="I10" s="15">
        <f t="shared" si="5"/>
        <v>18611.899999999998</v>
      </c>
      <c r="J10" s="15">
        <f t="shared" si="5"/>
        <v>29516.699999999997</v>
      </c>
      <c r="K10" s="15">
        <f t="shared" si="5"/>
        <v>21687.899999999998</v>
      </c>
      <c r="L10" s="15">
        <f t="shared" si="5"/>
        <v>16559.400000000001</v>
      </c>
      <c r="M10" s="15">
        <f t="shared" si="5"/>
        <v>20425</v>
      </c>
      <c r="N10" s="15">
        <f t="shared" si="4"/>
        <v>21737.199999999997</v>
      </c>
      <c r="O10" s="15">
        <f t="shared" ref="O10:AA10" si="6">SUM(O11:O14)</f>
        <v>247340.90000000002</v>
      </c>
      <c r="P10" s="16">
        <f t="shared" si="6"/>
        <v>24882.1</v>
      </c>
      <c r="Q10" s="15">
        <f t="shared" si="6"/>
        <v>16246.9</v>
      </c>
      <c r="R10" s="15">
        <f t="shared" si="6"/>
        <v>18065.7</v>
      </c>
      <c r="S10" s="15">
        <f t="shared" si="6"/>
        <v>36171.399999999994</v>
      </c>
      <c r="T10" s="15">
        <f t="shared" si="6"/>
        <v>30998.699999999997</v>
      </c>
      <c r="U10" s="15">
        <f t="shared" si="6"/>
        <v>21322.1</v>
      </c>
      <c r="V10" s="15">
        <f t="shared" si="6"/>
        <v>24440.600000000002</v>
      </c>
      <c r="W10" s="15">
        <f t="shared" si="6"/>
        <v>19683.7</v>
      </c>
      <c r="X10" s="15">
        <f t="shared" si="6"/>
        <v>21864.7</v>
      </c>
      <c r="Y10" s="15">
        <f t="shared" si="6"/>
        <v>22527</v>
      </c>
      <c r="Z10" s="15">
        <f t="shared" si="6"/>
        <v>20210.099999999999</v>
      </c>
      <c r="AA10" s="17">
        <f t="shared" si="6"/>
        <v>256413</v>
      </c>
      <c r="AB10" s="18">
        <f t="shared" si="1"/>
        <v>9072.0999999999767</v>
      </c>
      <c r="AC10" s="15">
        <f t="shared" si="2"/>
        <v>3.6678527489792327</v>
      </c>
    </row>
    <row r="11" spans="3:29" ht="15.95" customHeight="1" x14ac:dyDescent="0.25">
      <c r="C11" s="21" t="s">
        <v>22</v>
      </c>
      <c r="D11" s="22">
        <v>6347.1</v>
      </c>
      <c r="E11" s="22">
        <v>5866.4</v>
      </c>
      <c r="F11" s="22">
        <v>6287.3</v>
      </c>
      <c r="G11" s="22">
        <v>5482.9</v>
      </c>
      <c r="H11" s="22">
        <v>6263.3</v>
      </c>
      <c r="I11" s="22">
        <v>5392</v>
      </c>
      <c r="J11" s="22">
        <v>5315.5</v>
      </c>
      <c r="K11" s="22">
        <v>5631.3</v>
      </c>
      <c r="L11" s="22">
        <v>5465.1</v>
      </c>
      <c r="M11" s="22">
        <v>5051.3</v>
      </c>
      <c r="N11" s="22">
        <v>5656.9</v>
      </c>
      <c r="O11" s="23">
        <f>SUM(D11:N11)</f>
        <v>62759.100000000006</v>
      </c>
      <c r="P11" s="22">
        <v>8213.4</v>
      </c>
      <c r="Q11" s="24">
        <v>6823.7</v>
      </c>
      <c r="R11" s="24">
        <v>7665.4</v>
      </c>
      <c r="S11" s="24">
        <v>7677.4</v>
      </c>
      <c r="T11" s="22">
        <v>8262.4</v>
      </c>
      <c r="U11" s="22">
        <v>6881.5</v>
      </c>
      <c r="V11" s="22">
        <v>5893.1</v>
      </c>
      <c r="W11" s="22">
        <v>6865.2</v>
      </c>
      <c r="X11" s="22">
        <v>7789</v>
      </c>
      <c r="Y11" s="22">
        <v>6428.4</v>
      </c>
      <c r="Z11" s="22">
        <v>6916.1</v>
      </c>
      <c r="AA11" s="25">
        <f>SUM(P11:Z11)</f>
        <v>79415.600000000006</v>
      </c>
      <c r="AB11" s="26">
        <f t="shared" si="1"/>
        <v>16656.5</v>
      </c>
      <c r="AC11" s="24">
        <f t="shared" si="2"/>
        <v>26.540374224614439</v>
      </c>
    </row>
    <row r="12" spans="3:29" ht="15.95" customHeight="1" x14ac:dyDescent="0.25">
      <c r="C12" s="21" t="s">
        <v>23</v>
      </c>
      <c r="D12" s="22">
        <v>11336.3</v>
      </c>
      <c r="E12" s="22">
        <v>11432.6</v>
      </c>
      <c r="F12" s="22">
        <v>6592.9</v>
      </c>
      <c r="G12" s="22">
        <v>30794.799999999999</v>
      </c>
      <c r="H12" s="22">
        <v>12656.5</v>
      </c>
      <c r="I12" s="22">
        <v>9294.6</v>
      </c>
      <c r="J12" s="22">
        <v>19286.7</v>
      </c>
      <c r="K12" s="22">
        <v>12063.2</v>
      </c>
      <c r="L12" s="22">
        <v>7034.6</v>
      </c>
      <c r="M12" s="22">
        <v>11562.4</v>
      </c>
      <c r="N12" s="22">
        <v>11648.4</v>
      </c>
      <c r="O12" s="23">
        <f>SUM(D12:N12)</f>
        <v>143703</v>
      </c>
      <c r="P12" s="22">
        <v>10863.5</v>
      </c>
      <c r="Q12" s="24">
        <v>6754.3</v>
      </c>
      <c r="R12" s="24">
        <v>7280.6</v>
      </c>
      <c r="S12" s="24">
        <v>24162.1</v>
      </c>
      <c r="T12" s="22">
        <v>18167.7</v>
      </c>
      <c r="U12" s="22">
        <v>9882.7000000000007</v>
      </c>
      <c r="V12" s="22">
        <v>13510.8</v>
      </c>
      <c r="W12" s="22">
        <v>9376.2000000000007</v>
      </c>
      <c r="X12" s="22">
        <v>9413.7999999999993</v>
      </c>
      <c r="Y12" s="22">
        <v>12478</v>
      </c>
      <c r="Z12" s="22">
        <v>9433.2999999999993</v>
      </c>
      <c r="AA12" s="25">
        <f>SUM(P12:Z12)</f>
        <v>131323</v>
      </c>
      <c r="AB12" s="26">
        <f t="shared" si="1"/>
        <v>-12380</v>
      </c>
      <c r="AC12" s="24">
        <f t="shared" si="2"/>
        <v>-8.6149906404180836</v>
      </c>
    </row>
    <row r="13" spans="3:29" ht="15.95" customHeight="1" x14ac:dyDescent="0.25">
      <c r="C13" s="21" t="s">
        <v>24</v>
      </c>
      <c r="D13" s="22">
        <v>4044.1</v>
      </c>
      <c r="E13" s="22">
        <v>2100.1999999999998</v>
      </c>
      <c r="F13" s="22">
        <v>2215.3000000000002</v>
      </c>
      <c r="G13" s="22">
        <v>3480.7</v>
      </c>
      <c r="H13" s="22">
        <v>3462.7</v>
      </c>
      <c r="I13" s="22">
        <v>3799.2</v>
      </c>
      <c r="J13" s="22">
        <v>4774.3999999999996</v>
      </c>
      <c r="K13" s="22">
        <v>3831.8</v>
      </c>
      <c r="L13" s="22">
        <v>3921.2</v>
      </c>
      <c r="M13" s="22">
        <v>3683.3</v>
      </c>
      <c r="N13" s="22">
        <v>4314.3999999999996</v>
      </c>
      <c r="O13" s="23">
        <f>SUM(D13:N13)</f>
        <v>39627.300000000003</v>
      </c>
      <c r="P13" s="22">
        <v>5706.1</v>
      </c>
      <c r="Q13" s="24">
        <v>2498.9</v>
      </c>
      <c r="R13" s="24">
        <v>2986.7</v>
      </c>
      <c r="S13" s="24">
        <v>4221.2</v>
      </c>
      <c r="T13" s="22">
        <v>4423.3</v>
      </c>
      <c r="U13" s="22">
        <v>4380.8</v>
      </c>
      <c r="V13" s="22">
        <v>4877.7</v>
      </c>
      <c r="W13" s="22">
        <v>3242.5</v>
      </c>
      <c r="X13" s="22">
        <v>4514</v>
      </c>
      <c r="Y13" s="22">
        <v>3424.5</v>
      </c>
      <c r="Z13" s="22">
        <v>3722.4</v>
      </c>
      <c r="AA13" s="25">
        <f>SUM(P13:Z13)</f>
        <v>43998.1</v>
      </c>
      <c r="AB13" s="26">
        <f t="shared" si="1"/>
        <v>4370.7999999999956</v>
      </c>
      <c r="AC13" s="24">
        <f t="shared" si="2"/>
        <v>11.029769880864947</v>
      </c>
    </row>
    <row r="14" spans="3:29" ht="15.95" customHeight="1" x14ac:dyDescent="0.25">
      <c r="C14" s="21" t="s">
        <v>25</v>
      </c>
      <c r="D14" s="22">
        <v>75.8</v>
      </c>
      <c r="E14" s="22">
        <v>66.3</v>
      </c>
      <c r="F14" s="22">
        <v>84.3</v>
      </c>
      <c r="G14" s="22">
        <v>89.5</v>
      </c>
      <c r="H14" s="22">
        <v>123.8</v>
      </c>
      <c r="I14" s="22">
        <v>126.1</v>
      </c>
      <c r="J14" s="22">
        <v>140.1</v>
      </c>
      <c r="K14" s="22">
        <v>161.6</v>
      </c>
      <c r="L14" s="22">
        <v>138.5</v>
      </c>
      <c r="M14" s="22">
        <v>128</v>
      </c>
      <c r="N14" s="22">
        <v>117.5</v>
      </c>
      <c r="O14" s="23">
        <f>SUM(D14:N14)</f>
        <v>1251.5</v>
      </c>
      <c r="P14" s="22">
        <v>99.1</v>
      </c>
      <c r="Q14" s="24">
        <v>170</v>
      </c>
      <c r="R14" s="24">
        <v>133</v>
      </c>
      <c r="S14" s="24">
        <v>110.7</v>
      </c>
      <c r="T14" s="22">
        <v>145.30000000000001</v>
      </c>
      <c r="U14" s="22">
        <v>177.1</v>
      </c>
      <c r="V14" s="22">
        <v>159</v>
      </c>
      <c r="W14" s="22">
        <v>199.8</v>
      </c>
      <c r="X14" s="22">
        <v>147.9</v>
      </c>
      <c r="Y14" s="22">
        <v>196.1</v>
      </c>
      <c r="Z14" s="22">
        <v>138.30000000000001</v>
      </c>
      <c r="AA14" s="25">
        <f>SUM(P14:Z14)</f>
        <v>1676.3000000000002</v>
      </c>
      <c r="AB14" s="26">
        <f t="shared" si="1"/>
        <v>424.80000000000018</v>
      </c>
      <c r="AC14" s="24">
        <f t="shared" si="2"/>
        <v>33.943268078306048</v>
      </c>
    </row>
    <row r="15" spans="3:29" ht="15.95" customHeight="1" x14ac:dyDescent="0.25">
      <c r="C15" s="19" t="s">
        <v>26</v>
      </c>
      <c r="D15" s="27">
        <f t="shared" ref="D15:AA15" si="7">+D16+D23</f>
        <v>1866.6999999999998</v>
      </c>
      <c r="E15" s="27">
        <f t="shared" si="7"/>
        <v>2499.4</v>
      </c>
      <c r="F15" s="27">
        <f t="shared" si="7"/>
        <v>3880</v>
      </c>
      <c r="G15" s="27">
        <f t="shared" si="7"/>
        <v>5507.5</v>
      </c>
      <c r="H15" s="27">
        <f t="shared" si="7"/>
        <v>3245.7</v>
      </c>
      <c r="I15" s="27">
        <f t="shared" si="7"/>
        <v>3207.6</v>
      </c>
      <c r="J15" s="27">
        <f t="shared" si="7"/>
        <v>4944.9000000000005</v>
      </c>
      <c r="K15" s="27">
        <f t="shared" si="7"/>
        <v>3115</v>
      </c>
      <c r="L15" s="27">
        <f t="shared" si="7"/>
        <v>4107.6000000000004</v>
      </c>
      <c r="M15" s="27">
        <f t="shared" si="7"/>
        <v>7235.2000000000007</v>
      </c>
      <c r="N15" s="27">
        <f t="shared" si="7"/>
        <v>3762.4</v>
      </c>
      <c r="O15" s="27">
        <f t="shared" si="7"/>
        <v>43372</v>
      </c>
      <c r="P15" s="28">
        <f t="shared" si="7"/>
        <v>2422.8000000000002</v>
      </c>
      <c r="Q15" s="27">
        <f t="shared" si="7"/>
        <v>3160.0999999999995</v>
      </c>
      <c r="R15" s="27">
        <f t="shared" si="7"/>
        <v>4726.9999999999991</v>
      </c>
      <c r="S15" s="27">
        <f t="shared" si="7"/>
        <v>4715.4000000000005</v>
      </c>
      <c r="T15" s="27">
        <f t="shared" si="7"/>
        <v>4823.7000000000016</v>
      </c>
      <c r="U15" s="27">
        <f t="shared" si="7"/>
        <v>3340.1000000000004</v>
      </c>
      <c r="V15" s="27">
        <f t="shared" si="7"/>
        <v>3396.4999999999995</v>
      </c>
      <c r="W15" s="27">
        <f t="shared" si="7"/>
        <v>3441.1</v>
      </c>
      <c r="X15" s="27">
        <f t="shared" si="7"/>
        <v>4491.8999999999996</v>
      </c>
      <c r="Y15" s="27">
        <f t="shared" si="7"/>
        <v>5624</v>
      </c>
      <c r="Z15" s="27">
        <f t="shared" si="7"/>
        <v>3201.2000000000003</v>
      </c>
      <c r="AA15" s="17">
        <f t="shared" si="7"/>
        <v>43343.8</v>
      </c>
      <c r="AB15" s="29">
        <f t="shared" si="1"/>
        <v>-28.19999999999709</v>
      </c>
      <c r="AC15" s="27">
        <f t="shared" si="2"/>
        <v>-6.5018906206762636E-2</v>
      </c>
    </row>
    <row r="16" spans="3:29" ht="15.95" customHeight="1" x14ac:dyDescent="0.25">
      <c r="C16" s="30" t="s">
        <v>27</v>
      </c>
      <c r="D16" s="27">
        <f t="shared" ref="D16:AA16" si="8">SUM(D17:D22)</f>
        <v>1810.6</v>
      </c>
      <c r="E16" s="27">
        <f t="shared" si="8"/>
        <v>2419.2000000000003</v>
      </c>
      <c r="F16" s="27">
        <f t="shared" si="8"/>
        <v>3785.6</v>
      </c>
      <c r="G16" s="27">
        <f t="shared" si="8"/>
        <v>5414.2</v>
      </c>
      <c r="H16" s="27">
        <f t="shared" si="8"/>
        <v>3113.5</v>
      </c>
      <c r="I16" s="27">
        <f t="shared" si="8"/>
        <v>3065.7</v>
      </c>
      <c r="J16" s="27">
        <f t="shared" si="8"/>
        <v>4736.8</v>
      </c>
      <c r="K16" s="27">
        <f t="shared" si="8"/>
        <v>2936.8</v>
      </c>
      <c r="L16" s="27">
        <f t="shared" si="8"/>
        <v>3887.7000000000003</v>
      </c>
      <c r="M16" s="27">
        <f t="shared" si="8"/>
        <v>7062.6</v>
      </c>
      <c r="N16" s="27">
        <f t="shared" si="8"/>
        <v>3525.1</v>
      </c>
      <c r="O16" s="27">
        <f t="shared" si="8"/>
        <v>41757.800000000003</v>
      </c>
      <c r="P16" s="28">
        <f t="shared" si="8"/>
        <v>2294.1000000000004</v>
      </c>
      <c r="Q16" s="27">
        <f t="shared" si="8"/>
        <v>2965.8999999999996</v>
      </c>
      <c r="R16" s="27">
        <f t="shared" si="8"/>
        <v>4480.9999999999991</v>
      </c>
      <c r="S16" s="27">
        <f t="shared" si="8"/>
        <v>4530.6000000000004</v>
      </c>
      <c r="T16" s="27">
        <f t="shared" si="8"/>
        <v>4603.1000000000013</v>
      </c>
      <c r="U16" s="27">
        <f t="shared" si="8"/>
        <v>3138.1000000000004</v>
      </c>
      <c r="V16" s="27">
        <f t="shared" si="8"/>
        <v>3202.2999999999997</v>
      </c>
      <c r="W16" s="27">
        <f t="shared" si="8"/>
        <v>3250.4</v>
      </c>
      <c r="X16" s="27">
        <f t="shared" si="8"/>
        <v>4296.7</v>
      </c>
      <c r="Y16" s="27">
        <f t="shared" si="8"/>
        <v>5441.4</v>
      </c>
      <c r="Z16" s="27">
        <f t="shared" si="8"/>
        <v>3033.8</v>
      </c>
      <c r="AA16" s="17">
        <f t="shared" si="8"/>
        <v>41237.4</v>
      </c>
      <c r="AB16" s="29">
        <f t="shared" si="1"/>
        <v>-520.40000000000146</v>
      </c>
      <c r="AC16" s="27">
        <f t="shared" si="2"/>
        <v>-1.2462342364779788</v>
      </c>
    </row>
    <row r="17" spans="3:29" ht="15.95" customHeight="1" x14ac:dyDescent="0.25">
      <c r="C17" s="31" t="s">
        <v>28</v>
      </c>
      <c r="D17" s="32">
        <v>116.3</v>
      </c>
      <c r="E17" s="33">
        <v>270.7</v>
      </c>
      <c r="F17" s="33">
        <v>1198.3</v>
      </c>
      <c r="G17" s="33">
        <v>237.5</v>
      </c>
      <c r="H17" s="33">
        <v>227.3</v>
      </c>
      <c r="I17" s="33">
        <v>187.8</v>
      </c>
      <c r="J17" s="33">
        <v>268.7</v>
      </c>
      <c r="K17" s="33">
        <v>256.10000000000002</v>
      </c>
      <c r="L17" s="33">
        <v>1006.8</v>
      </c>
      <c r="M17" s="33">
        <v>149.19999999999999</v>
      </c>
      <c r="N17" s="33">
        <v>134.6</v>
      </c>
      <c r="O17" s="23">
        <f t="shared" ref="O17:O23" si="9">SUM(D17:N17)</f>
        <v>4053.2999999999997</v>
      </c>
      <c r="P17" s="32">
        <v>95.3</v>
      </c>
      <c r="Q17" s="34">
        <v>354</v>
      </c>
      <c r="R17" s="34">
        <v>1483.4</v>
      </c>
      <c r="S17" s="34">
        <v>189.1</v>
      </c>
      <c r="T17" s="33">
        <v>168.8</v>
      </c>
      <c r="U17" s="33">
        <v>140.1</v>
      </c>
      <c r="V17" s="33">
        <v>136.6</v>
      </c>
      <c r="W17" s="33">
        <v>334.9</v>
      </c>
      <c r="X17" s="33">
        <v>1180.0999999999999</v>
      </c>
      <c r="Y17" s="33">
        <v>145.1</v>
      </c>
      <c r="Z17" s="33">
        <v>113.4</v>
      </c>
      <c r="AA17" s="25">
        <f t="shared" ref="AA17:AA23" si="10">SUM(P17:Z17)</f>
        <v>4340.8</v>
      </c>
      <c r="AB17" s="26">
        <f t="shared" si="1"/>
        <v>287.50000000000045</v>
      </c>
      <c r="AC17" s="24">
        <f t="shared" si="2"/>
        <v>7.0929859620556197</v>
      </c>
    </row>
    <row r="18" spans="3:29" ht="15.95" customHeight="1" x14ac:dyDescent="0.25">
      <c r="C18" s="31" t="s">
        <v>29</v>
      </c>
      <c r="D18" s="32">
        <v>248.2</v>
      </c>
      <c r="E18" s="33">
        <v>181.9</v>
      </c>
      <c r="F18" s="33">
        <v>264.8</v>
      </c>
      <c r="G18" s="33">
        <v>2740.6</v>
      </c>
      <c r="H18" s="33">
        <v>413</v>
      </c>
      <c r="I18" s="33">
        <v>393.7</v>
      </c>
      <c r="J18" s="33">
        <v>658.6</v>
      </c>
      <c r="K18" s="33">
        <v>238.5</v>
      </c>
      <c r="L18" s="33">
        <v>198.4</v>
      </c>
      <c r="M18" s="33">
        <v>2562.6</v>
      </c>
      <c r="N18" s="33">
        <v>288</v>
      </c>
      <c r="O18" s="23">
        <f t="shared" si="9"/>
        <v>8188.2999999999993</v>
      </c>
      <c r="P18" s="32">
        <v>257.10000000000002</v>
      </c>
      <c r="Q18" s="34">
        <v>217.9</v>
      </c>
      <c r="R18" s="34">
        <v>234.2</v>
      </c>
      <c r="S18" s="34">
        <v>1658.7</v>
      </c>
      <c r="T18" s="33">
        <v>2019.9</v>
      </c>
      <c r="U18" s="33">
        <v>317.10000000000002</v>
      </c>
      <c r="V18" s="33">
        <v>349.9</v>
      </c>
      <c r="W18" s="33">
        <v>170.8</v>
      </c>
      <c r="X18" s="33">
        <v>193.6</v>
      </c>
      <c r="Y18" s="33">
        <v>2749.6</v>
      </c>
      <c r="Z18" s="33">
        <v>285.89999999999998</v>
      </c>
      <c r="AA18" s="25">
        <f t="shared" si="10"/>
        <v>8454.7000000000007</v>
      </c>
      <c r="AB18" s="26">
        <f t="shared" si="1"/>
        <v>266.40000000000146</v>
      </c>
      <c r="AC18" s="24">
        <f t="shared" si="2"/>
        <v>3.2534225663446805</v>
      </c>
    </row>
    <row r="19" spans="3:29" ht="15.95" customHeight="1" x14ac:dyDescent="0.25">
      <c r="C19" s="31" t="s">
        <v>30</v>
      </c>
      <c r="D19" s="32">
        <v>515.29999999999995</v>
      </c>
      <c r="E19" s="33">
        <v>901.1</v>
      </c>
      <c r="F19" s="33">
        <v>1133.2</v>
      </c>
      <c r="G19" s="33">
        <v>1096.5999999999999</v>
      </c>
      <c r="H19" s="33">
        <v>1191.3</v>
      </c>
      <c r="I19" s="33">
        <v>1343.4</v>
      </c>
      <c r="J19" s="33">
        <v>2367.8000000000002</v>
      </c>
      <c r="K19" s="33">
        <v>1219</v>
      </c>
      <c r="L19" s="33">
        <v>1427.7</v>
      </c>
      <c r="M19" s="33">
        <v>2822.9</v>
      </c>
      <c r="N19" s="33">
        <v>1701.8</v>
      </c>
      <c r="O19" s="23">
        <f t="shared" si="9"/>
        <v>15720.1</v>
      </c>
      <c r="P19" s="32">
        <v>810.2</v>
      </c>
      <c r="Q19" s="34">
        <v>983.3</v>
      </c>
      <c r="R19" s="34">
        <v>1189.0999999999999</v>
      </c>
      <c r="S19" s="34">
        <v>954.5</v>
      </c>
      <c r="T19" s="33">
        <v>1003.2</v>
      </c>
      <c r="U19" s="33">
        <v>1151</v>
      </c>
      <c r="V19" s="33">
        <v>1047.5</v>
      </c>
      <c r="W19" s="33">
        <v>1359.9</v>
      </c>
      <c r="X19" s="33">
        <v>1113.8</v>
      </c>
      <c r="Y19" s="33">
        <v>1011.6</v>
      </c>
      <c r="Z19" s="33">
        <v>1121.8</v>
      </c>
      <c r="AA19" s="25">
        <f t="shared" si="10"/>
        <v>11745.9</v>
      </c>
      <c r="AB19" s="26">
        <f t="shared" si="1"/>
        <v>-3974.2000000000007</v>
      </c>
      <c r="AC19" s="24">
        <f t="shared" si="2"/>
        <v>-25.281009662788406</v>
      </c>
    </row>
    <row r="20" spans="3:29" ht="15.95" customHeight="1" x14ac:dyDescent="0.25">
      <c r="C20" s="35" t="s">
        <v>31</v>
      </c>
      <c r="D20" s="22">
        <v>105.3</v>
      </c>
      <c r="E20" s="33">
        <v>159.6</v>
      </c>
      <c r="F20" s="33">
        <v>187.4</v>
      </c>
      <c r="G20" s="33">
        <v>160.69999999999999</v>
      </c>
      <c r="H20" s="33">
        <v>163</v>
      </c>
      <c r="I20" s="33">
        <v>153.1</v>
      </c>
      <c r="J20" s="33">
        <v>162.30000000000001</v>
      </c>
      <c r="K20" s="33">
        <v>155.19999999999999</v>
      </c>
      <c r="L20" s="33">
        <v>167</v>
      </c>
      <c r="M20" s="33">
        <v>158.9</v>
      </c>
      <c r="N20" s="33">
        <v>168.6</v>
      </c>
      <c r="O20" s="23">
        <f t="shared" si="9"/>
        <v>1741.1000000000001</v>
      </c>
      <c r="P20" s="22">
        <v>150.19999999999999</v>
      </c>
      <c r="Q20" s="34">
        <v>186.7</v>
      </c>
      <c r="R20" s="34">
        <v>205</v>
      </c>
      <c r="S20" s="34">
        <v>156.5</v>
      </c>
      <c r="T20" s="33">
        <v>171.8</v>
      </c>
      <c r="U20" s="33">
        <v>168.6</v>
      </c>
      <c r="V20" s="33">
        <v>165.1</v>
      </c>
      <c r="W20" s="33">
        <v>170.4</v>
      </c>
      <c r="X20" s="33">
        <v>159.6</v>
      </c>
      <c r="Y20" s="33">
        <v>158</v>
      </c>
      <c r="Z20" s="33">
        <v>176.8</v>
      </c>
      <c r="AA20" s="25">
        <f t="shared" si="10"/>
        <v>1868.6999999999998</v>
      </c>
      <c r="AB20" s="26">
        <f t="shared" si="1"/>
        <v>127.59999999999968</v>
      </c>
      <c r="AC20" s="24">
        <f t="shared" si="2"/>
        <v>7.3287002469702873</v>
      </c>
    </row>
    <row r="21" spans="3:29" ht="15.95" customHeight="1" x14ac:dyDescent="0.25">
      <c r="C21" s="31" t="s">
        <v>32</v>
      </c>
      <c r="D21" s="22">
        <v>773.8</v>
      </c>
      <c r="E21" s="33">
        <v>777.5</v>
      </c>
      <c r="F21" s="33">
        <v>795.8</v>
      </c>
      <c r="G21" s="33">
        <v>986.5</v>
      </c>
      <c r="H21" s="33">
        <v>832</v>
      </c>
      <c r="I21" s="33">
        <v>802.7</v>
      </c>
      <c r="J21" s="33">
        <v>1074</v>
      </c>
      <c r="K21" s="33">
        <v>828</v>
      </c>
      <c r="L21" s="33">
        <v>909.9</v>
      </c>
      <c r="M21" s="33">
        <v>1124.9000000000001</v>
      </c>
      <c r="N21" s="33">
        <v>924.6</v>
      </c>
      <c r="O21" s="23">
        <f t="shared" si="9"/>
        <v>9829.7000000000007</v>
      </c>
      <c r="P21" s="22">
        <v>833.9</v>
      </c>
      <c r="Q21" s="34">
        <v>1008.5</v>
      </c>
      <c r="R21" s="34">
        <v>1007.9</v>
      </c>
      <c r="S21" s="34">
        <v>1287.3</v>
      </c>
      <c r="T21" s="33">
        <v>1032.5999999999999</v>
      </c>
      <c r="U21" s="33">
        <v>1029.5</v>
      </c>
      <c r="V21" s="33">
        <v>1328.1</v>
      </c>
      <c r="W21" s="33">
        <v>996.7</v>
      </c>
      <c r="X21" s="33">
        <v>1294.5999999999999</v>
      </c>
      <c r="Y21" s="33">
        <v>1066.3</v>
      </c>
      <c r="Z21" s="33">
        <v>1041.9000000000001</v>
      </c>
      <c r="AA21" s="25">
        <f t="shared" si="10"/>
        <v>11927.300000000001</v>
      </c>
      <c r="AB21" s="26">
        <f t="shared" si="1"/>
        <v>2097.6000000000004</v>
      </c>
      <c r="AC21" s="24">
        <f t="shared" si="2"/>
        <v>21.339410154938605</v>
      </c>
    </row>
    <row r="22" spans="3:29" ht="15.95" customHeight="1" x14ac:dyDescent="0.25">
      <c r="C22" s="35" t="s">
        <v>33</v>
      </c>
      <c r="D22" s="22">
        <v>51.7</v>
      </c>
      <c r="E22" s="33">
        <v>128.4</v>
      </c>
      <c r="F22" s="33">
        <v>206.1</v>
      </c>
      <c r="G22" s="33">
        <v>192.3</v>
      </c>
      <c r="H22" s="33">
        <v>286.89999999999998</v>
      </c>
      <c r="I22" s="33">
        <v>185</v>
      </c>
      <c r="J22" s="33">
        <v>205.4</v>
      </c>
      <c r="K22" s="33">
        <v>240</v>
      </c>
      <c r="L22" s="33">
        <v>177.9</v>
      </c>
      <c r="M22" s="33">
        <v>244.1</v>
      </c>
      <c r="N22" s="33">
        <v>307.5</v>
      </c>
      <c r="O22" s="23">
        <f t="shared" si="9"/>
        <v>2225.3000000000002</v>
      </c>
      <c r="P22" s="22">
        <v>147.4</v>
      </c>
      <c r="Q22" s="34">
        <v>215.5</v>
      </c>
      <c r="R22" s="34">
        <v>361.4</v>
      </c>
      <c r="S22" s="34">
        <v>284.5</v>
      </c>
      <c r="T22" s="33">
        <v>206.8</v>
      </c>
      <c r="U22" s="33">
        <v>331.8</v>
      </c>
      <c r="V22" s="33">
        <v>175.1</v>
      </c>
      <c r="W22" s="33">
        <v>217.7</v>
      </c>
      <c r="X22" s="33">
        <v>355</v>
      </c>
      <c r="Y22" s="33">
        <v>310.8</v>
      </c>
      <c r="Z22" s="33">
        <v>294</v>
      </c>
      <c r="AA22" s="25">
        <f t="shared" si="10"/>
        <v>2900</v>
      </c>
      <c r="AB22" s="26">
        <f t="shared" si="1"/>
        <v>674.69999999999982</v>
      </c>
      <c r="AC22" s="24">
        <f t="shared" si="2"/>
        <v>30.319507482137233</v>
      </c>
    </row>
    <row r="23" spans="3:29" ht="15.95" customHeight="1" x14ac:dyDescent="0.25">
      <c r="C23" s="30" t="s">
        <v>34</v>
      </c>
      <c r="D23" s="16">
        <v>56.1</v>
      </c>
      <c r="E23" s="28">
        <v>80.2</v>
      </c>
      <c r="F23" s="28">
        <v>94.4</v>
      </c>
      <c r="G23" s="28">
        <v>93.3</v>
      </c>
      <c r="H23" s="28">
        <v>132.19999999999999</v>
      </c>
      <c r="I23" s="28">
        <v>141.9</v>
      </c>
      <c r="J23" s="28">
        <v>208.1</v>
      </c>
      <c r="K23" s="28">
        <v>178.2</v>
      </c>
      <c r="L23" s="28">
        <v>219.9</v>
      </c>
      <c r="M23" s="28">
        <v>172.6</v>
      </c>
      <c r="N23" s="28">
        <v>237.3</v>
      </c>
      <c r="O23" s="15">
        <f t="shared" si="9"/>
        <v>1614.2</v>
      </c>
      <c r="P23" s="16">
        <v>128.69999999999999</v>
      </c>
      <c r="Q23" s="27">
        <v>194.2</v>
      </c>
      <c r="R23" s="27">
        <v>246</v>
      </c>
      <c r="S23" s="27">
        <v>184.8</v>
      </c>
      <c r="T23" s="28">
        <v>220.6</v>
      </c>
      <c r="U23" s="28">
        <v>202</v>
      </c>
      <c r="V23" s="28">
        <v>194.2</v>
      </c>
      <c r="W23" s="28">
        <v>190.7</v>
      </c>
      <c r="X23" s="28">
        <v>195.2</v>
      </c>
      <c r="Y23" s="28">
        <v>182.6</v>
      </c>
      <c r="Z23" s="28">
        <v>167.4</v>
      </c>
      <c r="AA23" s="17">
        <f t="shared" si="10"/>
        <v>2106.4</v>
      </c>
      <c r="AB23" s="18">
        <f t="shared" si="1"/>
        <v>492.20000000000005</v>
      </c>
      <c r="AC23" s="15">
        <f t="shared" si="2"/>
        <v>30.491884524842028</v>
      </c>
    </row>
    <row r="24" spans="3:29" ht="15.95" customHeight="1" x14ac:dyDescent="0.25">
      <c r="C24" s="20" t="s">
        <v>35</v>
      </c>
      <c r="D24" s="16">
        <f t="shared" ref="D24:AA24" si="11">+D25+D28+D36+D44</f>
        <v>32140.3</v>
      </c>
      <c r="E24" s="15">
        <f t="shared" si="11"/>
        <v>28799.399999999998</v>
      </c>
      <c r="F24" s="15">
        <f t="shared" si="11"/>
        <v>31730</v>
      </c>
      <c r="G24" s="15">
        <f t="shared" si="11"/>
        <v>32218.100000000002</v>
      </c>
      <c r="H24" s="15">
        <f t="shared" si="11"/>
        <v>33734.299999999996</v>
      </c>
      <c r="I24" s="15">
        <f t="shared" si="11"/>
        <v>33294.999999999993</v>
      </c>
      <c r="J24" s="15">
        <f t="shared" si="11"/>
        <v>35283.899999999994</v>
      </c>
      <c r="K24" s="15">
        <f t="shared" si="11"/>
        <v>34745.599999999999</v>
      </c>
      <c r="L24" s="15">
        <f t="shared" si="11"/>
        <v>36571.999999999993</v>
      </c>
      <c r="M24" s="15">
        <f t="shared" si="11"/>
        <v>37845.899999999994</v>
      </c>
      <c r="N24" s="15">
        <f t="shared" si="11"/>
        <v>39298.5</v>
      </c>
      <c r="O24" s="15">
        <f t="shared" si="11"/>
        <v>375663.00000000006</v>
      </c>
      <c r="P24" s="16">
        <f t="shared" si="11"/>
        <v>41333.899999999994</v>
      </c>
      <c r="Q24" s="15">
        <f t="shared" si="11"/>
        <v>37588.6</v>
      </c>
      <c r="R24" s="15">
        <f t="shared" si="11"/>
        <v>39227.5</v>
      </c>
      <c r="S24" s="15">
        <f t="shared" si="11"/>
        <v>38289.400000000009</v>
      </c>
      <c r="T24" s="15">
        <f t="shared" si="11"/>
        <v>39604.299999999996</v>
      </c>
      <c r="U24" s="15">
        <f t="shared" si="11"/>
        <v>41953.799999999988</v>
      </c>
      <c r="V24" s="15">
        <f t="shared" si="11"/>
        <v>39680.1</v>
      </c>
      <c r="W24" s="15">
        <f t="shared" si="11"/>
        <v>41460.9</v>
      </c>
      <c r="X24" s="15">
        <f t="shared" si="11"/>
        <v>41973.3</v>
      </c>
      <c r="Y24" s="15">
        <f t="shared" si="11"/>
        <v>39385.5</v>
      </c>
      <c r="Z24" s="15">
        <f t="shared" si="11"/>
        <v>39505.9</v>
      </c>
      <c r="AA24" s="17">
        <f t="shared" si="11"/>
        <v>440003.19999999995</v>
      </c>
      <c r="AB24" s="18">
        <f t="shared" si="1"/>
        <v>64340.199999999895</v>
      </c>
      <c r="AC24" s="15">
        <f t="shared" si="2"/>
        <v>17.127105943358778</v>
      </c>
    </row>
    <row r="25" spans="3:29" ht="15.95" customHeight="1" x14ac:dyDescent="0.25">
      <c r="C25" s="36" t="s">
        <v>36</v>
      </c>
      <c r="D25" s="16">
        <f t="shared" ref="D25:AA25" si="12">+D26+D27</f>
        <v>20090.099999999999</v>
      </c>
      <c r="E25" s="15">
        <f t="shared" si="12"/>
        <v>17813</v>
      </c>
      <c r="F25" s="15">
        <f t="shared" si="12"/>
        <v>19043.599999999999</v>
      </c>
      <c r="G25" s="15">
        <f t="shared" si="12"/>
        <v>20327.3</v>
      </c>
      <c r="H25" s="15">
        <f t="shared" si="12"/>
        <v>21831.599999999999</v>
      </c>
      <c r="I25" s="15">
        <f t="shared" si="12"/>
        <v>21755.1</v>
      </c>
      <c r="J25" s="15">
        <f t="shared" si="12"/>
        <v>22175.200000000001</v>
      </c>
      <c r="K25" s="15">
        <f t="shared" si="12"/>
        <v>21798.400000000001</v>
      </c>
      <c r="L25" s="15">
        <f t="shared" si="12"/>
        <v>22245.199999999997</v>
      </c>
      <c r="M25" s="15">
        <f t="shared" si="12"/>
        <v>24224.199999999997</v>
      </c>
      <c r="N25" s="15">
        <f t="shared" si="12"/>
        <v>25310.5</v>
      </c>
      <c r="O25" s="15">
        <f t="shared" si="12"/>
        <v>236614.2</v>
      </c>
      <c r="P25" s="16">
        <f t="shared" si="12"/>
        <v>27407.5</v>
      </c>
      <c r="Q25" s="15">
        <f t="shared" si="12"/>
        <v>23641.9</v>
      </c>
      <c r="R25" s="15">
        <f t="shared" si="12"/>
        <v>24138.2</v>
      </c>
      <c r="S25" s="15">
        <f t="shared" si="12"/>
        <v>24897.5</v>
      </c>
      <c r="T25" s="15">
        <f t="shared" si="12"/>
        <v>25584</v>
      </c>
      <c r="U25" s="15">
        <f t="shared" si="12"/>
        <v>27257.599999999999</v>
      </c>
      <c r="V25" s="15">
        <f t="shared" si="12"/>
        <v>25778.5</v>
      </c>
      <c r="W25" s="15">
        <f t="shared" si="12"/>
        <v>27800.6</v>
      </c>
      <c r="X25" s="15">
        <f t="shared" si="12"/>
        <v>26855.200000000001</v>
      </c>
      <c r="Y25" s="15">
        <f t="shared" si="12"/>
        <v>24819.4</v>
      </c>
      <c r="Z25" s="15">
        <f t="shared" si="12"/>
        <v>25775.8</v>
      </c>
      <c r="AA25" s="17">
        <f t="shared" si="12"/>
        <v>283956.19999999995</v>
      </c>
      <c r="AB25" s="18">
        <f t="shared" si="1"/>
        <v>47341.999999999942</v>
      </c>
      <c r="AC25" s="15">
        <f t="shared" si="2"/>
        <v>20.008097569799251</v>
      </c>
    </row>
    <row r="26" spans="3:29" ht="15.95" customHeight="1" x14ac:dyDescent="0.25">
      <c r="C26" s="37" t="s">
        <v>37</v>
      </c>
      <c r="D26" s="22">
        <v>12113.7</v>
      </c>
      <c r="E26" s="22">
        <v>9274.2000000000007</v>
      </c>
      <c r="F26" s="22">
        <v>9410.5</v>
      </c>
      <c r="G26" s="22">
        <v>11287.9</v>
      </c>
      <c r="H26" s="22">
        <v>11011.3</v>
      </c>
      <c r="I26" s="22">
        <v>11301.3</v>
      </c>
      <c r="J26" s="22">
        <v>11912.6</v>
      </c>
      <c r="K26" s="22">
        <v>11634.3</v>
      </c>
      <c r="L26" s="22">
        <v>11841.9</v>
      </c>
      <c r="M26" s="22">
        <v>11927.8</v>
      </c>
      <c r="N26" s="22">
        <v>11673.1</v>
      </c>
      <c r="O26" s="23">
        <f>SUM(D26:N26)</f>
        <v>123388.60000000002</v>
      </c>
      <c r="P26" s="22">
        <v>15662.9</v>
      </c>
      <c r="Q26" s="24">
        <v>11723.7</v>
      </c>
      <c r="R26" s="24">
        <v>11686.7</v>
      </c>
      <c r="S26" s="24">
        <v>13848.8</v>
      </c>
      <c r="T26" s="22">
        <v>12830.5</v>
      </c>
      <c r="U26" s="22">
        <v>13337.9</v>
      </c>
      <c r="V26" s="22">
        <v>12961.8</v>
      </c>
      <c r="W26" s="22">
        <v>13257.7</v>
      </c>
      <c r="X26" s="22">
        <v>13104.2</v>
      </c>
      <c r="Y26" s="22">
        <v>12059.5</v>
      </c>
      <c r="Z26" s="22">
        <v>13623.9</v>
      </c>
      <c r="AA26" s="25">
        <f>SUM(P26:Z26)</f>
        <v>144097.60000000001</v>
      </c>
      <c r="AB26" s="26">
        <f t="shared" si="1"/>
        <v>20708.999999999985</v>
      </c>
      <c r="AC26" s="24">
        <f t="shared" si="2"/>
        <v>16.783560231658338</v>
      </c>
    </row>
    <row r="27" spans="3:29" ht="15.95" customHeight="1" x14ac:dyDescent="0.25">
      <c r="C27" s="37" t="s">
        <v>38</v>
      </c>
      <c r="D27" s="22">
        <v>7976.4</v>
      </c>
      <c r="E27" s="22">
        <v>8538.7999999999993</v>
      </c>
      <c r="F27" s="22">
        <v>9633.1</v>
      </c>
      <c r="G27" s="22">
        <v>9039.4</v>
      </c>
      <c r="H27" s="22">
        <v>10820.3</v>
      </c>
      <c r="I27" s="22">
        <v>10453.799999999999</v>
      </c>
      <c r="J27" s="22">
        <v>10262.6</v>
      </c>
      <c r="K27" s="22">
        <v>10164.1</v>
      </c>
      <c r="L27" s="22">
        <v>10403.299999999999</v>
      </c>
      <c r="M27" s="22">
        <v>12296.4</v>
      </c>
      <c r="N27" s="22">
        <v>13637.4</v>
      </c>
      <c r="O27" s="23">
        <f>SUM(D27:N27)</f>
        <v>113225.60000000001</v>
      </c>
      <c r="P27" s="22">
        <v>11744.6</v>
      </c>
      <c r="Q27" s="24">
        <v>11918.2</v>
      </c>
      <c r="R27" s="24">
        <v>12451.5</v>
      </c>
      <c r="S27" s="24">
        <v>11048.7</v>
      </c>
      <c r="T27" s="22">
        <v>12753.5</v>
      </c>
      <c r="U27" s="22">
        <v>13919.7</v>
      </c>
      <c r="V27" s="22">
        <v>12816.7</v>
      </c>
      <c r="W27" s="22">
        <v>14542.9</v>
      </c>
      <c r="X27" s="22">
        <v>13751</v>
      </c>
      <c r="Y27" s="22">
        <v>12759.9</v>
      </c>
      <c r="Z27" s="22">
        <v>12151.9</v>
      </c>
      <c r="AA27" s="25">
        <f>SUM(P27:Z27)</f>
        <v>139858.59999999998</v>
      </c>
      <c r="AB27" s="26">
        <f t="shared" si="1"/>
        <v>26632.999999999971</v>
      </c>
      <c r="AC27" s="24">
        <f t="shared" si="2"/>
        <v>23.522065681259335</v>
      </c>
    </row>
    <row r="28" spans="3:29" ht="15.95" customHeight="1" x14ac:dyDescent="0.25">
      <c r="C28" s="38" t="s">
        <v>39</v>
      </c>
      <c r="D28" s="16">
        <f t="shared" ref="D28:AA28" si="13">SUM(D29:D35)</f>
        <v>10271.200000000001</v>
      </c>
      <c r="E28" s="15">
        <f t="shared" si="13"/>
        <v>8834.0999999999985</v>
      </c>
      <c r="F28" s="15">
        <f t="shared" si="13"/>
        <v>10902.700000000003</v>
      </c>
      <c r="G28" s="15">
        <f t="shared" si="13"/>
        <v>10479.900000000001</v>
      </c>
      <c r="H28" s="15">
        <f t="shared" si="13"/>
        <v>10405.400000000001</v>
      </c>
      <c r="I28" s="15">
        <f t="shared" si="13"/>
        <v>10026.799999999999</v>
      </c>
      <c r="J28" s="15">
        <f t="shared" si="13"/>
        <v>11511.3</v>
      </c>
      <c r="K28" s="15">
        <f t="shared" si="13"/>
        <v>10994.299999999997</v>
      </c>
      <c r="L28" s="15">
        <f t="shared" si="13"/>
        <v>12758.6</v>
      </c>
      <c r="M28" s="15">
        <f t="shared" si="13"/>
        <v>11831.4</v>
      </c>
      <c r="N28" s="15">
        <f t="shared" si="13"/>
        <v>12043.699999999999</v>
      </c>
      <c r="O28" s="15">
        <f t="shared" si="13"/>
        <v>120059.40000000001</v>
      </c>
      <c r="P28" s="16">
        <f t="shared" si="13"/>
        <v>11758.899999999998</v>
      </c>
      <c r="Q28" s="15">
        <f t="shared" si="13"/>
        <v>11410.599999999999</v>
      </c>
      <c r="R28" s="15">
        <f t="shared" si="13"/>
        <v>13016.4</v>
      </c>
      <c r="S28" s="15">
        <f t="shared" si="13"/>
        <v>11879.8</v>
      </c>
      <c r="T28" s="15">
        <f t="shared" si="13"/>
        <v>12298.7</v>
      </c>
      <c r="U28" s="15">
        <f t="shared" si="13"/>
        <v>12964.8</v>
      </c>
      <c r="V28" s="15">
        <f t="shared" si="13"/>
        <v>12253.599999999999</v>
      </c>
      <c r="W28" s="15">
        <f t="shared" si="13"/>
        <v>11947.4</v>
      </c>
      <c r="X28" s="15">
        <f t="shared" si="13"/>
        <v>13536.2</v>
      </c>
      <c r="Y28" s="15">
        <f t="shared" si="13"/>
        <v>12933.500000000002</v>
      </c>
      <c r="Z28" s="15">
        <f t="shared" si="13"/>
        <v>11437.2</v>
      </c>
      <c r="AA28" s="17">
        <f t="shared" si="13"/>
        <v>135437.1</v>
      </c>
      <c r="AB28" s="18">
        <f t="shared" si="1"/>
        <v>15377.699999999997</v>
      </c>
      <c r="AC28" s="15">
        <f t="shared" si="2"/>
        <v>12.808409837130617</v>
      </c>
    </row>
    <row r="29" spans="3:29" s="46" customFormat="1" ht="15.95" customHeight="1" x14ac:dyDescent="0.25">
      <c r="C29" s="39" t="s">
        <v>40</v>
      </c>
      <c r="D29" s="40">
        <v>3073.3</v>
      </c>
      <c r="E29" s="40">
        <v>3024.6</v>
      </c>
      <c r="F29" s="40">
        <v>3906</v>
      </c>
      <c r="G29" s="40">
        <v>3223.3</v>
      </c>
      <c r="H29" s="40">
        <v>3326.2</v>
      </c>
      <c r="I29" s="40">
        <v>3294.7</v>
      </c>
      <c r="J29" s="40">
        <v>4042.6</v>
      </c>
      <c r="K29" s="40">
        <v>3442.7</v>
      </c>
      <c r="L29" s="40">
        <v>4389.2</v>
      </c>
      <c r="M29" s="40">
        <v>3494.3</v>
      </c>
      <c r="N29" s="40">
        <v>3583</v>
      </c>
      <c r="O29" s="41">
        <f t="shared" ref="O29:O35" si="14">SUM(D29:N29)</f>
        <v>38799.9</v>
      </c>
      <c r="P29" s="40">
        <v>3331.9</v>
      </c>
      <c r="Q29" s="42">
        <v>3380.1</v>
      </c>
      <c r="R29" s="42">
        <v>4348.7</v>
      </c>
      <c r="S29" s="42">
        <v>3361</v>
      </c>
      <c r="T29" s="43">
        <v>3609.5</v>
      </c>
      <c r="U29" s="43">
        <v>4276.2</v>
      </c>
      <c r="V29" s="43">
        <v>3528.5</v>
      </c>
      <c r="W29" s="43">
        <v>3615.1</v>
      </c>
      <c r="X29" s="43">
        <v>4322.6000000000004</v>
      </c>
      <c r="Y29" s="43">
        <v>4113.8</v>
      </c>
      <c r="Z29" s="43">
        <v>3276.4</v>
      </c>
      <c r="AA29" s="44">
        <f t="shared" ref="AA29:AA35" si="15">SUM(P29:Z29)</f>
        <v>41163.800000000003</v>
      </c>
      <c r="AB29" s="45">
        <f t="shared" si="1"/>
        <v>2363.9000000000015</v>
      </c>
      <c r="AC29" s="41">
        <f t="shared" si="2"/>
        <v>6.0925414756223635</v>
      </c>
    </row>
    <row r="30" spans="3:29" s="46" customFormat="1" ht="15.95" customHeight="1" x14ac:dyDescent="0.25">
      <c r="C30" s="39" t="s">
        <v>41</v>
      </c>
      <c r="D30" s="40">
        <v>1429.9</v>
      </c>
      <c r="E30" s="40">
        <v>1585.9</v>
      </c>
      <c r="F30" s="40">
        <v>2115.8000000000002</v>
      </c>
      <c r="G30" s="40">
        <v>1712.4</v>
      </c>
      <c r="H30" s="40">
        <v>1853.4</v>
      </c>
      <c r="I30" s="40">
        <v>1842.8</v>
      </c>
      <c r="J30" s="40">
        <v>2327.4</v>
      </c>
      <c r="K30" s="40">
        <v>1925.1</v>
      </c>
      <c r="L30" s="40">
        <v>2535.3000000000002</v>
      </c>
      <c r="M30" s="40">
        <v>2073.4</v>
      </c>
      <c r="N30" s="40">
        <v>2308.5</v>
      </c>
      <c r="O30" s="41">
        <f t="shared" si="14"/>
        <v>21709.9</v>
      </c>
      <c r="P30" s="40">
        <v>2150.6999999999998</v>
      </c>
      <c r="Q30" s="47">
        <v>2365.4</v>
      </c>
      <c r="R30" s="47">
        <v>3121.7</v>
      </c>
      <c r="S30" s="47">
        <v>2418.1</v>
      </c>
      <c r="T30" s="40">
        <v>2772.3</v>
      </c>
      <c r="U30" s="40">
        <v>3073.6</v>
      </c>
      <c r="V30" s="40">
        <v>2693.2</v>
      </c>
      <c r="W30" s="40">
        <v>2548.8000000000002</v>
      </c>
      <c r="X30" s="40">
        <v>3267.4</v>
      </c>
      <c r="Y30" s="40">
        <v>2891.7</v>
      </c>
      <c r="Z30" s="40">
        <v>2428.6</v>
      </c>
      <c r="AA30" s="44">
        <f t="shared" si="15"/>
        <v>29731.5</v>
      </c>
      <c r="AB30" s="45">
        <f t="shared" si="1"/>
        <v>8021.5999999999985</v>
      </c>
      <c r="AC30" s="41">
        <f t="shared" si="2"/>
        <v>36.949041681444861</v>
      </c>
    </row>
    <row r="31" spans="3:29" ht="15.95" customHeight="1" x14ac:dyDescent="0.25">
      <c r="C31" s="37" t="s">
        <v>42</v>
      </c>
      <c r="D31" s="48">
        <v>3756.5</v>
      </c>
      <c r="E31" s="48">
        <v>2404.9</v>
      </c>
      <c r="F31" s="48">
        <v>2793.8</v>
      </c>
      <c r="G31" s="48">
        <v>3212.4</v>
      </c>
      <c r="H31" s="48">
        <v>3157.6</v>
      </c>
      <c r="I31" s="48">
        <v>2826.8</v>
      </c>
      <c r="J31" s="48">
        <v>2984.3</v>
      </c>
      <c r="K31" s="48">
        <v>3351.9</v>
      </c>
      <c r="L31" s="48">
        <v>3425.5</v>
      </c>
      <c r="M31" s="48">
        <v>3954.7</v>
      </c>
      <c r="N31" s="48">
        <v>3738</v>
      </c>
      <c r="O31" s="23">
        <f t="shared" si="14"/>
        <v>35606.400000000001</v>
      </c>
      <c r="P31" s="48">
        <v>4249.7</v>
      </c>
      <c r="Q31" s="23">
        <v>3623</v>
      </c>
      <c r="R31" s="23">
        <v>3373.5</v>
      </c>
      <c r="S31" s="23">
        <v>3483.4</v>
      </c>
      <c r="T31" s="48">
        <v>3627.1</v>
      </c>
      <c r="U31" s="48">
        <v>3155.1</v>
      </c>
      <c r="V31" s="48">
        <v>3734.1</v>
      </c>
      <c r="W31" s="48">
        <v>3415.9</v>
      </c>
      <c r="X31" s="48">
        <v>3358.2</v>
      </c>
      <c r="Y31" s="48">
        <v>3517.6</v>
      </c>
      <c r="Z31" s="48">
        <v>3448.2</v>
      </c>
      <c r="AA31" s="49">
        <f t="shared" si="15"/>
        <v>38985.799999999996</v>
      </c>
      <c r="AB31" s="45">
        <f t="shared" si="1"/>
        <v>3379.3999999999942</v>
      </c>
      <c r="AC31" s="41">
        <f t="shared" si="2"/>
        <v>9.4909903837512193</v>
      </c>
    </row>
    <row r="32" spans="3:29" ht="15.95" customHeight="1" x14ac:dyDescent="0.25">
      <c r="C32" s="37" t="s">
        <v>43</v>
      </c>
      <c r="D32" s="48">
        <v>346.4</v>
      </c>
      <c r="E32" s="48">
        <v>234.9</v>
      </c>
      <c r="F32" s="48">
        <v>258.7</v>
      </c>
      <c r="G32" s="48">
        <v>282.7</v>
      </c>
      <c r="H32" s="48">
        <v>269.2</v>
      </c>
      <c r="I32" s="48">
        <v>158</v>
      </c>
      <c r="J32" s="48">
        <v>304.89999999999998</v>
      </c>
      <c r="K32" s="48">
        <v>238</v>
      </c>
      <c r="L32" s="48">
        <v>341.8</v>
      </c>
      <c r="M32" s="48">
        <v>521.4</v>
      </c>
      <c r="N32" s="48">
        <v>380</v>
      </c>
      <c r="O32" s="23">
        <f t="shared" si="14"/>
        <v>3336.0000000000005</v>
      </c>
      <c r="P32" s="48">
        <v>129.30000000000001</v>
      </c>
      <c r="Q32" s="23">
        <v>128.4</v>
      </c>
      <c r="R32" s="23">
        <v>244.9</v>
      </c>
      <c r="S32" s="23">
        <v>207.5</v>
      </c>
      <c r="T32" s="48">
        <v>380</v>
      </c>
      <c r="U32" s="48">
        <v>330.7</v>
      </c>
      <c r="V32" s="48">
        <v>274.60000000000002</v>
      </c>
      <c r="W32" s="48">
        <v>196.8</v>
      </c>
      <c r="X32" s="48">
        <v>366.8</v>
      </c>
      <c r="Y32" s="48">
        <v>402.7</v>
      </c>
      <c r="Z32" s="48">
        <v>331.1</v>
      </c>
      <c r="AA32" s="49">
        <f t="shared" si="15"/>
        <v>2992.7999999999997</v>
      </c>
      <c r="AB32" s="50">
        <f t="shared" si="1"/>
        <v>-343.20000000000073</v>
      </c>
      <c r="AC32" s="23">
        <f t="shared" si="2"/>
        <v>-10.287769784172681</v>
      </c>
    </row>
    <row r="33" spans="3:29" s="54" customFormat="1" ht="15.95" customHeight="1" x14ac:dyDescent="0.25">
      <c r="C33" s="51" t="s">
        <v>44</v>
      </c>
      <c r="D33" s="22">
        <v>670.1</v>
      </c>
      <c r="E33" s="52">
        <v>660.3</v>
      </c>
      <c r="F33" s="52">
        <v>657.5</v>
      </c>
      <c r="G33" s="52">
        <v>666</v>
      </c>
      <c r="H33" s="52">
        <v>658.9</v>
      </c>
      <c r="I33" s="52">
        <v>684.3</v>
      </c>
      <c r="J33" s="52">
        <v>669.9</v>
      </c>
      <c r="K33" s="52">
        <v>751.8</v>
      </c>
      <c r="L33" s="52">
        <v>688.7</v>
      </c>
      <c r="M33" s="52">
        <v>686</v>
      </c>
      <c r="N33" s="52">
        <v>699.8</v>
      </c>
      <c r="O33" s="23">
        <f t="shared" si="14"/>
        <v>7493.3</v>
      </c>
      <c r="P33" s="22">
        <v>746</v>
      </c>
      <c r="Q33" s="53">
        <v>692.8</v>
      </c>
      <c r="R33" s="53">
        <v>704</v>
      </c>
      <c r="S33" s="53">
        <v>726.7</v>
      </c>
      <c r="T33" s="52">
        <v>718.1</v>
      </c>
      <c r="U33" s="52">
        <v>727.8</v>
      </c>
      <c r="V33" s="52">
        <v>722.4</v>
      </c>
      <c r="W33" s="52">
        <v>738.1</v>
      </c>
      <c r="X33" s="52">
        <v>728.5</v>
      </c>
      <c r="Y33" s="52">
        <v>736.9</v>
      </c>
      <c r="Z33" s="52">
        <v>739.2</v>
      </c>
      <c r="AA33" s="25">
        <f t="shared" si="15"/>
        <v>7980.4999999999991</v>
      </c>
      <c r="AB33" s="26">
        <f t="shared" si="1"/>
        <v>487.19999999999891</v>
      </c>
      <c r="AC33" s="24">
        <f t="shared" si="2"/>
        <v>6.5018082820652969</v>
      </c>
    </row>
    <row r="34" spans="3:29" s="54" customFormat="1" ht="15.95" customHeight="1" x14ac:dyDescent="0.25">
      <c r="C34" s="51" t="s">
        <v>45</v>
      </c>
      <c r="D34" s="22">
        <v>710.6</v>
      </c>
      <c r="E34" s="32">
        <v>543.6</v>
      </c>
      <c r="F34" s="32">
        <v>689.7</v>
      </c>
      <c r="G34" s="52">
        <v>1065.5</v>
      </c>
      <c r="H34" s="52">
        <v>667.6</v>
      </c>
      <c r="I34" s="52">
        <v>672.4</v>
      </c>
      <c r="J34" s="52">
        <v>757.6</v>
      </c>
      <c r="K34" s="52">
        <v>687.3</v>
      </c>
      <c r="L34" s="52">
        <v>698.4</v>
      </c>
      <c r="M34" s="52">
        <v>678.3</v>
      </c>
      <c r="N34" s="52">
        <v>669.4</v>
      </c>
      <c r="O34" s="23">
        <f t="shared" si="14"/>
        <v>7840.4</v>
      </c>
      <c r="P34" s="22">
        <v>873.5</v>
      </c>
      <c r="Q34" s="55">
        <v>631.5</v>
      </c>
      <c r="R34" s="55">
        <v>748.5</v>
      </c>
      <c r="S34" s="55">
        <v>1152.8</v>
      </c>
      <c r="T34" s="32">
        <v>793.5</v>
      </c>
      <c r="U34" s="32">
        <v>708.3</v>
      </c>
      <c r="V34" s="32">
        <v>848.9</v>
      </c>
      <c r="W34" s="32">
        <v>853.5</v>
      </c>
      <c r="X34" s="32">
        <v>778.7</v>
      </c>
      <c r="Y34" s="32">
        <v>750.1</v>
      </c>
      <c r="Z34" s="32">
        <v>682.9</v>
      </c>
      <c r="AA34" s="25">
        <f t="shared" si="15"/>
        <v>8822.2000000000007</v>
      </c>
      <c r="AB34" s="26">
        <f t="shared" si="1"/>
        <v>981.80000000000109</v>
      </c>
      <c r="AC34" s="24">
        <f t="shared" si="2"/>
        <v>12.522320289781147</v>
      </c>
    </row>
    <row r="35" spans="3:29" s="54" customFormat="1" ht="15.95" customHeight="1" x14ac:dyDescent="0.25">
      <c r="C35" s="51" t="s">
        <v>33</v>
      </c>
      <c r="D35" s="22">
        <v>284.39999999999998</v>
      </c>
      <c r="E35" s="32">
        <v>379.9</v>
      </c>
      <c r="F35" s="32">
        <v>481.2</v>
      </c>
      <c r="G35" s="32">
        <v>317.60000000000002</v>
      </c>
      <c r="H35" s="32">
        <v>472.5</v>
      </c>
      <c r="I35" s="32">
        <v>547.79999999999995</v>
      </c>
      <c r="J35" s="32">
        <v>424.6</v>
      </c>
      <c r="K35" s="32">
        <v>597.5</v>
      </c>
      <c r="L35" s="32">
        <v>679.7</v>
      </c>
      <c r="M35" s="32">
        <v>423.3</v>
      </c>
      <c r="N35" s="32">
        <v>665</v>
      </c>
      <c r="O35" s="24">
        <f t="shared" si="14"/>
        <v>5273.5</v>
      </c>
      <c r="P35" s="22">
        <v>277.8</v>
      </c>
      <c r="Q35" s="55">
        <v>589.4</v>
      </c>
      <c r="R35" s="55">
        <v>475.1</v>
      </c>
      <c r="S35" s="55">
        <v>530.29999999999995</v>
      </c>
      <c r="T35" s="32">
        <v>398.2</v>
      </c>
      <c r="U35" s="32">
        <v>693.1</v>
      </c>
      <c r="V35" s="32">
        <v>451.9</v>
      </c>
      <c r="W35" s="32">
        <v>579.20000000000005</v>
      </c>
      <c r="X35" s="32">
        <v>714</v>
      </c>
      <c r="Y35" s="32">
        <v>520.70000000000005</v>
      </c>
      <c r="Z35" s="32">
        <v>530.79999999999995</v>
      </c>
      <c r="AA35" s="25">
        <f t="shared" si="15"/>
        <v>5760.5</v>
      </c>
      <c r="AB35" s="26">
        <f t="shared" si="1"/>
        <v>487</v>
      </c>
      <c r="AC35" s="24">
        <f t="shared" si="2"/>
        <v>9.2348535128472555</v>
      </c>
    </row>
    <row r="36" spans="3:29" ht="15.95" customHeight="1" x14ac:dyDescent="0.25">
      <c r="C36" s="36" t="s">
        <v>46</v>
      </c>
      <c r="D36" s="16">
        <f t="shared" ref="D36:AA36" si="16">+D37+D38+D39+D42+D43</f>
        <v>1689.3</v>
      </c>
      <c r="E36" s="16">
        <f t="shared" si="16"/>
        <v>2027.0999999999997</v>
      </c>
      <c r="F36" s="16">
        <f t="shared" si="16"/>
        <v>1702.1000000000001</v>
      </c>
      <c r="G36" s="16">
        <f t="shared" si="16"/>
        <v>1330</v>
      </c>
      <c r="H36" s="16">
        <f t="shared" si="16"/>
        <v>1414.2</v>
      </c>
      <c r="I36" s="16">
        <f t="shared" si="16"/>
        <v>1435.8999999999999</v>
      </c>
      <c r="J36" s="16">
        <f t="shared" si="16"/>
        <v>1503.6999999999998</v>
      </c>
      <c r="K36" s="16">
        <f t="shared" si="16"/>
        <v>1441</v>
      </c>
      <c r="L36" s="16">
        <f t="shared" si="16"/>
        <v>1358.9999999999998</v>
      </c>
      <c r="M36" s="16">
        <f t="shared" si="16"/>
        <v>1555.6</v>
      </c>
      <c r="N36" s="16">
        <f t="shared" si="16"/>
        <v>1817.5000000000002</v>
      </c>
      <c r="O36" s="16">
        <f t="shared" si="16"/>
        <v>17275.399999999998</v>
      </c>
      <c r="P36" s="16">
        <f t="shared" si="16"/>
        <v>2071.8000000000002</v>
      </c>
      <c r="Q36" s="16">
        <f t="shared" si="16"/>
        <v>2309.4999999999995</v>
      </c>
      <c r="R36" s="16">
        <f t="shared" si="16"/>
        <v>1946.1</v>
      </c>
      <c r="S36" s="16">
        <f t="shared" si="16"/>
        <v>1412.8</v>
      </c>
      <c r="T36" s="16">
        <f t="shared" si="16"/>
        <v>1629.0000000000002</v>
      </c>
      <c r="U36" s="16">
        <f t="shared" si="16"/>
        <v>1628.2</v>
      </c>
      <c r="V36" s="16">
        <f t="shared" si="16"/>
        <v>1544.3999999999999</v>
      </c>
      <c r="W36" s="16">
        <f t="shared" si="16"/>
        <v>1572.7999999999997</v>
      </c>
      <c r="X36" s="16">
        <f t="shared" si="16"/>
        <v>1455.3999999999999</v>
      </c>
      <c r="Y36" s="16">
        <f t="shared" si="16"/>
        <v>1529.2</v>
      </c>
      <c r="Z36" s="16">
        <f>+Z37+Z38+Z39+Z42+Z43</f>
        <v>2135.2999999999997</v>
      </c>
      <c r="AA36" s="17">
        <f t="shared" si="16"/>
        <v>19234.5</v>
      </c>
      <c r="AB36" s="18">
        <f t="shared" si="1"/>
        <v>1959.1000000000022</v>
      </c>
      <c r="AC36" s="15">
        <f t="shared" si="2"/>
        <v>11.340403116570398</v>
      </c>
    </row>
    <row r="37" spans="3:29" ht="15.95" customHeight="1" x14ac:dyDescent="0.25">
      <c r="C37" s="37" t="s">
        <v>47</v>
      </c>
      <c r="D37" s="48">
        <v>797.8</v>
      </c>
      <c r="E37" s="22">
        <v>1147.8</v>
      </c>
      <c r="F37" s="22">
        <v>1420.9</v>
      </c>
      <c r="G37" s="22">
        <v>1145.5</v>
      </c>
      <c r="H37" s="22">
        <v>1242.5</v>
      </c>
      <c r="I37" s="22">
        <v>1262.8</v>
      </c>
      <c r="J37" s="22">
        <v>1267.5999999999999</v>
      </c>
      <c r="K37" s="22">
        <v>1263</v>
      </c>
      <c r="L37" s="22">
        <v>1196</v>
      </c>
      <c r="M37" s="22">
        <v>1358.5</v>
      </c>
      <c r="N37" s="22">
        <v>1398.3</v>
      </c>
      <c r="O37" s="23">
        <f t="shared" ref="O37:O44" si="17">SUM(D37:N37)</f>
        <v>13500.699999999999</v>
      </c>
      <c r="P37" s="48">
        <v>1169.5</v>
      </c>
      <c r="Q37" s="24">
        <v>1542.1</v>
      </c>
      <c r="R37" s="24">
        <v>1576.3</v>
      </c>
      <c r="S37" s="24">
        <v>1231.0999999999999</v>
      </c>
      <c r="T37" s="22">
        <v>1448.9</v>
      </c>
      <c r="U37" s="22">
        <v>1428.9</v>
      </c>
      <c r="V37" s="22">
        <v>1373.3</v>
      </c>
      <c r="W37" s="22">
        <v>1383.1</v>
      </c>
      <c r="X37" s="22">
        <v>1285.0999999999999</v>
      </c>
      <c r="Y37" s="22">
        <v>1295</v>
      </c>
      <c r="Z37" s="22">
        <v>1630.4</v>
      </c>
      <c r="AA37" s="49">
        <f>SUM(P37:Z37)</f>
        <v>15363.699999999999</v>
      </c>
      <c r="AB37" s="50">
        <f t="shared" si="1"/>
        <v>1863</v>
      </c>
      <c r="AC37" s="23">
        <f t="shared" si="2"/>
        <v>13.799284481545401</v>
      </c>
    </row>
    <row r="38" spans="3:29" ht="15.95" customHeight="1" x14ac:dyDescent="0.25">
      <c r="C38" s="37" t="s">
        <v>48</v>
      </c>
      <c r="D38" s="48">
        <v>781.9</v>
      </c>
      <c r="E38" s="48">
        <v>779.4</v>
      </c>
      <c r="F38" s="48">
        <v>148.6</v>
      </c>
      <c r="G38" s="48">
        <v>54.8</v>
      </c>
      <c r="H38" s="48">
        <v>55.3</v>
      </c>
      <c r="I38" s="48">
        <v>51.2</v>
      </c>
      <c r="J38" s="48">
        <v>48.8</v>
      </c>
      <c r="K38" s="48">
        <v>47.7</v>
      </c>
      <c r="L38" s="48">
        <v>45.1</v>
      </c>
      <c r="M38" s="48">
        <v>45</v>
      </c>
      <c r="N38" s="22">
        <v>299.10000000000002</v>
      </c>
      <c r="O38" s="23">
        <f t="shared" si="17"/>
        <v>2356.8999999999996</v>
      </c>
      <c r="P38" s="48">
        <v>759.7</v>
      </c>
      <c r="Q38" s="23">
        <v>640.1</v>
      </c>
      <c r="R38" s="23">
        <v>229.9</v>
      </c>
      <c r="S38" s="23">
        <v>44.1</v>
      </c>
      <c r="T38" s="48">
        <v>42.6</v>
      </c>
      <c r="U38" s="48">
        <v>51.1</v>
      </c>
      <c r="V38" s="48">
        <v>38.200000000000003</v>
      </c>
      <c r="W38" s="48">
        <v>38.299999999999997</v>
      </c>
      <c r="X38" s="48">
        <v>35</v>
      </c>
      <c r="Y38" s="48">
        <v>91.4</v>
      </c>
      <c r="Z38" s="48">
        <v>344.9</v>
      </c>
      <c r="AA38" s="49">
        <f>SUM(P38:Z38)</f>
        <v>2315.3000000000002</v>
      </c>
      <c r="AB38" s="50">
        <f t="shared" si="1"/>
        <v>-41.599999999999454</v>
      </c>
      <c r="AC38" s="23">
        <f t="shared" si="2"/>
        <v>-1.7650303364588851</v>
      </c>
    </row>
    <row r="39" spans="3:29" ht="15.95" customHeight="1" x14ac:dyDescent="0.25">
      <c r="C39" s="56" t="s">
        <v>49</v>
      </c>
      <c r="D39" s="16">
        <f t="shared" ref="D39:N39" si="18">+D40+D41</f>
        <v>1.7</v>
      </c>
      <c r="E39" s="16">
        <f t="shared" si="18"/>
        <v>1.6</v>
      </c>
      <c r="F39" s="16">
        <f t="shared" si="18"/>
        <v>24.9</v>
      </c>
      <c r="G39" s="16">
        <f t="shared" si="18"/>
        <v>12.700000000000001</v>
      </c>
      <c r="H39" s="16">
        <f t="shared" si="18"/>
        <v>3.9</v>
      </c>
      <c r="I39" s="16">
        <f t="shared" si="18"/>
        <v>6.1</v>
      </c>
      <c r="J39" s="16">
        <f t="shared" si="18"/>
        <v>30.5</v>
      </c>
      <c r="K39" s="16">
        <f t="shared" si="18"/>
        <v>5.8</v>
      </c>
      <c r="L39" s="16">
        <f t="shared" si="18"/>
        <v>7</v>
      </c>
      <c r="M39" s="16">
        <f t="shared" si="18"/>
        <v>41.8</v>
      </c>
      <c r="N39" s="16">
        <f t="shared" si="18"/>
        <v>12.4</v>
      </c>
      <c r="O39" s="15">
        <f t="shared" si="17"/>
        <v>148.4</v>
      </c>
      <c r="P39" s="16">
        <f t="shared" ref="P39:AA39" si="19">+P40+P41</f>
        <v>33.200000000000003</v>
      </c>
      <c r="Q39" s="16">
        <f t="shared" si="19"/>
        <v>17.399999999999999</v>
      </c>
      <c r="R39" s="16">
        <f t="shared" si="19"/>
        <v>20.100000000000001</v>
      </c>
      <c r="S39" s="16">
        <f t="shared" si="19"/>
        <v>16.3</v>
      </c>
      <c r="T39" s="16">
        <f t="shared" si="19"/>
        <v>18.200000000000003</v>
      </c>
      <c r="U39" s="16">
        <f t="shared" si="19"/>
        <v>24.799999999999997</v>
      </c>
      <c r="V39" s="16">
        <f t="shared" si="19"/>
        <v>11.3</v>
      </c>
      <c r="W39" s="16">
        <f t="shared" si="19"/>
        <v>32.299999999999997</v>
      </c>
      <c r="X39" s="16">
        <f t="shared" si="19"/>
        <v>13.9</v>
      </c>
      <c r="Y39" s="16">
        <f t="shared" si="19"/>
        <v>22.200000000000003</v>
      </c>
      <c r="Z39" s="16">
        <f t="shared" si="19"/>
        <v>39.1</v>
      </c>
      <c r="AA39" s="17">
        <f t="shared" si="19"/>
        <v>248.8</v>
      </c>
      <c r="AB39" s="18">
        <f t="shared" si="1"/>
        <v>100.4</v>
      </c>
      <c r="AC39" s="15">
        <f t="shared" si="2"/>
        <v>67.654986522911059</v>
      </c>
    </row>
    <row r="40" spans="3:29" ht="15.95" customHeight="1" x14ac:dyDescent="0.25">
      <c r="C40" s="57" t="s">
        <v>50</v>
      </c>
      <c r="D40" s="48">
        <v>0</v>
      </c>
      <c r="E40" s="48">
        <v>0</v>
      </c>
      <c r="F40" s="48">
        <v>20.9</v>
      </c>
      <c r="G40" s="48">
        <v>10.8</v>
      </c>
      <c r="H40" s="48">
        <v>0</v>
      </c>
      <c r="I40" s="48">
        <v>0</v>
      </c>
      <c r="J40" s="48">
        <v>22.4</v>
      </c>
      <c r="K40" s="48">
        <v>0</v>
      </c>
      <c r="L40" s="48">
        <v>0</v>
      </c>
      <c r="M40" s="48">
        <v>34.299999999999997</v>
      </c>
      <c r="N40" s="48">
        <v>3.5</v>
      </c>
      <c r="O40" s="23">
        <f t="shared" si="17"/>
        <v>91.899999999999991</v>
      </c>
      <c r="P40" s="48">
        <v>24.6</v>
      </c>
      <c r="Q40" s="48">
        <v>9.1999999999999993</v>
      </c>
      <c r="R40" s="48">
        <v>10.7</v>
      </c>
      <c r="S40" s="48">
        <v>8.5</v>
      </c>
      <c r="T40" s="48">
        <v>9.9</v>
      </c>
      <c r="U40" s="48">
        <v>9.6999999999999993</v>
      </c>
      <c r="V40" s="48">
        <v>0</v>
      </c>
      <c r="W40" s="48">
        <v>22.5</v>
      </c>
      <c r="X40" s="48">
        <v>4.4000000000000004</v>
      </c>
      <c r="Y40" s="48">
        <v>10.9</v>
      </c>
      <c r="Z40" s="48">
        <v>17.8</v>
      </c>
      <c r="AA40" s="49">
        <f>SUM(P40:Z40)</f>
        <v>128.20000000000002</v>
      </c>
      <c r="AB40" s="50">
        <f t="shared" si="1"/>
        <v>36.300000000000026</v>
      </c>
      <c r="AC40" s="50">
        <f t="shared" si="2"/>
        <v>39.499455930359119</v>
      </c>
    </row>
    <row r="41" spans="3:29" ht="15.95" customHeight="1" x14ac:dyDescent="0.25">
      <c r="C41" s="58" t="s">
        <v>51</v>
      </c>
      <c r="D41" s="59">
        <v>1.7</v>
      </c>
      <c r="E41" s="59">
        <v>1.6</v>
      </c>
      <c r="F41" s="59">
        <v>4</v>
      </c>
      <c r="G41" s="59">
        <v>1.9</v>
      </c>
      <c r="H41" s="59">
        <v>3.9</v>
      </c>
      <c r="I41" s="59">
        <v>6.1</v>
      </c>
      <c r="J41" s="59">
        <v>8.1</v>
      </c>
      <c r="K41" s="59">
        <v>5.8</v>
      </c>
      <c r="L41" s="59">
        <v>7</v>
      </c>
      <c r="M41" s="59">
        <v>7.5</v>
      </c>
      <c r="N41" s="60">
        <v>8.9</v>
      </c>
      <c r="O41" s="61">
        <f t="shared" si="17"/>
        <v>56.499999999999993</v>
      </c>
      <c r="P41" s="59">
        <v>8.6</v>
      </c>
      <c r="Q41" s="61">
        <v>8.1999999999999993</v>
      </c>
      <c r="R41" s="61">
        <v>9.4</v>
      </c>
      <c r="S41" s="61">
        <v>7.8</v>
      </c>
      <c r="T41" s="61">
        <v>8.3000000000000007</v>
      </c>
      <c r="U41" s="61">
        <v>15.1</v>
      </c>
      <c r="V41" s="61">
        <v>11.3</v>
      </c>
      <c r="W41" s="61">
        <v>9.8000000000000007</v>
      </c>
      <c r="X41" s="61">
        <v>9.5</v>
      </c>
      <c r="Y41" s="61">
        <v>11.3</v>
      </c>
      <c r="Z41" s="61">
        <v>21.3</v>
      </c>
      <c r="AA41" s="62">
        <f>SUM(P41:Z41)</f>
        <v>120.6</v>
      </c>
      <c r="AB41" s="63">
        <f t="shared" si="1"/>
        <v>64.099999999999994</v>
      </c>
      <c r="AC41" s="63">
        <f t="shared" si="2"/>
        <v>113.45132743362831</v>
      </c>
    </row>
    <row r="42" spans="3:29" ht="15.95" customHeight="1" x14ac:dyDescent="0.25">
      <c r="C42" s="37" t="s">
        <v>52</v>
      </c>
      <c r="D42" s="48">
        <v>82.2</v>
      </c>
      <c r="E42" s="48">
        <v>72.5</v>
      </c>
      <c r="F42" s="48">
        <v>80.8</v>
      </c>
      <c r="G42" s="48">
        <v>91.1</v>
      </c>
      <c r="H42" s="48">
        <v>82.8</v>
      </c>
      <c r="I42" s="48">
        <v>87.8</v>
      </c>
      <c r="J42" s="48">
        <v>116.2</v>
      </c>
      <c r="K42" s="48">
        <v>83.7</v>
      </c>
      <c r="L42" s="48">
        <v>84.8</v>
      </c>
      <c r="M42" s="48">
        <v>84.2</v>
      </c>
      <c r="N42" s="48">
        <v>82.2</v>
      </c>
      <c r="O42" s="23">
        <f t="shared" si="17"/>
        <v>948.30000000000018</v>
      </c>
      <c r="P42" s="22">
        <v>83.2</v>
      </c>
      <c r="Q42" s="24">
        <v>83.2</v>
      </c>
      <c r="R42" s="24">
        <v>89.2</v>
      </c>
      <c r="S42" s="24">
        <v>90.9</v>
      </c>
      <c r="T42" s="24">
        <v>90.9</v>
      </c>
      <c r="U42" s="24">
        <v>94.7</v>
      </c>
      <c r="V42" s="24">
        <v>93.3</v>
      </c>
      <c r="W42" s="24">
        <v>91</v>
      </c>
      <c r="X42" s="24">
        <v>92.6</v>
      </c>
      <c r="Y42" s="24">
        <v>91.1</v>
      </c>
      <c r="Z42" s="24">
        <v>92.7</v>
      </c>
      <c r="AA42" s="49">
        <f>SUM(P42:Z42)</f>
        <v>992.80000000000007</v>
      </c>
      <c r="AB42" s="50">
        <f t="shared" si="1"/>
        <v>44.499999999999886</v>
      </c>
      <c r="AC42" s="50">
        <f t="shared" si="2"/>
        <v>4.69260782452809</v>
      </c>
    </row>
    <row r="43" spans="3:29" ht="15.95" customHeight="1" x14ac:dyDescent="0.25">
      <c r="C43" s="37" t="s">
        <v>53</v>
      </c>
      <c r="D43" s="48">
        <v>25.7</v>
      </c>
      <c r="E43" s="48">
        <v>25.8</v>
      </c>
      <c r="F43" s="48">
        <v>26.9</v>
      </c>
      <c r="G43" s="48">
        <v>25.9</v>
      </c>
      <c r="H43" s="48">
        <v>29.7</v>
      </c>
      <c r="I43" s="48">
        <v>28</v>
      </c>
      <c r="J43" s="48">
        <v>40.6</v>
      </c>
      <c r="K43" s="48">
        <v>40.799999999999997</v>
      </c>
      <c r="L43" s="48">
        <v>26.1</v>
      </c>
      <c r="M43" s="48">
        <v>26.1</v>
      </c>
      <c r="N43" s="48">
        <v>25.5</v>
      </c>
      <c r="O43" s="23">
        <f t="shared" si="17"/>
        <v>321.10000000000002</v>
      </c>
      <c r="P43" s="22">
        <v>26.2</v>
      </c>
      <c r="Q43" s="24">
        <v>26.7</v>
      </c>
      <c r="R43" s="24">
        <v>30.6</v>
      </c>
      <c r="S43" s="24">
        <v>30.4</v>
      </c>
      <c r="T43" s="24">
        <v>28.4</v>
      </c>
      <c r="U43" s="24">
        <v>28.7</v>
      </c>
      <c r="V43" s="24">
        <v>28.3</v>
      </c>
      <c r="W43" s="24">
        <v>28.1</v>
      </c>
      <c r="X43" s="24">
        <v>28.8</v>
      </c>
      <c r="Y43" s="24">
        <v>29.5</v>
      </c>
      <c r="Z43" s="24">
        <v>28.2</v>
      </c>
      <c r="AA43" s="49">
        <f>SUM(P43:Z43)</f>
        <v>313.89999999999998</v>
      </c>
      <c r="AB43" s="50">
        <f t="shared" si="1"/>
        <v>-7.2000000000000455</v>
      </c>
      <c r="AC43" s="50">
        <f t="shared" si="2"/>
        <v>-2.2422921208346449</v>
      </c>
    </row>
    <row r="44" spans="3:29" ht="15.95" customHeight="1" x14ac:dyDescent="0.25">
      <c r="C44" s="36" t="s">
        <v>54</v>
      </c>
      <c r="D44" s="16">
        <v>89.7</v>
      </c>
      <c r="E44" s="16">
        <v>125.2</v>
      </c>
      <c r="F44" s="16">
        <v>81.599999999999994</v>
      </c>
      <c r="G44" s="16">
        <v>80.900000000000006</v>
      </c>
      <c r="H44" s="16">
        <v>83.1</v>
      </c>
      <c r="I44" s="16">
        <v>77.2</v>
      </c>
      <c r="J44" s="16">
        <v>93.7</v>
      </c>
      <c r="K44" s="16">
        <v>511.9</v>
      </c>
      <c r="L44" s="16">
        <v>209.2</v>
      </c>
      <c r="M44" s="16">
        <v>234.7</v>
      </c>
      <c r="N44" s="16">
        <v>126.8</v>
      </c>
      <c r="O44" s="15">
        <f t="shared" si="17"/>
        <v>1714.0000000000002</v>
      </c>
      <c r="P44" s="16">
        <v>95.7</v>
      </c>
      <c r="Q44" s="15">
        <v>226.6</v>
      </c>
      <c r="R44" s="15">
        <v>126.8</v>
      </c>
      <c r="S44" s="15">
        <v>99.3</v>
      </c>
      <c r="T44" s="15">
        <v>92.6</v>
      </c>
      <c r="U44" s="15">
        <v>103.2</v>
      </c>
      <c r="V44" s="15">
        <v>103.6</v>
      </c>
      <c r="W44" s="15">
        <v>140.1</v>
      </c>
      <c r="X44" s="15">
        <v>126.5</v>
      </c>
      <c r="Y44" s="15">
        <v>103.4</v>
      </c>
      <c r="Z44" s="15">
        <v>157.6</v>
      </c>
      <c r="AA44" s="17">
        <f t="shared" ref="AA44" si="20">SUM(P44:Z44)</f>
        <v>1375.4</v>
      </c>
      <c r="AB44" s="18">
        <f t="shared" si="1"/>
        <v>-338.60000000000014</v>
      </c>
      <c r="AC44" s="18">
        <f t="shared" si="2"/>
        <v>-19.754959159859983</v>
      </c>
    </row>
    <row r="45" spans="3:29" ht="15.95" customHeight="1" x14ac:dyDescent="0.25">
      <c r="C45" s="20" t="s">
        <v>55</v>
      </c>
      <c r="D45" s="64">
        <f t="shared" ref="D45:AA45" si="21">+D46+D49+D50</f>
        <v>3102.7</v>
      </c>
      <c r="E45" s="65">
        <f t="shared" si="21"/>
        <v>3296.8999999999996</v>
      </c>
      <c r="F45" s="65">
        <f t="shared" si="21"/>
        <v>3571.2000000000003</v>
      </c>
      <c r="G45" s="65">
        <f t="shared" si="21"/>
        <v>3452.8</v>
      </c>
      <c r="H45" s="65">
        <f t="shared" si="21"/>
        <v>3609.3999999999996</v>
      </c>
      <c r="I45" s="65">
        <f t="shared" si="21"/>
        <v>4086.9</v>
      </c>
      <c r="J45" s="65">
        <f t="shared" si="21"/>
        <v>3987.2999999999997</v>
      </c>
      <c r="K45" s="65">
        <f t="shared" si="21"/>
        <v>4332</v>
      </c>
      <c r="L45" s="65">
        <f t="shared" si="21"/>
        <v>4257.8999999999996</v>
      </c>
      <c r="M45" s="65">
        <f t="shared" si="21"/>
        <v>4908.2</v>
      </c>
      <c r="N45" s="65">
        <f t="shared" si="21"/>
        <v>5522.5</v>
      </c>
      <c r="O45" s="65">
        <f t="shared" si="21"/>
        <v>44127.799999999996</v>
      </c>
      <c r="P45" s="64">
        <f t="shared" si="21"/>
        <v>4788.7</v>
      </c>
      <c r="Q45" s="65">
        <f t="shared" si="21"/>
        <v>4778</v>
      </c>
      <c r="R45" s="65">
        <f t="shared" si="21"/>
        <v>4989.3999999999996</v>
      </c>
      <c r="S45" s="65">
        <f t="shared" si="21"/>
        <v>4434.6000000000004</v>
      </c>
      <c r="T45" s="65">
        <f t="shared" si="21"/>
        <v>5006</v>
      </c>
      <c r="U45" s="65">
        <f t="shared" si="21"/>
        <v>5413.4</v>
      </c>
      <c r="V45" s="65">
        <f t="shared" si="21"/>
        <v>4755.8</v>
      </c>
      <c r="W45" s="65">
        <f t="shared" si="21"/>
        <v>5422.6</v>
      </c>
      <c r="X45" s="65">
        <f t="shared" si="21"/>
        <v>5270.1</v>
      </c>
      <c r="Y45" s="65">
        <f t="shared" si="21"/>
        <v>4785.0999999999995</v>
      </c>
      <c r="Z45" s="65">
        <f t="shared" si="21"/>
        <v>5065.5</v>
      </c>
      <c r="AA45" s="65">
        <f t="shared" si="21"/>
        <v>54709.2</v>
      </c>
      <c r="AB45" s="66">
        <f t="shared" si="1"/>
        <v>10581.400000000001</v>
      </c>
      <c r="AC45" s="66">
        <f t="shared" si="2"/>
        <v>23.978988302158736</v>
      </c>
    </row>
    <row r="46" spans="3:29" ht="15.95" customHeight="1" x14ac:dyDescent="0.25">
      <c r="C46" s="67" t="s">
        <v>56</v>
      </c>
      <c r="D46" s="68">
        <f t="shared" ref="D46" si="22">SUM(D47:D48)</f>
        <v>2709.6</v>
      </c>
      <c r="E46" s="69">
        <f t="shared" ref="E46:AA46" si="23">SUM(E47:E48)</f>
        <v>2948.2</v>
      </c>
      <c r="F46" s="69">
        <f t="shared" si="23"/>
        <v>3253.8</v>
      </c>
      <c r="G46" s="69">
        <f t="shared" si="23"/>
        <v>3010</v>
      </c>
      <c r="H46" s="69">
        <f t="shared" si="23"/>
        <v>3155.7</v>
      </c>
      <c r="I46" s="69">
        <f t="shared" si="23"/>
        <v>3560.9</v>
      </c>
      <c r="J46" s="69">
        <f t="shared" si="23"/>
        <v>3412.2</v>
      </c>
      <c r="K46" s="69">
        <f t="shared" si="23"/>
        <v>3620.1</v>
      </c>
      <c r="L46" s="69">
        <f t="shared" si="23"/>
        <v>3602.7</v>
      </c>
      <c r="M46" s="69">
        <f t="shared" si="23"/>
        <v>4415.3999999999996</v>
      </c>
      <c r="N46" s="69">
        <f t="shared" si="23"/>
        <v>4891</v>
      </c>
      <c r="O46" s="69">
        <f t="shared" si="23"/>
        <v>38579.599999999999</v>
      </c>
      <c r="P46" s="68">
        <f t="shared" si="23"/>
        <v>4000.2</v>
      </c>
      <c r="Q46" s="69">
        <f t="shared" si="23"/>
        <v>4024.5</v>
      </c>
      <c r="R46" s="69">
        <f t="shared" si="23"/>
        <v>4272.2</v>
      </c>
      <c r="S46" s="69">
        <f t="shared" si="23"/>
        <v>3651.2</v>
      </c>
      <c r="T46" s="69">
        <f t="shared" si="23"/>
        <v>4256</v>
      </c>
      <c r="U46" s="69">
        <f t="shared" si="23"/>
        <v>4688.2</v>
      </c>
      <c r="V46" s="69">
        <f t="shared" si="23"/>
        <v>3995.8</v>
      </c>
      <c r="W46" s="69">
        <f t="shared" si="23"/>
        <v>4583.8</v>
      </c>
      <c r="X46" s="69">
        <f t="shared" si="23"/>
        <v>4503.6000000000004</v>
      </c>
      <c r="Y46" s="69">
        <f t="shared" si="23"/>
        <v>4214.8999999999996</v>
      </c>
      <c r="Z46" s="69">
        <f t="shared" si="23"/>
        <v>4383.5</v>
      </c>
      <c r="AA46" s="69">
        <f t="shared" si="23"/>
        <v>46573.9</v>
      </c>
      <c r="AB46" s="70">
        <f t="shared" si="1"/>
        <v>7994.3000000000029</v>
      </c>
      <c r="AC46" s="70">
        <f t="shared" si="2"/>
        <v>20.721573059337068</v>
      </c>
    </row>
    <row r="47" spans="3:29" ht="15.95" customHeight="1" x14ac:dyDescent="0.25">
      <c r="C47" s="37" t="s">
        <v>57</v>
      </c>
      <c r="D47" s="48">
        <v>2709.6</v>
      </c>
      <c r="E47" s="48">
        <v>2948.2</v>
      </c>
      <c r="F47" s="48">
        <v>3253.8</v>
      </c>
      <c r="G47" s="48">
        <v>3010</v>
      </c>
      <c r="H47" s="48">
        <v>3155.7</v>
      </c>
      <c r="I47" s="48">
        <v>3560.9</v>
      </c>
      <c r="J47" s="48">
        <v>3412.2</v>
      </c>
      <c r="K47" s="48">
        <v>3620.1</v>
      </c>
      <c r="L47" s="48">
        <v>3602.7</v>
      </c>
      <c r="M47" s="48">
        <v>4415.3999999999996</v>
      </c>
      <c r="N47" s="48">
        <v>4891</v>
      </c>
      <c r="O47" s="23">
        <f>SUM(D47:N47)</f>
        <v>38579.599999999999</v>
      </c>
      <c r="P47" s="48">
        <v>4000.2</v>
      </c>
      <c r="Q47" s="23">
        <v>4024.5</v>
      </c>
      <c r="R47" s="23">
        <v>4272.2</v>
      </c>
      <c r="S47" s="23">
        <v>3651.2</v>
      </c>
      <c r="T47" s="48">
        <v>4256</v>
      </c>
      <c r="U47" s="48">
        <v>4688.2</v>
      </c>
      <c r="V47" s="48">
        <v>3995.8</v>
      </c>
      <c r="W47" s="48">
        <v>4583.8</v>
      </c>
      <c r="X47" s="48">
        <v>4503.6000000000004</v>
      </c>
      <c r="Y47" s="48">
        <v>4214.8999999999996</v>
      </c>
      <c r="Z47" s="48">
        <v>4383.5</v>
      </c>
      <c r="AA47" s="49">
        <f>SUM(P47:Z47)</f>
        <v>46573.9</v>
      </c>
      <c r="AB47" s="50">
        <f t="shared" si="1"/>
        <v>7994.3000000000029</v>
      </c>
      <c r="AC47" s="50">
        <f t="shared" si="2"/>
        <v>20.721573059337068</v>
      </c>
    </row>
    <row r="48" spans="3:29" ht="15.95" customHeight="1" x14ac:dyDescent="0.25">
      <c r="C48" s="37" t="s">
        <v>33</v>
      </c>
      <c r="D48" s="48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48">
        <v>0</v>
      </c>
      <c r="O48" s="23">
        <f>SUM(D48:N48)</f>
        <v>0</v>
      </c>
      <c r="P48" s="48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49">
        <f>SUM(P48:Z48)</f>
        <v>0</v>
      </c>
      <c r="AB48" s="50">
        <f t="shared" si="1"/>
        <v>0</v>
      </c>
      <c r="AC48" s="71">
        <v>0</v>
      </c>
    </row>
    <row r="49" spans="3:29" ht="15.95" hidden="1" customHeight="1" x14ac:dyDescent="0.25">
      <c r="C49" s="67" t="s">
        <v>58</v>
      </c>
      <c r="D49" s="68">
        <v>0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>
        <v>0</v>
      </c>
      <c r="L49" s="69">
        <v>0</v>
      </c>
      <c r="M49" s="69">
        <v>0</v>
      </c>
      <c r="N49" s="68">
        <v>0</v>
      </c>
      <c r="O49" s="69">
        <f>SUM(D49:N49)</f>
        <v>0</v>
      </c>
      <c r="P49" s="68">
        <v>0</v>
      </c>
      <c r="Q49" s="69">
        <v>0</v>
      </c>
      <c r="R49" s="69">
        <v>0</v>
      </c>
      <c r="S49" s="69">
        <v>0</v>
      </c>
      <c r="T49" s="69">
        <v>0</v>
      </c>
      <c r="U49" s="69">
        <v>0</v>
      </c>
      <c r="V49" s="69">
        <v>0</v>
      </c>
      <c r="W49" s="69">
        <v>0</v>
      </c>
      <c r="X49" s="69">
        <v>0</v>
      </c>
      <c r="Y49" s="69">
        <v>0</v>
      </c>
      <c r="Z49" s="69">
        <v>0</v>
      </c>
      <c r="AA49" s="72">
        <f>SUM(P49:Z49)</f>
        <v>0</v>
      </c>
      <c r="AB49" s="70">
        <f t="shared" si="1"/>
        <v>0</v>
      </c>
      <c r="AC49" s="71">
        <v>0</v>
      </c>
    </row>
    <row r="50" spans="3:29" ht="15.95" customHeight="1" x14ac:dyDescent="0.25">
      <c r="C50" s="67" t="s">
        <v>59</v>
      </c>
      <c r="D50" s="68">
        <f t="shared" ref="D50:AA50" si="24">SUM(D51:D53)</f>
        <v>393.1</v>
      </c>
      <c r="E50" s="69">
        <f t="shared" si="24"/>
        <v>348.7</v>
      </c>
      <c r="F50" s="69">
        <f t="shared" si="24"/>
        <v>317.40000000000003</v>
      </c>
      <c r="G50" s="69">
        <f t="shared" si="24"/>
        <v>442.8</v>
      </c>
      <c r="H50" s="69">
        <f t="shared" si="24"/>
        <v>453.70000000000005</v>
      </c>
      <c r="I50" s="69">
        <f t="shared" si="24"/>
        <v>526</v>
      </c>
      <c r="J50" s="69">
        <f t="shared" si="24"/>
        <v>575.09999999999991</v>
      </c>
      <c r="K50" s="69">
        <f t="shared" si="24"/>
        <v>711.9</v>
      </c>
      <c r="L50" s="69">
        <f t="shared" si="24"/>
        <v>655.19999999999993</v>
      </c>
      <c r="M50" s="69">
        <f t="shared" si="24"/>
        <v>492.79999999999995</v>
      </c>
      <c r="N50" s="69">
        <f t="shared" si="24"/>
        <v>631.5</v>
      </c>
      <c r="O50" s="69">
        <f t="shared" si="24"/>
        <v>5548.1999999999989</v>
      </c>
      <c r="P50" s="68">
        <f t="shared" si="24"/>
        <v>788.5</v>
      </c>
      <c r="Q50" s="69">
        <f t="shared" si="24"/>
        <v>753.5</v>
      </c>
      <c r="R50" s="69">
        <f t="shared" si="24"/>
        <v>717.19999999999993</v>
      </c>
      <c r="S50" s="69">
        <f t="shared" si="24"/>
        <v>783.40000000000009</v>
      </c>
      <c r="T50" s="69">
        <f t="shared" si="24"/>
        <v>750</v>
      </c>
      <c r="U50" s="69">
        <f t="shared" si="24"/>
        <v>725.19999999999993</v>
      </c>
      <c r="V50" s="69">
        <f t="shared" si="24"/>
        <v>759.99999999999989</v>
      </c>
      <c r="W50" s="69">
        <f t="shared" si="24"/>
        <v>838.80000000000007</v>
      </c>
      <c r="X50" s="69">
        <f t="shared" si="24"/>
        <v>766.5</v>
      </c>
      <c r="Y50" s="69">
        <f t="shared" si="24"/>
        <v>570.20000000000005</v>
      </c>
      <c r="Z50" s="69">
        <f t="shared" si="24"/>
        <v>682</v>
      </c>
      <c r="AA50" s="69">
        <f t="shared" si="24"/>
        <v>8135.2999999999993</v>
      </c>
      <c r="AB50" s="70">
        <f t="shared" si="1"/>
        <v>2587.1000000000004</v>
      </c>
      <c r="AC50" s="70">
        <f t="shared" ref="AC50:AC67" si="25">+AB50/O50*100</f>
        <v>46.62953750766016</v>
      </c>
    </row>
    <row r="51" spans="3:29" ht="15.95" customHeight="1" x14ac:dyDescent="0.25">
      <c r="C51" s="37" t="s">
        <v>60</v>
      </c>
      <c r="D51" s="48">
        <v>356.8</v>
      </c>
      <c r="E51" s="48">
        <v>322.3</v>
      </c>
      <c r="F51" s="48">
        <v>287.10000000000002</v>
      </c>
      <c r="G51" s="48">
        <v>415.3</v>
      </c>
      <c r="H51" s="48">
        <v>422.6</v>
      </c>
      <c r="I51" s="48">
        <v>498.7</v>
      </c>
      <c r="J51" s="48">
        <v>552.9</v>
      </c>
      <c r="K51" s="48">
        <v>679.9</v>
      </c>
      <c r="L51" s="48">
        <v>625.29999999999995</v>
      </c>
      <c r="M51" s="48">
        <v>467.4</v>
      </c>
      <c r="N51" s="48">
        <v>603.5</v>
      </c>
      <c r="O51" s="23">
        <f t="shared" ref="O51:O56" si="26">SUM(D51:N51)</f>
        <v>5231.7999999999993</v>
      </c>
      <c r="P51" s="48">
        <v>757.5</v>
      </c>
      <c r="Q51" s="23">
        <v>724.9</v>
      </c>
      <c r="R51" s="23">
        <v>684.6</v>
      </c>
      <c r="S51" s="23">
        <v>753.7</v>
      </c>
      <c r="T51" s="23">
        <v>721.1</v>
      </c>
      <c r="U51" s="23">
        <v>694.5</v>
      </c>
      <c r="V51" s="23">
        <v>719.8</v>
      </c>
      <c r="W51" s="23">
        <v>794.2</v>
      </c>
      <c r="X51" s="23">
        <v>732.6</v>
      </c>
      <c r="Y51" s="23">
        <v>537.79999999999995</v>
      </c>
      <c r="Z51" s="23">
        <v>646.20000000000005</v>
      </c>
      <c r="AA51" s="25">
        <f t="shared" ref="AA51:AA56" si="27">SUM(P51:Z51)</f>
        <v>7766.9</v>
      </c>
      <c r="AB51" s="50">
        <f t="shared" si="1"/>
        <v>2535.1000000000004</v>
      </c>
      <c r="AC51" s="50">
        <f t="shared" si="25"/>
        <v>48.455598455598469</v>
      </c>
    </row>
    <row r="52" spans="3:29" ht="15.95" customHeight="1" x14ac:dyDescent="0.25">
      <c r="C52" s="37" t="s">
        <v>61</v>
      </c>
      <c r="D52" s="48">
        <v>5</v>
      </c>
      <c r="E52" s="48">
        <v>5.7</v>
      </c>
      <c r="F52" s="22">
        <v>6.2</v>
      </c>
      <c r="G52" s="48">
        <v>5.4</v>
      </c>
      <c r="H52" s="48">
        <v>5</v>
      </c>
      <c r="I52" s="48">
        <v>4.9000000000000004</v>
      </c>
      <c r="J52" s="48">
        <v>4.9000000000000004</v>
      </c>
      <c r="K52" s="48">
        <v>5.3</v>
      </c>
      <c r="L52" s="48">
        <v>6</v>
      </c>
      <c r="M52" s="48">
        <v>5.7</v>
      </c>
      <c r="N52" s="48">
        <v>6.1</v>
      </c>
      <c r="O52" s="23">
        <f t="shared" si="26"/>
        <v>60.199999999999996</v>
      </c>
      <c r="P52" s="48">
        <v>4.8</v>
      </c>
      <c r="Q52" s="23">
        <v>5</v>
      </c>
      <c r="R52" s="23">
        <v>5.8</v>
      </c>
      <c r="S52" s="23">
        <v>4.2</v>
      </c>
      <c r="T52" s="23">
        <v>6.4</v>
      </c>
      <c r="U52" s="23">
        <v>8.9</v>
      </c>
      <c r="V52" s="23">
        <v>16.399999999999999</v>
      </c>
      <c r="W52" s="23">
        <v>18.7</v>
      </c>
      <c r="X52" s="23">
        <v>17</v>
      </c>
      <c r="Y52" s="23">
        <v>14.7</v>
      </c>
      <c r="Z52" s="23">
        <v>16.3</v>
      </c>
      <c r="AA52" s="25">
        <f t="shared" si="27"/>
        <v>118.2</v>
      </c>
      <c r="AB52" s="50">
        <f t="shared" si="1"/>
        <v>58.000000000000007</v>
      </c>
      <c r="AC52" s="50">
        <f t="shared" si="25"/>
        <v>96.345514950166134</v>
      </c>
    </row>
    <row r="53" spans="3:29" ht="15.95" customHeight="1" x14ac:dyDescent="0.25">
      <c r="C53" s="37" t="s">
        <v>33</v>
      </c>
      <c r="D53" s="48">
        <v>31.3</v>
      </c>
      <c r="E53" s="48">
        <v>20.7</v>
      </c>
      <c r="F53" s="48">
        <v>24.1</v>
      </c>
      <c r="G53" s="48">
        <v>22.1</v>
      </c>
      <c r="H53" s="48">
        <v>26.1</v>
      </c>
      <c r="I53" s="48">
        <v>22.4</v>
      </c>
      <c r="J53" s="48">
        <v>17.3</v>
      </c>
      <c r="K53" s="48">
        <v>26.7</v>
      </c>
      <c r="L53" s="48">
        <v>23.9</v>
      </c>
      <c r="M53" s="48">
        <v>19.7</v>
      </c>
      <c r="N53" s="48">
        <v>21.9</v>
      </c>
      <c r="O53" s="23">
        <f t="shared" si="26"/>
        <v>256.2</v>
      </c>
      <c r="P53" s="48">
        <v>26.2</v>
      </c>
      <c r="Q53" s="23">
        <v>23.6</v>
      </c>
      <c r="R53" s="23">
        <v>26.8</v>
      </c>
      <c r="S53" s="23">
        <v>25.5</v>
      </c>
      <c r="T53" s="23">
        <v>22.5</v>
      </c>
      <c r="U53" s="23">
        <v>21.8</v>
      </c>
      <c r="V53" s="23">
        <v>23.8</v>
      </c>
      <c r="W53" s="23">
        <v>25.9</v>
      </c>
      <c r="X53" s="23">
        <v>16.899999999999999</v>
      </c>
      <c r="Y53" s="23">
        <v>17.7</v>
      </c>
      <c r="Z53" s="23">
        <v>19.5</v>
      </c>
      <c r="AA53" s="25">
        <f t="shared" si="27"/>
        <v>250.20000000000002</v>
      </c>
      <c r="AB53" s="50">
        <f t="shared" si="1"/>
        <v>-5.9999999999999716</v>
      </c>
      <c r="AC53" s="50">
        <f t="shared" si="25"/>
        <v>-2.3419203747072492</v>
      </c>
    </row>
    <row r="54" spans="3:29" ht="15.95" customHeight="1" x14ac:dyDescent="0.25">
      <c r="C54" s="20" t="s">
        <v>62</v>
      </c>
      <c r="D54" s="16">
        <v>56.4</v>
      </c>
      <c r="E54" s="16">
        <v>83.9</v>
      </c>
      <c r="F54" s="16">
        <v>101.7</v>
      </c>
      <c r="G54" s="16">
        <v>81.3</v>
      </c>
      <c r="H54" s="16">
        <v>91.5</v>
      </c>
      <c r="I54" s="16">
        <v>92.8</v>
      </c>
      <c r="J54" s="16">
        <v>91.4</v>
      </c>
      <c r="K54" s="16">
        <v>92.9</v>
      </c>
      <c r="L54" s="16">
        <v>89.9</v>
      </c>
      <c r="M54" s="16">
        <v>96.1</v>
      </c>
      <c r="N54" s="16">
        <v>103.4</v>
      </c>
      <c r="O54" s="15">
        <f t="shared" si="26"/>
        <v>981.3</v>
      </c>
      <c r="P54" s="16">
        <v>82.7</v>
      </c>
      <c r="Q54" s="15">
        <v>106.1</v>
      </c>
      <c r="R54" s="15">
        <v>108.8</v>
      </c>
      <c r="S54" s="15">
        <v>86.8</v>
      </c>
      <c r="T54" s="15">
        <v>102.5</v>
      </c>
      <c r="U54" s="15">
        <v>104.3</v>
      </c>
      <c r="V54" s="15">
        <v>98.9</v>
      </c>
      <c r="W54" s="15">
        <v>92.9</v>
      </c>
      <c r="X54" s="15">
        <v>93.2</v>
      </c>
      <c r="Y54" s="15">
        <v>94.4</v>
      </c>
      <c r="Z54" s="15">
        <v>117.3</v>
      </c>
      <c r="AA54" s="17">
        <f t="shared" si="27"/>
        <v>1087.9000000000001</v>
      </c>
      <c r="AB54" s="18">
        <f t="shared" si="1"/>
        <v>106.60000000000014</v>
      </c>
      <c r="AC54" s="18">
        <f t="shared" si="25"/>
        <v>10.863140731682476</v>
      </c>
    </row>
    <row r="55" spans="3:29" ht="15.95" customHeight="1" x14ac:dyDescent="0.25">
      <c r="C55" s="20" t="s">
        <v>63</v>
      </c>
      <c r="D55" s="16">
        <v>0</v>
      </c>
      <c r="E55" s="16">
        <v>0.2</v>
      </c>
      <c r="F55" s="16">
        <v>0.1</v>
      </c>
      <c r="G55" s="16">
        <v>0</v>
      </c>
      <c r="H55" s="16">
        <v>0.1</v>
      </c>
      <c r="I55" s="16">
        <v>0.1</v>
      </c>
      <c r="J55" s="16">
        <v>0.3</v>
      </c>
      <c r="K55" s="16">
        <v>0.2</v>
      </c>
      <c r="L55" s="16">
        <v>0.1</v>
      </c>
      <c r="M55" s="16">
        <v>0.4</v>
      </c>
      <c r="N55" s="16">
        <v>0.1</v>
      </c>
      <c r="O55" s="15">
        <f>SUM(D55:N55)</f>
        <v>1.6</v>
      </c>
      <c r="P55" s="16">
        <v>0.2</v>
      </c>
      <c r="Q55" s="15">
        <v>0.6</v>
      </c>
      <c r="R55" s="15">
        <v>0.2</v>
      </c>
      <c r="S55" s="15">
        <v>0.1</v>
      </c>
      <c r="T55" s="15">
        <v>0.3</v>
      </c>
      <c r="U55" s="15">
        <v>0.2</v>
      </c>
      <c r="V55" s="15">
        <v>0.2</v>
      </c>
      <c r="W55" s="15">
        <v>0.2</v>
      </c>
      <c r="X55" s="15">
        <v>0.1</v>
      </c>
      <c r="Y55" s="15">
        <v>0.3</v>
      </c>
      <c r="Z55" s="15">
        <v>0.3</v>
      </c>
      <c r="AA55" s="17">
        <f t="shared" si="27"/>
        <v>2.6999999999999997</v>
      </c>
      <c r="AB55" s="18">
        <f t="shared" si="1"/>
        <v>1.0999999999999996</v>
      </c>
      <c r="AC55" s="18">
        <f t="shared" si="25"/>
        <v>68.749999999999972</v>
      </c>
    </row>
    <row r="56" spans="3:29" ht="15.95" customHeight="1" x14ac:dyDescent="0.25">
      <c r="C56" s="20" t="s">
        <v>64</v>
      </c>
      <c r="D56" s="73">
        <v>180.2</v>
      </c>
      <c r="E56" s="16">
        <v>204.5</v>
      </c>
      <c r="F56" s="16">
        <v>205.2</v>
      </c>
      <c r="G56" s="16">
        <v>200</v>
      </c>
      <c r="H56" s="16">
        <v>200.8</v>
      </c>
      <c r="I56" s="16">
        <v>523.6</v>
      </c>
      <c r="J56" s="16">
        <v>216.9</v>
      </c>
      <c r="K56" s="16">
        <v>400</v>
      </c>
      <c r="L56" s="16">
        <v>218.4</v>
      </c>
      <c r="M56" s="16">
        <v>340.1</v>
      </c>
      <c r="N56" s="16">
        <v>241</v>
      </c>
      <c r="O56" s="15">
        <f t="shared" si="26"/>
        <v>2930.7000000000003</v>
      </c>
      <c r="P56" s="73">
        <v>686.2</v>
      </c>
      <c r="Q56" s="15">
        <v>405.9</v>
      </c>
      <c r="R56" s="15">
        <v>692</v>
      </c>
      <c r="S56" s="15">
        <v>469.2</v>
      </c>
      <c r="T56" s="15">
        <v>283.5</v>
      </c>
      <c r="U56" s="15">
        <v>417.5</v>
      </c>
      <c r="V56" s="15">
        <v>428.3</v>
      </c>
      <c r="W56" s="15">
        <v>320.2</v>
      </c>
      <c r="X56" s="15">
        <v>309.2</v>
      </c>
      <c r="Y56" s="15">
        <v>265.3</v>
      </c>
      <c r="Z56" s="15">
        <v>282.7</v>
      </c>
      <c r="AA56" s="17">
        <f t="shared" si="27"/>
        <v>4559.9999999999991</v>
      </c>
      <c r="AB56" s="18">
        <f t="shared" si="1"/>
        <v>1629.2999999999988</v>
      </c>
      <c r="AC56" s="18">
        <f t="shared" si="25"/>
        <v>55.594226635274801</v>
      </c>
    </row>
    <row r="57" spans="3:29" ht="15.95" customHeight="1" x14ac:dyDescent="0.25">
      <c r="C57" s="20" t="s">
        <v>65</v>
      </c>
      <c r="D57" s="15">
        <f t="shared" ref="D57:Z57" si="28">+D58</f>
        <v>1648.9</v>
      </c>
      <c r="E57" s="15">
        <f t="shared" si="28"/>
        <v>0.2</v>
      </c>
      <c r="F57" s="15">
        <f t="shared" si="28"/>
        <v>341.90000000000003</v>
      </c>
      <c r="G57" s="15">
        <f t="shared" si="28"/>
        <v>0</v>
      </c>
      <c r="H57" s="15">
        <f t="shared" si="28"/>
        <v>0.2</v>
      </c>
      <c r="I57" s="15">
        <f t="shared" si="28"/>
        <v>330</v>
      </c>
      <c r="J57" s="15">
        <f t="shared" si="28"/>
        <v>0.1</v>
      </c>
      <c r="K57" s="15">
        <f t="shared" si="28"/>
        <v>0</v>
      </c>
      <c r="L57" s="15">
        <f t="shared" si="28"/>
        <v>340.1</v>
      </c>
      <c r="M57" s="15">
        <f t="shared" si="28"/>
        <v>0</v>
      </c>
      <c r="N57" s="15">
        <f t="shared" si="28"/>
        <v>0.1</v>
      </c>
      <c r="O57" s="15">
        <f t="shared" si="28"/>
        <v>2661.5</v>
      </c>
      <c r="P57" s="15">
        <f t="shared" si="28"/>
        <v>0</v>
      </c>
      <c r="Q57" s="15">
        <f t="shared" si="28"/>
        <v>0.2</v>
      </c>
      <c r="R57" s="15">
        <f t="shared" si="28"/>
        <v>330</v>
      </c>
      <c r="S57" s="15">
        <f t="shared" si="28"/>
        <v>0.1</v>
      </c>
      <c r="T57" s="15">
        <f t="shared" si="28"/>
        <v>0.1</v>
      </c>
      <c r="U57" s="15">
        <f t="shared" si="28"/>
        <v>330</v>
      </c>
      <c r="V57" s="15">
        <f t="shared" si="28"/>
        <v>0.1</v>
      </c>
      <c r="W57" s="15">
        <f t="shared" si="28"/>
        <v>0.1</v>
      </c>
      <c r="X57" s="15">
        <f t="shared" si="28"/>
        <v>340</v>
      </c>
      <c r="Y57" s="15">
        <f t="shared" si="28"/>
        <v>1003.8</v>
      </c>
      <c r="Z57" s="15">
        <f t="shared" si="28"/>
        <v>10.3</v>
      </c>
      <c r="AA57" s="17">
        <f>+AA58</f>
        <v>2014.7</v>
      </c>
      <c r="AB57" s="18">
        <f t="shared" si="1"/>
        <v>-646.79999999999995</v>
      </c>
      <c r="AC57" s="18">
        <f t="shared" si="25"/>
        <v>-24.30208529024986</v>
      </c>
    </row>
    <row r="58" spans="3:29" s="75" customFormat="1" ht="15.95" customHeight="1" x14ac:dyDescent="0.25">
      <c r="C58" s="74" t="s">
        <v>66</v>
      </c>
      <c r="D58" s="16">
        <f t="shared" ref="D58:Z58" si="29">SUM(D59:D62)</f>
        <v>1648.9</v>
      </c>
      <c r="E58" s="16">
        <f t="shared" si="29"/>
        <v>0.2</v>
      </c>
      <c r="F58" s="16">
        <f t="shared" si="29"/>
        <v>341.90000000000003</v>
      </c>
      <c r="G58" s="16">
        <f t="shared" si="29"/>
        <v>0</v>
      </c>
      <c r="H58" s="16">
        <f t="shared" si="29"/>
        <v>0.2</v>
      </c>
      <c r="I58" s="16">
        <f t="shared" si="29"/>
        <v>330</v>
      </c>
      <c r="J58" s="16">
        <f t="shared" si="29"/>
        <v>0.1</v>
      </c>
      <c r="K58" s="16">
        <f t="shared" si="29"/>
        <v>0</v>
      </c>
      <c r="L58" s="16">
        <f t="shared" si="29"/>
        <v>340.1</v>
      </c>
      <c r="M58" s="16">
        <f t="shared" si="29"/>
        <v>0</v>
      </c>
      <c r="N58" s="16">
        <f t="shared" si="29"/>
        <v>0.1</v>
      </c>
      <c r="O58" s="16">
        <f t="shared" si="29"/>
        <v>2661.5</v>
      </c>
      <c r="P58" s="16">
        <f t="shared" si="29"/>
        <v>0</v>
      </c>
      <c r="Q58" s="16">
        <f t="shared" si="29"/>
        <v>0.2</v>
      </c>
      <c r="R58" s="16">
        <f t="shared" si="29"/>
        <v>330</v>
      </c>
      <c r="S58" s="16">
        <f t="shared" si="29"/>
        <v>0.1</v>
      </c>
      <c r="T58" s="16">
        <f t="shared" si="29"/>
        <v>0.1</v>
      </c>
      <c r="U58" s="16">
        <f t="shared" si="29"/>
        <v>330</v>
      </c>
      <c r="V58" s="16">
        <f t="shared" si="29"/>
        <v>0.1</v>
      </c>
      <c r="W58" s="16">
        <f t="shared" si="29"/>
        <v>0.1</v>
      </c>
      <c r="X58" s="16">
        <f t="shared" si="29"/>
        <v>340</v>
      </c>
      <c r="Y58" s="16">
        <f t="shared" si="29"/>
        <v>1003.8</v>
      </c>
      <c r="Z58" s="16">
        <f t="shared" si="29"/>
        <v>10.3</v>
      </c>
      <c r="AA58" s="17">
        <f t="shared" ref="AA58:AA62" si="30">SUM(P58:Z58)</f>
        <v>2014.7</v>
      </c>
      <c r="AB58" s="18">
        <f t="shared" si="1"/>
        <v>-646.79999999999995</v>
      </c>
      <c r="AC58" s="18">
        <f t="shared" si="25"/>
        <v>-24.30208529024986</v>
      </c>
    </row>
    <row r="59" spans="3:29" s="77" customFormat="1" ht="15.95" customHeight="1" x14ac:dyDescent="0.25">
      <c r="C59" s="76" t="s">
        <v>67</v>
      </c>
      <c r="D59" s="22">
        <v>0</v>
      </c>
      <c r="E59" s="22">
        <v>0</v>
      </c>
      <c r="F59" s="22">
        <v>11.8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3">
        <f t="shared" ref="O59:O62" si="31">SUM(D59:N59)</f>
        <v>11.8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5">
        <f t="shared" si="30"/>
        <v>0</v>
      </c>
      <c r="AB59" s="26">
        <f t="shared" si="1"/>
        <v>-11.8</v>
      </c>
      <c r="AC59" s="71">
        <f t="shared" si="25"/>
        <v>-100</v>
      </c>
    </row>
    <row r="60" spans="3:29" s="77" customFormat="1" ht="15.95" customHeight="1" x14ac:dyDescent="0.25">
      <c r="C60" s="76" t="s">
        <v>68</v>
      </c>
      <c r="D60" s="22">
        <v>0</v>
      </c>
      <c r="E60" s="22">
        <v>0</v>
      </c>
      <c r="F60" s="22">
        <v>330</v>
      </c>
      <c r="G60" s="22">
        <v>0</v>
      </c>
      <c r="H60" s="22">
        <v>0</v>
      </c>
      <c r="I60" s="22">
        <v>330</v>
      </c>
      <c r="J60" s="22">
        <v>0</v>
      </c>
      <c r="K60" s="22">
        <v>0</v>
      </c>
      <c r="L60" s="22">
        <v>340</v>
      </c>
      <c r="M60" s="22">
        <v>0</v>
      </c>
      <c r="N60" s="22">
        <v>0</v>
      </c>
      <c r="O60" s="23">
        <f t="shared" si="31"/>
        <v>1000</v>
      </c>
      <c r="P60" s="22">
        <v>0</v>
      </c>
      <c r="Q60" s="22">
        <v>0</v>
      </c>
      <c r="R60" s="22">
        <v>330</v>
      </c>
      <c r="S60" s="22">
        <v>0</v>
      </c>
      <c r="T60" s="22">
        <v>0</v>
      </c>
      <c r="U60" s="22">
        <v>330</v>
      </c>
      <c r="V60" s="22">
        <v>0</v>
      </c>
      <c r="W60" s="22">
        <v>0</v>
      </c>
      <c r="X60" s="22">
        <v>340</v>
      </c>
      <c r="Y60" s="22">
        <v>1000</v>
      </c>
      <c r="Z60" s="22">
        <v>0</v>
      </c>
      <c r="AA60" s="25">
        <f t="shared" si="30"/>
        <v>2000</v>
      </c>
      <c r="AB60" s="78">
        <f t="shared" si="1"/>
        <v>1000</v>
      </c>
      <c r="AC60" s="71">
        <f t="shared" si="25"/>
        <v>100</v>
      </c>
    </row>
    <row r="61" spans="3:29" s="77" customFormat="1" ht="15.95" customHeight="1" x14ac:dyDescent="0.25">
      <c r="C61" s="76" t="s">
        <v>69</v>
      </c>
      <c r="D61" s="22">
        <v>1648.9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3">
        <f t="shared" si="31"/>
        <v>1648.9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5">
        <f t="shared" si="30"/>
        <v>0</v>
      </c>
      <c r="AB61" s="26">
        <f t="shared" si="1"/>
        <v>-1648.9</v>
      </c>
      <c r="AC61" s="71">
        <f t="shared" si="25"/>
        <v>-100</v>
      </c>
    </row>
    <row r="62" spans="3:29" s="77" customFormat="1" ht="15.95" customHeight="1" x14ac:dyDescent="0.25">
      <c r="C62" s="76" t="s">
        <v>33</v>
      </c>
      <c r="D62" s="22">
        <v>0</v>
      </c>
      <c r="E62" s="22">
        <v>0.2</v>
      </c>
      <c r="F62" s="22">
        <v>0.1</v>
      </c>
      <c r="G62" s="22">
        <v>0</v>
      </c>
      <c r="H62" s="22">
        <v>0.2</v>
      </c>
      <c r="I62" s="22">
        <v>0</v>
      </c>
      <c r="J62" s="22">
        <v>0.1</v>
      </c>
      <c r="K62" s="22">
        <v>0</v>
      </c>
      <c r="L62" s="22">
        <v>0.1</v>
      </c>
      <c r="M62" s="22">
        <v>0</v>
      </c>
      <c r="N62" s="22">
        <v>0.1</v>
      </c>
      <c r="O62" s="23">
        <f t="shared" si="31"/>
        <v>0.79999999999999993</v>
      </c>
      <c r="P62" s="22">
        <v>0</v>
      </c>
      <c r="Q62" s="22">
        <v>0.2</v>
      </c>
      <c r="R62" s="22">
        <v>0</v>
      </c>
      <c r="S62" s="22">
        <v>0.1</v>
      </c>
      <c r="T62" s="22">
        <v>0.1</v>
      </c>
      <c r="U62" s="22">
        <v>0</v>
      </c>
      <c r="V62" s="22">
        <v>0.1</v>
      </c>
      <c r="W62" s="22">
        <v>0.1</v>
      </c>
      <c r="X62" s="22">
        <v>0</v>
      </c>
      <c r="Y62" s="22">
        <v>3.8</v>
      </c>
      <c r="Z62" s="22">
        <v>10.3</v>
      </c>
      <c r="AA62" s="25">
        <f t="shared" si="30"/>
        <v>14.7</v>
      </c>
      <c r="AB62" s="26">
        <f t="shared" si="1"/>
        <v>13.899999999999999</v>
      </c>
      <c r="AC62" s="71">
        <f t="shared" si="25"/>
        <v>1737.5</v>
      </c>
    </row>
    <row r="63" spans="3:29" ht="15.95" customHeight="1" x14ac:dyDescent="0.25">
      <c r="C63" s="79" t="s">
        <v>70</v>
      </c>
      <c r="D63" s="16">
        <f t="shared" ref="D63:AA63" si="32">+D64+D75+D79</f>
        <v>1679.0000000000002</v>
      </c>
      <c r="E63" s="15">
        <f t="shared" si="32"/>
        <v>1456.1000000000001</v>
      </c>
      <c r="F63" s="15">
        <f t="shared" si="32"/>
        <v>1461.1</v>
      </c>
      <c r="G63" s="15">
        <f t="shared" si="32"/>
        <v>1592.5</v>
      </c>
      <c r="H63" s="15">
        <f t="shared" si="32"/>
        <v>1769</v>
      </c>
      <c r="I63" s="15">
        <f t="shared" si="32"/>
        <v>1828.1</v>
      </c>
      <c r="J63" s="15">
        <f t="shared" si="32"/>
        <v>2032.1</v>
      </c>
      <c r="K63" s="15">
        <f t="shared" si="32"/>
        <v>2209.1</v>
      </c>
      <c r="L63" s="15">
        <f t="shared" si="32"/>
        <v>2226.3000000000002</v>
      </c>
      <c r="M63" s="15">
        <f t="shared" si="32"/>
        <v>1979</v>
      </c>
      <c r="N63" s="15">
        <f>+N64+N75+N79</f>
        <v>1799.6999999999998</v>
      </c>
      <c r="O63" s="15">
        <f t="shared" si="32"/>
        <v>20032</v>
      </c>
      <c r="P63" s="16">
        <f t="shared" si="32"/>
        <v>2225.5</v>
      </c>
      <c r="Q63" s="15">
        <f t="shared" si="32"/>
        <v>2639</v>
      </c>
      <c r="R63" s="15">
        <f t="shared" si="32"/>
        <v>2333.4</v>
      </c>
      <c r="S63" s="15">
        <f t="shared" si="32"/>
        <v>1981.5999999999997</v>
      </c>
      <c r="T63" s="15">
        <f t="shared" si="32"/>
        <v>2568.9</v>
      </c>
      <c r="U63" s="15">
        <f t="shared" si="32"/>
        <v>2312.1</v>
      </c>
      <c r="V63" s="15">
        <f t="shared" si="32"/>
        <v>2539.6</v>
      </c>
      <c r="W63" s="15">
        <f t="shared" si="32"/>
        <v>2381.1000000000004</v>
      </c>
      <c r="X63" s="15">
        <f t="shared" si="32"/>
        <v>2560.3999999999996</v>
      </c>
      <c r="Y63" s="15">
        <f t="shared" si="32"/>
        <v>3665.5000000000005</v>
      </c>
      <c r="Z63" s="15">
        <f t="shared" si="32"/>
        <v>2430.2000000000003</v>
      </c>
      <c r="AA63" s="17">
        <f t="shared" si="32"/>
        <v>27637.300000000003</v>
      </c>
      <c r="AB63" s="18">
        <f t="shared" si="1"/>
        <v>7605.3000000000029</v>
      </c>
      <c r="AC63" s="15">
        <f t="shared" si="25"/>
        <v>37.965754792332284</v>
      </c>
    </row>
    <row r="64" spans="3:29" ht="15.95" customHeight="1" x14ac:dyDescent="0.25">
      <c r="C64" s="80" t="s">
        <v>71</v>
      </c>
      <c r="D64" s="16">
        <f t="shared" ref="D64:AA64" si="33">+D65+D71</f>
        <v>1429.3000000000002</v>
      </c>
      <c r="E64" s="15">
        <f t="shared" si="33"/>
        <v>1212.9000000000001</v>
      </c>
      <c r="F64" s="15">
        <f t="shared" si="33"/>
        <v>1172.5</v>
      </c>
      <c r="G64" s="15">
        <f t="shared" si="33"/>
        <v>1169</v>
      </c>
      <c r="H64" s="15">
        <f t="shared" si="33"/>
        <v>1344.6</v>
      </c>
      <c r="I64" s="15">
        <f t="shared" si="33"/>
        <v>1395</v>
      </c>
      <c r="J64" s="15">
        <f t="shared" si="33"/>
        <v>1616.8</v>
      </c>
      <c r="K64" s="15">
        <f t="shared" si="33"/>
        <v>1797.5</v>
      </c>
      <c r="L64" s="15">
        <f t="shared" si="33"/>
        <v>1862.6</v>
      </c>
      <c r="M64" s="15">
        <f t="shared" si="33"/>
        <v>1584.4</v>
      </c>
      <c r="N64" s="15">
        <f>+N65+N71</f>
        <v>1370.6</v>
      </c>
      <c r="O64" s="15">
        <f t="shared" si="33"/>
        <v>15955.199999999999</v>
      </c>
      <c r="P64" s="16">
        <f t="shared" si="33"/>
        <v>1822</v>
      </c>
      <c r="Q64" s="15">
        <f t="shared" si="33"/>
        <v>2118.7999999999997</v>
      </c>
      <c r="R64" s="15">
        <f t="shared" si="33"/>
        <v>1792.2000000000003</v>
      </c>
      <c r="S64" s="15">
        <f t="shared" si="33"/>
        <v>1389.1</v>
      </c>
      <c r="T64" s="15">
        <f t="shared" si="33"/>
        <v>2036.8</v>
      </c>
      <c r="U64" s="15">
        <f t="shared" si="33"/>
        <v>1758.1000000000001</v>
      </c>
      <c r="V64" s="15">
        <f t="shared" si="33"/>
        <v>1971.8999999999999</v>
      </c>
      <c r="W64" s="15">
        <f t="shared" si="33"/>
        <v>1896.8</v>
      </c>
      <c r="X64" s="15">
        <f t="shared" si="33"/>
        <v>2031.3</v>
      </c>
      <c r="Y64" s="15">
        <f t="shared" si="33"/>
        <v>3104.3</v>
      </c>
      <c r="Z64" s="15">
        <f t="shared" si="33"/>
        <v>1870.3000000000002</v>
      </c>
      <c r="AA64" s="17">
        <f t="shared" si="33"/>
        <v>21791.600000000002</v>
      </c>
      <c r="AB64" s="18">
        <f t="shared" si="1"/>
        <v>5836.4000000000033</v>
      </c>
      <c r="AC64" s="15">
        <f t="shared" si="25"/>
        <v>36.579923786602507</v>
      </c>
    </row>
    <row r="65" spans="3:29" ht="15.95" customHeight="1" x14ac:dyDescent="0.25">
      <c r="C65" s="36" t="s">
        <v>72</v>
      </c>
      <c r="D65" s="16">
        <f>+D66+D69+D70</f>
        <v>76.900000000000006</v>
      </c>
      <c r="E65" s="16">
        <f t="shared" ref="E65:M65" si="34">+E66+E69+E70</f>
        <v>91.899999999999991</v>
      </c>
      <c r="F65" s="16">
        <f t="shared" si="34"/>
        <v>109.1</v>
      </c>
      <c r="G65" s="16">
        <f t="shared" si="34"/>
        <v>148.5</v>
      </c>
      <c r="H65" s="16">
        <f t="shared" si="34"/>
        <v>146.80000000000001</v>
      </c>
      <c r="I65" s="16">
        <f t="shared" si="34"/>
        <v>175.7</v>
      </c>
      <c r="J65" s="16">
        <f t="shared" si="34"/>
        <v>92</v>
      </c>
      <c r="K65" s="16">
        <f t="shared" si="34"/>
        <v>231.5</v>
      </c>
      <c r="L65" s="16">
        <f t="shared" si="34"/>
        <v>146.6</v>
      </c>
      <c r="M65" s="16">
        <f t="shared" si="34"/>
        <v>143.40000000000003</v>
      </c>
      <c r="N65" s="16">
        <f>+N66+N69+N70</f>
        <v>81.899999999999991</v>
      </c>
      <c r="O65" s="16">
        <f t="shared" ref="O65:AA65" si="35">+O66+O69+O70</f>
        <v>1444.2999999999997</v>
      </c>
      <c r="P65" s="16">
        <f t="shared" si="35"/>
        <v>87.5</v>
      </c>
      <c r="Q65" s="16">
        <f t="shared" si="35"/>
        <v>478.1</v>
      </c>
      <c r="R65" s="16">
        <f t="shared" si="35"/>
        <v>189.7</v>
      </c>
      <c r="S65" s="16">
        <f t="shared" si="35"/>
        <v>82.5</v>
      </c>
      <c r="T65" s="16">
        <f t="shared" si="35"/>
        <v>89.5</v>
      </c>
      <c r="U65" s="16">
        <f t="shared" si="35"/>
        <v>259.3</v>
      </c>
      <c r="V65" s="16">
        <f t="shared" si="35"/>
        <v>185.79999999999998</v>
      </c>
      <c r="W65" s="16">
        <f t="shared" si="35"/>
        <v>177.5</v>
      </c>
      <c r="X65" s="16">
        <f t="shared" si="35"/>
        <v>282.5</v>
      </c>
      <c r="Y65" s="16">
        <f t="shared" si="35"/>
        <v>260.89999999999998</v>
      </c>
      <c r="Z65" s="16">
        <f t="shared" si="35"/>
        <v>177.10000000000002</v>
      </c>
      <c r="AA65" s="16">
        <f t="shared" si="35"/>
        <v>2270.4</v>
      </c>
      <c r="AB65" s="18">
        <f t="shared" si="1"/>
        <v>826.10000000000036</v>
      </c>
      <c r="AC65" s="15">
        <f t="shared" si="25"/>
        <v>57.197258187357235</v>
      </c>
    </row>
    <row r="66" spans="3:29" ht="15.95" customHeight="1" x14ac:dyDescent="0.25">
      <c r="C66" s="56" t="s">
        <v>73</v>
      </c>
      <c r="D66" s="48">
        <f>+D67+D68</f>
        <v>74.900000000000006</v>
      </c>
      <c r="E66" s="48">
        <f t="shared" ref="E66:Z66" si="36">+E67+E68</f>
        <v>91.8</v>
      </c>
      <c r="F66" s="48">
        <f t="shared" si="36"/>
        <v>100.7</v>
      </c>
      <c r="G66" s="48">
        <f t="shared" si="36"/>
        <v>89</v>
      </c>
      <c r="H66" s="48">
        <f t="shared" si="36"/>
        <v>87.3</v>
      </c>
      <c r="I66" s="48">
        <f t="shared" si="36"/>
        <v>93.1</v>
      </c>
      <c r="J66" s="48">
        <f t="shared" si="36"/>
        <v>89.5</v>
      </c>
      <c r="K66" s="48">
        <f t="shared" si="36"/>
        <v>80</v>
      </c>
      <c r="L66" s="48">
        <f t="shared" si="36"/>
        <v>83.6</v>
      </c>
      <c r="M66" s="48">
        <f t="shared" si="36"/>
        <v>80.900000000000006</v>
      </c>
      <c r="N66" s="81">
        <v>81.8</v>
      </c>
      <c r="O66" s="48">
        <f t="shared" si="36"/>
        <v>952.59999999999991</v>
      </c>
      <c r="P66" s="48">
        <f t="shared" si="36"/>
        <v>85.7</v>
      </c>
      <c r="Q66" s="48">
        <f t="shared" si="36"/>
        <v>83.6</v>
      </c>
      <c r="R66" s="48">
        <f t="shared" si="36"/>
        <v>96.8</v>
      </c>
      <c r="S66" s="48">
        <f t="shared" si="36"/>
        <v>79.8</v>
      </c>
      <c r="T66" s="48">
        <f t="shared" si="36"/>
        <v>71.5</v>
      </c>
      <c r="U66" s="48">
        <f t="shared" si="36"/>
        <v>79.2</v>
      </c>
      <c r="V66" s="48">
        <f t="shared" si="36"/>
        <v>80.599999999999994</v>
      </c>
      <c r="W66" s="48">
        <f t="shared" si="36"/>
        <v>91.3</v>
      </c>
      <c r="X66" s="48">
        <f t="shared" si="36"/>
        <v>273.29999999999995</v>
      </c>
      <c r="Y66" s="48">
        <f t="shared" si="36"/>
        <v>94.1</v>
      </c>
      <c r="Z66" s="48">
        <f t="shared" si="36"/>
        <v>103</v>
      </c>
      <c r="AA66" s="48">
        <f>+AA67+AA68</f>
        <v>1138.9000000000001</v>
      </c>
      <c r="AB66" s="50">
        <f t="shared" si="1"/>
        <v>186.30000000000018</v>
      </c>
      <c r="AC66" s="23">
        <f t="shared" si="25"/>
        <v>19.55700188956542</v>
      </c>
    </row>
    <row r="67" spans="3:29" ht="15.95" customHeight="1" x14ac:dyDescent="0.25">
      <c r="C67" s="82" t="s">
        <v>74</v>
      </c>
      <c r="D67" s="48">
        <v>74.900000000000006</v>
      </c>
      <c r="E67" s="81">
        <v>91.8</v>
      </c>
      <c r="F67" s="81">
        <v>100.7</v>
      </c>
      <c r="G67" s="81">
        <v>89</v>
      </c>
      <c r="H67" s="81">
        <v>87.3</v>
      </c>
      <c r="I67" s="81">
        <v>93.1</v>
      </c>
      <c r="J67" s="81">
        <v>89.5</v>
      </c>
      <c r="K67" s="81">
        <v>80</v>
      </c>
      <c r="L67" s="81">
        <v>83.6</v>
      </c>
      <c r="M67" s="81">
        <v>80.900000000000006</v>
      </c>
      <c r="N67" s="81">
        <v>81.8</v>
      </c>
      <c r="O67" s="23">
        <f>SUM(D67:N67)</f>
        <v>952.59999999999991</v>
      </c>
      <c r="P67" s="48">
        <v>85.7</v>
      </c>
      <c r="Q67" s="83">
        <v>83.6</v>
      </c>
      <c r="R67" s="83">
        <v>96.8</v>
      </c>
      <c r="S67" s="83">
        <v>79.8</v>
      </c>
      <c r="T67" s="83">
        <v>71.5</v>
      </c>
      <c r="U67" s="83">
        <v>79.2</v>
      </c>
      <c r="V67" s="83">
        <v>78.5</v>
      </c>
      <c r="W67" s="83">
        <v>85.7</v>
      </c>
      <c r="X67" s="83">
        <v>81.099999999999994</v>
      </c>
      <c r="Y67" s="83">
        <v>94</v>
      </c>
      <c r="Z67" s="83">
        <v>101.9</v>
      </c>
      <c r="AA67" s="48">
        <f>SUM(P67:Z67)</f>
        <v>937.80000000000007</v>
      </c>
      <c r="AB67" s="50">
        <f t="shared" si="1"/>
        <v>-14.799999999999841</v>
      </c>
      <c r="AC67" s="23">
        <f t="shared" si="25"/>
        <v>-1.5536426621876802</v>
      </c>
    </row>
    <row r="68" spans="3:29" ht="15.95" customHeight="1" x14ac:dyDescent="0.25">
      <c r="C68" s="84" t="s">
        <v>75</v>
      </c>
      <c r="D68" s="59">
        <v>0</v>
      </c>
      <c r="E68" s="85">
        <v>0</v>
      </c>
      <c r="F68" s="85">
        <v>0</v>
      </c>
      <c r="G68" s="85">
        <v>0</v>
      </c>
      <c r="H68" s="85">
        <v>0</v>
      </c>
      <c r="I68" s="85">
        <v>0</v>
      </c>
      <c r="J68" s="85">
        <v>0</v>
      </c>
      <c r="K68" s="85">
        <v>0</v>
      </c>
      <c r="L68" s="85">
        <v>0</v>
      </c>
      <c r="M68" s="85">
        <v>0</v>
      </c>
      <c r="N68" s="85">
        <v>0</v>
      </c>
      <c r="O68" s="61">
        <f>SUM(D68:N68)</f>
        <v>0</v>
      </c>
      <c r="P68" s="59">
        <v>0</v>
      </c>
      <c r="Q68" s="86">
        <v>0</v>
      </c>
      <c r="R68" s="86">
        <v>0</v>
      </c>
      <c r="S68" s="86">
        <v>0</v>
      </c>
      <c r="T68" s="86">
        <v>0</v>
      </c>
      <c r="U68" s="86">
        <v>0</v>
      </c>
      <c r="V68" s="86">
        <v>2.1</v>
      </c>
      <c r="W68" s="86">
        <v>5.6</v>
      </c>
      <c r="X68" s="86">
        <v>192.2</v>
      </c>
      <c r="Y68" s="86">
        <v>0.1</v>
      </c>
      <c r="Z68" s="86">
        <v>1.1000000000000001</v>
      </c>
      <c r="AA68" s="62">
        <f>SUM(P68:Z68)</f>
        <v>201.09999999999997</v>
      </c>
      <c r="AB68" s="63">
        <f t="shared" si="1"/>
        <v>201.09999999999997</v>
      </c>
      <c r="AC68" s="87">
        <v>0</v>
      </c>
    </row>
    <row r="69" spans="3:29" ht="15.95" customHeight="1" x14ac:dyDescent="0.25">
      <c r="C69" s="88" t="s">
        <v>76</v>
      </c>
      <c r="D69" s="59">
        <v>1.9</v>
      </c>
      <c r="E69" s="85">
        <v>0</v>
      </c>
      <c r="F69" s="85">
        <v>7.1</v>
      </c>
      <c r="G69" s="85">
        <v>59.5</v>
      </c>
      <c r="H69" s="85">
        <v>59.5</v>
      </c>
      <c r="I69" s="85">
        <v>82.5</v>
      </c>
      <c r="J69" s="85">
        <v>0.6</v>
      </c>
      <c r="K69" s="85">
        <v>151.4</v>
      </c>
      <c r="L69" s="85">
        <v>62.9</v>
      </c>
      <c r="M69" s="85">
        <v>61.2</v>
      </c>
      <c r="N69" s="60">
        <v>0</v>
      </c>
      <c r="O69" s="61">
        <f>SUM(D69:N69)</f>
        <v>486.59999999999997</v>
      </c>
      <c r="P69" s="59">
        <v>1.8</v>
      </c>
      <c r="Q69" s="86">
        <v>394.4</v>
      </c>
      <c r="R69" s="86">
        <v>92.8</v>
      </c>
      <c r="S69" s="86">
        <v>2.5</v>
      </c>
      <c r="T69" s="86">
        <v>16.399999999999999</v>
      </c>
      <c r="U69" s="86">
        <v>180</v>
      </c>
      <c r="V69" s="86">
        <v>105.1</v>
      </c>
      <c r="W69" s="86">
        <v>86.2</v>
      </c>
      <c r="X69" s="86">
        <v>9.1</v>
      </c>
      <c r="Y69" s="86">
        <v>166.8</v>
      </c>
      <c r="Z69" s="86">
        <v>73.3</v>
      </c>
      <c r="AA69" s="62">
        <f>SUM(P69:Z69)</f>
        <v>1128.4000000000001</v>
      </c>
      <c r="AB69" s="63">
        <f t="shared" si="1"/>
        <v>641.80000000000018</v>
      </c>
      <c r="AC69" s="61">
        <f t="shared" ref="AC69:AC80" si="37">+AB69/O69*100</f>
        <v>131.894780106864</v>
      </c>
    </row>
    <row r="70" spans="3:29" ht="15.95" customHeight="1" x14ac:dyDescent="0.25">
      <c r="C70" s="56" t="s">
        <v>77</v>
      </c>
      <c r="D70" s="48">
        <v>0.1</v>
      </c>
      <c r="E70" s="48">
        <v>0.1</v>
      </c>
      <c r="F70" s="48">
        <v>1.3</v>
      </c>
      <c r="G70" s="48">
        <v>0</v>
      </c>
      <c r="H70" s="48">
        <v>0</v>
      </c>
      <c r="I70" s="48">
        <v>0.1</v>
      </c>
      <c r="J70" s="48">
        <v>1.9</v>
      </c>
      <c r="K70" s="48">
        <v>0.1</v>
      </c>
      <c r="L70" s="48">
        <v>0.1</v>
      </c>
      <c r="M70" s="48">
        <v>1.3</v>
      </c>
      <c r="N70" s="48">
        <v>0.1</v>
      </c>
      <c r="O70" s="23">
        <f>SUM(D70:N70)</f>
        <v>5.0999999999999996</v>
      </c>
      <c r="P70" s="48">
        <v>0</v>
      </c>
      <c r="Q70" s="23">
        <v>0.1</v>
      </c>
      <c r="R70" s="23">
        <v>0.1</v>
      </c>
      <c r="S70" s="23">
        <v>0.2</v>
      </c>
      <c r="T70" s="23">
        <v>1.6</v>
      </c>
      <c r="U70" s="23">
        <v>0.1</v>
      </c>
      <c r="V70" s="23">
        <v>0.1</v>
      </c>
      <c r="W70" s="23">
        <v>0</v>
      </c>
      <c r="X70" s="23">
        <v>0.1</v>
      </c>
      <c r="Y70" s="23">
        <v>0</v>
      </c>
      <c r="Z70" s="23">
        <v>0.8</v>
      </c>
      <c r="AA70" s="49">
        <f>SUM(P70:Z70)</f>
        <v>3.1000000000000005</v>
      </c>
      <c r="AB70" s="50">
        <f t="shared" si="1"/>
        <v>-1.9999999999999991</v>
      </c>
      <c r="AC70" s="23">
        <f t="shared" si="37"/>
        <v>-39.215686274509785</v>
      </c>
    </row>
    <row r="71" spans="3:29" ht="15.95" customHeight="1" x14ac:dyDescent="0.25">
      <c r="C71" s="36" t="s">
        <v>78</v>
      </c>
      <c r="D71" s="73">
        <f t="shared" ref="D71:AA71" si="38">SUM(D72:D74)</f>
        <v>1352.4</v>
      </c>
      <c r="E71" s="15">
        <f t="shared" si="38"/>
        <v>1121</v>
      </c>
      <c r="F71" s="15">
        <f t="shared" si="38"/>
        <v>1063.4000000000001</v>
      </c>
      <c r="G71" s="15">
        <f t="shared" si="38"/>
        <v>1020.5</v>
      </c>
      <c r="H71" s="15">
        <f t="shared" si="38"/>
        <v>1197.8</v>
      </c>
      <c r="I71" s="15">
        <f t="shared" si="38"/>
        <v>1219.3</v>
      </c>
      <c r="J71" s="15">
        <f t="shared" si="38"/>
        <v>1524.8</v>
      </c>
      <c r="K71" s="15">
        <f t="shared" si="38"/>
        <v>1566</v>
      </c>
      <c r="L71" s="15">
        <f t="shared" si="38"/>
        <v>1716</v>
      </c>
      <c r="M71" s="15">
        <f t="shared" si="38"/>
        <v>1441</v>
      </c>
      <c r="N71" s="15">
        <f t="shared" si="38"/>
        <v>1288.6999999999998</v>
      </c>
      <c r="O71" s="15">
        <f t="shared" si="38"/>
        <v>14510.9</v>
      </c>
      <c r="P71" s="73">
        <f t="shared" si="38"/>
        <v>1734.5</v>
      </c>
      <c r="Q71" s="15">
        <f t="shared" si="38"/>
        <v>1640.6999999999998</v>
      </c>
      <c r="R71" s="15">
        <f t="shared" si="38"/>
        <v>1602.5000000000002</v>
      </c>
      <c r="S71" s="15">
        <f t="shared" si="38"/>
        <v>1306.5999999999999</v>
      </c>
      <c r="T71" s="15">
        <f t="shared" si="38"/>
        <v>1947.3</v>
      </c>
      <c r="U71" s="15">
        <f t="shared" si="38"/>
        <v>1498.8000000000002</v>
      </c>
      <c r="V71" s="15">
        <f t="shared" si="38"/>
        <v>1786.1</v>
      </c>
      <c r="W71" s="15">
        <f t="shared" si="38"/>
        <v>1719.3</v>
      </c>
      <c r="X71" s="15">
        <f t="shared" si="38"/>
        <v>1748.8</v>
      </c>
      <c r="Y71" s="15">
        <f t="shared" si="38"/>
        <v>2843.4</v>
      </c>
      <c r="Z71" s="15">
        <f t="shared" si="38"/>
        <v>1693.2000000000003</v>
      </c>
      <c r="AA71" s="17">
        <f t="shared" si="38"/>
        <v>19521.2</v>
      </c>
      <c r="AB71" s="18">
        <f t="shared" si="1"/>
        <v>5010.3000000000011</v>
      </c>
      <c r="AC71" s="15">
        <f t="shared" si="37"/>
        <v>34.527837694422821</v>
      </c>
    </row>
    <row r="72" spans="3:29" ht="15.95" customHeight="1" x14ac:dyDescent="0.25">
      <c r="C72" s="89" t="s">
        <v>79</v>
      </c>
      <c r="D72" s="48">
        <v>23.2</v>
      </c>
      <c r="E72" s="48">
        <v>30.9</v>
      </c>
      <c r="F72" s="48">
        <v>28.9</v>
      </c>
      <c r="G72" s="48">
        <v>25.4</v>
      </c>
      <c r="H72" s="48">
        <v>23.3</v>
      </c>
      <c r="I72" s="48">
        <v>24.5</v>
      </c>
      <c r="J72" s="48">
        <v>31.8</v>
      </c>
      <c r="K72" s="48">
        <v>56</v>
      </c>
      <c r="L72" s="48">
        <v>35.799999999999997</v>
      </c>
      <c r="M72" s="48">
        <v>37.700000000000003</v>
      </c>
      <c r="N72" s="48">
        <v>45.1</v>
      </c>
      <c r="O72" s="23">
        <f>SUM(D72:N72)</f>
        <v>362.6</v>
      </c>
      <c r="P72" s="48">
        <v>45</v>
      </c>
      <c r="Q72" s="23">
        <v>38.1</v>
      </c>
      <c r="R72" s="23">
        <v>36.9</v>
      </c>
      <c r="S72" s="23">
        <v>35.200000000000003</v>
      </c>
      <c r="T72" s="23">
        <v>29.9</v>
      </c>
      <c r="U72" s="23">
        <v>33.5</v>
      </c>
      <c r="V72" s="23">
        <v>21.6</v>
      </c>
      <c r="W72" s="23">
        <v>94.8</v>
      </c>
      <c r="X72" s="23">
        <v>20</v>
      </c>
      <c r="Y72" s="23">
        <v>-51.1</v>
      </c>
      <c r="Z72" s="23">
        <v>21.4</v>
      </c>
      <c r="AA72" s="49">
        <f>SUM(P72:Z72)</f>
        <v>325.29999999999995</v>
      </c>
      <c r="AB72" s="50">
        <f t="shared" ref="AB72:AB108" si="39">+AA72-O72</f>
        <v>-37.300000000000068</v>
      </c>
      <c r="AC72" s="23">
        <f t="shared" si="37"/>
        <v>-10.286817429674592</v>
      </c>
    </row>
    <row r="73" spans="3:29" ht="15.95" customHeight="1" x14ac:dyDescent="0.25">
      <c r="C73" s="90" t="s">
        <v>80</v>
      </c>
      <c r="D73" s="91">
        <v>1042.7</v>
      </c>
      <c r="E73" s="59">
        <v>838.4</v>
      </c>
      <c r="F73" s="59">
        <v>889.1</v>
      </c>
      <c r="G73" s="59">
        <v>849.7</v>
      </c>
      <c r="H73" s="59">
        <v>996</v>
      </c>
      <c r="I73" s="59">
        <v>1017.6</v>
      </c>
      <c r="J73" s="59">
        <v>1290.2</v>
      </c>
      <c r="K73" s="59">
        <v>1185.8</v>
      </c>
      <c r="L73" s="59">
        <v>1372.1</v>
      </c>
      <c r="M73" s="59">
        <v>1166.3</v>
      </c>
      <c r="N73" s="60">
        <v>1113.5</v>
      </c>
      <c r="O73" s="92">
        <f>SUM(D73:N73)</f>
        <v>11761.4</v>
      </c>
      <c r="P73" s="91">
        <v>1535.2</v>
      </c>
      <c r="Q73" s="61">
        <v>1383.3</v>
      </c>
      <c r="R73" s="61">
        <v>1330.2</v>
      </c>
      <c r="S73" s="61">
        <v>1215.0999999999999</v>
      </c>
      <c r="T73" s="61">
        <v>1712.6</v>
      </c>
      <c r="U73" s="61">
        <v>1357.4</v>
      </c>
      <c r="V73" s="61">
        <v>1409.7</v>
      </c>
      <c r="W73" s="61">
        <v>1617.7</v>
      </c>
      <c r="X73" s="61">
        <v>1019.1</v>
      </c>
      <c r="Y73" s="61">
        <v>1125.5999999999999</v>
      </c>
      <c r="Z73" s="93">
        <v>1084.9000000000001</v>
      </c>
      <c r="AA73" s="93">
        <f>SUM(P73:Z73)</f>
        <v>14790.800000000001</v>
      </c>
      <c r="AB73" s="63">
        <f t="shared" si="39"/>
        <v>3029.4000000000015</v>
      </c>
      <c r="AC73" s="61">
        <f t="shared" si="37"/>
        <v>25.757137755709369</v>
      </c>
    </row>
    <row r="74" spans="3:29" ht="15.95" customHeight="1" x14ac:dyDescent="0.25">
      <c r="C74" s="89" t="s">
        <v>33</v>
      </c>
      <c r="D74" s="22">
        <v>286.5</v>
      </c>
      <c r="E74" s="48">
        <v>251.7</v>
      </c>
      <c r="F74" s="22">
        <v>145.4</v>
      </c>
      <c r="G74" s="48">
        <v>145.4</v>
      </c>
      <c r="H74" s="48">
        <v>178.5</v>
      </c>
      <c r="I74" s="48">
        <v>177.2</v>
      </c>
      <c r="J74" s="48">
        <v>202.8</v>
      </c>
      <c r="K74" s="48">
        <v>324.2</v>
      </c>
      <c r="L74" s="48">
        <v>308.10000000000002</v>
      </c>
      <c r="M74" s="48">
        <v>237</v>
      </c>
      <c r="N74" s="48">
        <v>130.1</v>
      </c>
      <c r="O74" s="23">
        <f>SUM(D74:N74)</f>
        <v>2386.9</v>
      </c>
      <c r="P74" s="22">
        <v>154.30000000000001</v>
      </c>
      <c r="Q74" s="23">
        <v>219.3</v>
      </c>
      <c r="R74" s="23">
        <v>235.4</v>
      </c>
      <c r="S74" s="23">
        <v>56.3</v>
      </c>
      <c r="T74" s="23">
        <v>204.8</v>
      </c>
      <c r="U74" s="23">
        <v>107.9</v>
      </c>
      <c r="V74" s="23">
        <v>354.8</v>
      </c>
      <c r="W74" s="23">
        <v>6.8</v>
      </c>
      <c r="X74" s="23">
        <v>709.7</v>
      </c>
      <c r="Y74" s="23">
        <v>1768.9</v>
      </c>
      <c r="Z74" s="23">
        <v>586.9</v>
      </c>
      <c r="AA74" s="49">
        <f>SUM(P74:Z74)</f>
        <v>4405.1000000000004</v>
      </c>
      <c r="AB74" s="50">
        <f t="shared" si="39"/>
        <v>2018.2000000000003</v>
      </c>
      <c r="AC74" s="23">
        <f t="shared" si="37"/>
        <v>84.553186141019737</v>
      </c>
    </row>
    <row r="75" spans="3:29" ht="15.95" customHeight="1" x14ac:dyDescent="0.25">
      <c r="C75" s="80" t="s">
        <v>81</v>
      </c>
      <c r="D75" s="16">
        <f t="shared" ref="D75:AA75" si="40">SUM(D76:D78)</f>
        <v>244</v>
      </c>
      <c r="E75" s="15">
        <f t="shared" si="40"/>
        <v>236.8</v>
      </c>
      <c r="F75" s="15">
        <f t="shared" si="40"/>
        <v>280.00000000000006</v>
      </c>
      <c r="G75" s="15">
        <f t="shared" si="40"/>
        <v>416.6</v>
      </c>
      <c r="H75" s="15">
        <f t="shared" si="40"/>
        <v>416.5</v>
      </c>
      <c r="I75" s="15">
        <f t="shared" si="40"/>
        <v>414.3</v>
      </c>
      <c r="J75" s="15">
        <f t="shared" si="40"/>
        <v>407.70000000000005</v>
      </c>
      <c r="K75" s="15">
        <f t="shared" si="40"/>
        <v>386.1</v>
      </c>
      <c r="L75" s="15">
        <f t="shared" si="40"/>
        <v>355.9</v>
      </c>
      <c r="M75" s="15">
        <f t="shared" si="40"/>
        <v>375.1</v>
      </c>
      <c r="N75" s="15">
        <f t="shared" si="40"/>
        <v>415.6</v>
      </c>
      <c r="O75" s="15">
        <f t="shared" si="40"/>
        <v>3948.6</v>
      </c>
      <c r="P75" s="16">
        <f t="shared" si="40"/>
        <v>397.1</v>
      </c>
      <c r="Q75" s="15">
        <f t="shared" si="40"/>
        <v>470.9</v>
      </c>
      <c r="R75" s="15">
        <f t="shared" si="40"/>
        <v>506.6</v>
      </c>
      <c r="S75" s="15">
        <f t="shared" si="40"/>
        <v>550.69999999999993</v>
      </c>
      <c r="T75" s="15">
        <f t="shared" si="40"/>
        <v>489.7</v>
      </c>
      <c r="U75" s="15">
        <f t="shared" si="40"/>
        <v>480.29999999999995</v>
      </c>
      <c r="V75" s="15">
        <f t="shared" si="40"/>
        <v>451.9</v>
      </c>
      <c r="W75" s="15">
        <f t="shared" si="40"/>
        <v>448.5</v>
      </c>
      <c r="X75" s="15">
        <f t="shared" si="40"/>
        <v>441.9</v>
      </c>
      <c r="Y75" s="15">
        <f t="shared" si="40"/>
        <v>431.90000000000003</v>
      </c>
      <c r="Z75" s="15">
        <f t="shared" si="40"/>
        <v>469.79999999999995</v>
      </c>
      <c r="AA75" s="15">
        <f t="shared" si="40"/>
        <v>5139.3</v>
      </c>
      <c r="AB75" s="18">
        <f t="shared" si="39"/>
        <v>1190.7000000000003</v>
      </c>
      <c r="AC75" s="15">
        <f t="shared" si="37"/>
        <v>30.154991642607516</v>
      </c>
    </row>
    <row r="76" spans="3:29" ht="15.95" customHeight="1" x14ac:dyDescent="0.25">
      <c r="C76" s="94" t="s">
        <v>82</v>
      </c>
      <c r="D76" s="48">
        <v>184.5</v>
      </c>
      <c r="E76" s="48">
        <v>175.3</v>
      </c>
      <c r="F76" s="48">
        <v>198.8</v>
      </c>
      <c r="G76" s="48">
        <v>333.5</v>
      </c>
      <c r="H76" s="48">
        <v>334.3</v>
      </c>
      <c r="I76" s="48">
        <v>331.2</v>
      </c>
      <c r="J76" s="48">
        <v>319.60000000000002</v>
      </c>
      <c r="K76" s="48">
        <v>296.2</v>
      </c>
      <c r="L76" s="48">
        <v>275.39999999999998</v>
      </c>
      <c r="M76" s="48">
        <v>290.39999999999998</v>
      </c>
      <c r="N76" s="48">
        <v>341.1</v>
      </c>
      <c r="O76" s="23">
        <f>SUM(D76:N76)</f>
        <v>3080.3</v>
      </c>
      <c r="P76" s="22">
        <v>318.10000000000002</v>
      </c>
      <c r="Q76" s="24">
        <v>387.7</v>
      </c>
      <c r="R76" s="24">
        <v>391.8</v>
      </c>
      <c r="S76" s="23">
        <v>456.7</v>
      </c>
      <c r="T76" s="23">
        <v>382.1</v>
      </c>
      <c r="U76" s="23">
        <v>365</v>
      </c>
      <c r="V76" s="23">
        <v>348.2</v>
      </c>
      <c r="W76" s="23">
        <v>340.4</v>
      </c>
      <c r="X76" s="23">
        <v>342.5</v>
      </c>
      <c r="Y76" s="23">
        <v>304.3</v>
      </c>
      <c r="Z76" s="23">
        <v>342.4</v>
      </c>
      <c r="AA76" s="49">
        <f>SUM(P76:Z76)</f>
        <v>3979.2000000000003</v>
      </c>
      <c r="AB76" s="50">
        <f t="shared" si="39"/>
        <v>898.90000000000009</v>
      </c>
      <c r="AC76" s="23">
        <f t="shared" si="37"/>
        <v>29.182222510794404</v>
      </c>
    </row>
    <row r="77" spans="3:29" ht="15.95" customHeight="1" x14ac:dyDescent="0.25">
      <c r="C77" s="94" t="s">
        <v>83</v>
      </c>
      <c r="D77" s="48">
        <v>57.9</v>
      </c>
      <c r="E77" s="22">
        <v>59</v>
      </c>
      <c r="F77" s="22">
        <v>78.400000000000006</v>
      </c>
      <c r="G77" s="22">
        <v>80.5</v>
      </c>
      <c r="H77" s="22">
        <v>79.599999999999994</v>
      </c>
      <c r="I77" s="22">
        <v>80.3</v>
      </c>
      <c r="J77" s="22">
        <v>85.5</v>
      </c>
      <c r="K77" s="22">
        <v>87.3</v>
      </c>
      <c r="L77" s="22">
        <v>77.7</v>
      </c>
      <c r="M77" s="22">
        <v>82.1</v>
      </c>
      <c r="N77" s="22">
        <v>71.8</v>
      </c>
      <c r="O77" s="23">
        <f>SUM(D77:N77)</f>
        <v>840.1</v>
      </c>
      <c r="P77" s="48">
        <v>76.8</v>
      </c>
      <c r="Q77" s="24">
        <v>80.5</v>
      </c>
      <c r="R77" s="24">
        <v>111.5</v>
      </c>
      <c r="S77" s="24">
        <v>91.6</v>
      </c>
      <c r="T77" s="24">
        <v>104.7</v>
      </c>
      <c r="U77" s="24">
        <v>112.4</v>
      </c>
      <c r="V77" s="24">
        <v>100.7</v>
      </c>
      <c r="W77" s="24">
        <v>105.1</v>
      </c>
      <c r="X77" s="24">
        <v>96.5</v>
      </c>
      <c r="Y77" s="24">
        <v>124.8</v>
      </c>
      <c r="Z77" s="24">
        <v>124.5</v>
      </c>
      <c r="AA77" s="49">
        <f>SUM(P77:Z77)</f>
        <v>1129.0999999999999</v>
      </c>
      <c r="AB77" s="50">
        <f t="shared" si="39"/>
        <v>288.99999999999989</v>
      </c>
      <c r="AC77" s="23">
        <f t="shared" si="37"/>
        <v>34.400666587311015</v>
      </c>
    </row>
    <row r="78" spans="3:29" ht="15.95" customHeight="1" x14ac:dyDescent="0.25">
      <c r="C78" s="94" t="s">
        <v>33</v>
      </c>
      <c r="D78" s="48">
        <v>1.6</v>
      </c>
      <c r="E78" s="48">
        <v>2.5</v>
      </c>
      <c r="F78" s="48">
        <v>2.8</v>
      </c>
      <c r="G78" s="48">
        <v>2.6</v>
      </c>
      <c r="H78" s="48">
        <v>2.6</v>
      </c>
      <c r="I78" s="48">
        <v>2.8</v>
      </c>
      <c r="J78" s="48">
        <v>2.6</v>
      </c>
      <c r="K78" s="48">
        <v>2.6</v>
      </c>
      <c r="L78" s="48">
        <v>2.8</v>
      </c>
      <c r="M78" s="48">
        <v>2.6</v>
      </c>
      <c r="N78" s="48">
        <v>2.7</v>
      </c>
      <c r="O78" s="23">
        <f>SUM(D78:N78)</f>
        <v>28.200000000000003</v>
      </c>
      <c r="P78" s="48">
        <v>2.2000000000000002</v>
      </c>
      <c r="Q78" s="48">
        <v>2.7</v>
      </c>
      <c r="R78" s="48">
        <v>3.3</v>
      </c>
      <c r="S78" s="48">
        <v>2.4</v>
      </c>
      <c r="T78" s="48">
        <v>2.9</v>
      </c>
      <c r="U78" s="48">
        <v>2.9</v>
      </c>
      <c r="V78" s="48">
        <v>3</v>
      </c>
      <c r="W78" s="48">
        <v>3</v>
      </c>
      <c r="X78" s="48">
        <v>2.9</v>
      </c>
      <c r="Y78" s="48">
        <v>2.8</v>
      </c>
      <c r="Z78" s="48">
        <v>2.9</v>
      </c>
      <c r="AA78" s="49">
        <f>SUM(P78:Z78)</f>
        <v>30.999999999999996</v>
      </c>
      <c r="AB78" s="50">
        <f t="shared" si="39"/>
        <v>2.7999999999999936</v>
      </c>
      <c r="AC78" s="23">
        <f t="shared" si="37"/>
        <v>9.9290780141843733</v>
      </c>
    </row>
    <row r="79" spans="3:29" ht="15.95" customHeight="1" x14ac:dyDescent="0.25">
      <c r="C79" s="80" t="s">
        <v>84</v>
      </c>
      <c r="D79" s="15">
        <f>SUM(D80:D82)</f>
        <v>5.7</v>
      </c>
      <c r="E79" s="15">
        <f t="shared" ref="E79:Z79" si="41">SUM(E80:E82)</f>
        <v>6.4</v>
      </c>
      <c r="F79" s="15">
        <f t="shared" si="41"/>
        <v>8.6</v>
      </c>
      <c r="G79" s="15">
        <f t="shared" si="41"/>
        <v>6.9</v>
      </c>
      <c r="H79" s="15">
        <f t="shared" si="41"/>
        <v>7.9</v>
      </c>
      <c r="I79" s="15">
        <f t="shared" si="41"/>
        <v>18.8</v>
      </c>
      <c r="J79" s="15">
        <f t="shared" si="41"/>
        <v>7.6</v>
      </c>
      <c r="K79" s="15">
        <f t="shared" si="41"/>
        <v>25.5</v>
      </c>
      <c r="L79" s="15">
        <f t="shared" si="41"/>
        <v>7.8</v>
      </c>
      <c r="M79" s="15">
        <f t="shared" si="41"/>
        <v>19.5</v>
      </c>
      <c r="N79" s="15">
        <f t="shared" si="41"/>
        <v>13.5</v>
      </c>
      <c r="O79" s="15">
        <f t="shared" si="41"/>
        <v>128.20000000000002</v>
      </c>
      <c r="P79" s="15">
        <f t="shared" si="41"/>
        <v>6.4</v>
      </c>
      <c r="Q79" s="15">
        <f t="shared" si="41"/>
        <v>49.3</v>
      </c>
      <c r="R79" s="15">
        <f t="shared" si="41"/>
        <v>34.6</v>
      </c>
      <c r="S79" s="15">
        <f t="shared" si="41"/>
        <v>41.800000000000004</v>
      </c>
      <c r="T79" s="15">
        <f t="shared" si="41"/>
        <v>42.4</v>
      </c>
      <c r="U79" s="15">
        <f t="shared" si="41"/>
        <v>73.7</v>
      </c>
      <c r="V79" s="15">
        <f t="shared" si="41"/>
        <v>115.80000000000001</v>
      </c>
      <c r="W79" s="15">
        <f t="shared" si="41"/>
        <v>35.800000000000004</v>
      </c>
      <c r="X79" s="15">
        <f t="shared" si="41"/>
        <v>87.199999999999989</v>
      </c>
      <c r="Y79" s="15">
        <f t="shared" si="41"/>
        <v>129.30000000000001</v>
      </c>
      <c r="Z79" s="15">
        <f t="shared" si="41"/>
        <v>90.1</v>
      </c>
      <c r="AA79" s="17">
        <f>SUM(AA80:AA82)</f>
        <v>706.40000000000009</v>
      </c>
      <c r="AB79" s="50">
        <f t="shared" si="39"/>
        <v>578.20000000000005</v>
      </c>
      <c r="AC79" s="23">
        <f t="shared" si="37"/>
        <v>451.01404056162238</v>
      </c>
    </row>
    <row r="80" spans="3:29" ht="15.95" customHeight="1" x14ac:dyDescent="0.25">
      <c r="C80" s="95" t="s">
        <v>85</v>
      </c>
      <c r="D80" s="59">
        <v>2</v>
      </c>
      <c r="E80" s="59">
        <v>2.4</v>
      </c>
      <c r="F80" s="59">
        <v>3.3</v>
      </c>
      <c r="G80" s="59">
        <v>2.5</v>
      </c>
      <c r="H80" s="59">
        <v>2.9</v>
      </c>
      <c r="I80" s="59">
        <v>14.3</v>
      </c>
      <c r="J80" s="59">
        <v>3.4</v>
      </c>
      <c r="K80" s="59">
        <v>21.1</v>
      </c>
      <c r="L80" s="59">
        <v>3.7</v>
      </c>
      <c r="M80" s="59">
        <v>15.3</v>
      </c>
      <c r="N80" s="60">
        <v>9.3000000000000007</v>
      </c>
      <c r="O80" s="61">
        <f>SUM(D80:N80)</f>
        <v>80.2</v>
      </c>
      <c r="P80" s="59">
        <v>3</v>
      </c>
      <c r="Q80" s="61">
        <v>3.4</v>
      </c>
      <c r="R80" s="61">
        <v>4.7</v>
      </c>
      <c r="S80" s="61">
        <v>3.6</v>
      </c>
      <c r="T80" s="61">
        <v>3.9</v>
      </c>
      <c r="U80" s="61">
        <v>5</v>
      </c>
      <c r="V80" s="61">
        <v>3.9</v>
      </c>
      <c r="W80" s="61">
        <v>4.0999999999999996</v>
      </c>
      <c r="X80" s="61">
        <v>5.3</v>
      </c>
      <c r="Y80" s="61">
        <v>4.2</v>
      </c>
      <c r="Z80" s="61">
        <v>4.3</v>
      </c>
      <c r="AA80" s="62">
        <f>SUM(P80:Z80)</f>
        <v>45.4</v>
      </c>
      <c r="AB80" s="63">
        <f t="shared" si="39"/>
        <v>-34.800000000000004</v>
      </c>
      <c r="AC80" s="63">
        <f t="shared" si="37"/>
        <v>-43.391521197007485</v>
      </c>
    </row>
    <row r="81" spans="3:29" ht="15.95" customHeight="1" x14ac:dyDescent="0.25">
      <c r="C81" s="95" t="s">
        <v>86</v>
      </c>
      <c r="D81" s="59">
        <v>0</v>
      </c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59">
        <v>0</v>
      </c>
      <c r="L81" s="59">
        <v>0</v>
      </c>
      <c r="M81" s="59">
        <v>0</v>
      </c>
      <c r="N81" s="60">
        <v>0</v>
      </c>
      <c r="O81" s="61">
        <f>SUM(D81:N81)</f>
        <v>0</v>
      </c>
      <c r="P81" s="59">
        <v>0.1</v>
      </c>
      <c r="Q81" s="61">
        <v>42.1</v>
      </c>
      <c r="R81" s="61">
        <v>24.3</v>
      </c>
      <c r="S81" s="61">
        <v>34.6</v>
      </c>
      <c r="T81" s="61">
        <v>33.4</v>
      </c>
      <c r="U81" s="61">
        <v>63.8</v>
      </c>
      <c r="V81" s="61">
        <v>107.4</v>
      </c>
      <c r="W81" s="61">
        <v>27.5</v>
      </c>
      <c r="X81" s="61">
        <v>77.3</v>
      </c>
      <c r="Y81" s="61">
        <v>120.3</v>
      </c>
      <c r="Z81" s="61">
        <v>81</v>
      </c>
      <c r="AA81" s="62">
        <f>SUM(P81:Z81)</f>
        <v>611.80000000000007</v>
      </c>
      <c r="AB81" s="63">
        <f t="shared" si="39"/>
        <v>611.80000000000007</v>
      </c>
      <c r="AC81" s="96">
        <v>0</v>
      </c>
    </row>
    <row r="82" spans="3:29" ht="15.95" customHeight="1" x14ac:dyDescent="0.25">
      <c r="C82" s="31" t="s">
        <v>33</v>
      </c>
      <c r="D82" s="48">
        <v>3.7</v>
      </c>
      <c r="E82" s="48">
        <v>4</v>
      </c>
      <c r="F82" s="48">
        <v>5.3</v>
      </c>
      <c r="G82" s="48">
        <v>4.4000000000000004</v>
      </c>
      <c r="H82" s="48">
        <v>5</v>
      </c>
      <c r="I82" s="48">
        <v>4.5</v>
      </c>
      <c r="J82" s="48">
        <v>4.2</v>
      </c>
      <c r="K82" s="48">
        <v>4.4000000000000004</v>
      </c>
      <c r="L82" s="48">
        <v>4.0999999999999996</v>
      </c>
      <c r="M82" s="48">
        <v>4.2</v>
      </c>
      <c r="N82" s="48">
        <v>4.2</v>
      </c>
      <c r="O82" s="23">
        <f>SUM(D82:N82)</f>
        <v>48.000000000000007</v>
      </c>
      <c r="P82" s="48">
        <v>3.3</v>
      </c>
      <c r="Q82" s="23">
        <v>3.8</v>
      </c>
      <c r="R82" s="23">
        <v>5.6</v>
      </c>
      <c r="S82" s="23">
        <v>3.6</v>
      </c>
      <c r="T82" s="23">
        <v>5.0999999999999996</v>
      </c>
      <c r="U82" s="23">
        <v>4.9000000000000004</v>
      </c>
      <c r="V82" s="23">
        <v>4.5</v>
      </c>
      <c r="W82" s="23">
        <v>4.2</v>
      </c>
      <c r="X82" s="23">
        <v>4.5999999999999996</v>
      </c>
      <c r="Y82" s="23">
        <v>4.8</v>
      </c>
      <c r="Z82" s="23">
        <v>4.8</v>
      </c>
      <c r="AA82" s="49">
        <f>SUM(P82:Z82)</f>
        <v>49.199999999999996</v>
      </c>
      <c r="AB82" s="50">
        <f t="shared" si="39"/>
        <v>1.1999999999999886</v>
      </c>
      <c r="AC82" s="23">
        <f>+AB82/O82*100</f>
        <v>2.499999999999976</v>
      </c>
    </row>
    <row r="83" spans="3:29" ht="15.95" customHeight="1" x14ac:dyDescent="0.25">
      <c r="C83" s="20" t="s">
        <v>87</v>
      </c>
      <c r="D83" s="16">
        <f t="shared" ref="D83:AA83" si="42">+D84+D90+D92</f>
        <v>1283.3000000000002</v>
      </c>
      <c r="E83" s="15">
        <f t="shared" si="42"/>
        <v>967.30000000000007</v>
      </c>
      <c r="F83" s="15">
        <f t="shared" si="42"/>
        <v>1097.1999999999998</v>
      </c>
      <c r="G83" s="15">
        <f t="shared" si="42"/>
        <v>1163.5</v>
      </c>
      <c r="H83" s="15">
        <f t="shared" si="42"/>
        <v>1061.2</v>
      </c>
      <c r="I83" s="15">
        <f t="shared" si="42"/>
        <v>6406.0999999999995</v>
      </c>
      <c r="J83" s="15">
        <f t="shared" si="42"/>
        <v>1373.7</v>
      </c>
      <c r="K83" s="15">
        <f t="shared" si="42"/>
        <v>1114.7</v>
      </c>
      <c r="L83" s="15">
        <f t="shared" si="42"/>
        <v>1409.6</v>
      </c>
      <c r="M83" s="15">
        <f t="shared" si="42"/>
        <v>1570.8</v>
      </c>
      <c r="N83" s="15">
        <f t="shared" si="42"/>
        <v>4278.1000000000004</v>
      </c>
      <c r="O83" s="15">
        <f t="shared" si="42"/>
        <v>21725.5</v>
      </c>
      <c r="P83" s="16">
        <f t="shared" si="42"/>
        <v>4445.6000000000004</v>
      </c>
      <c r="Q83" s="15">
        <f t="shared" si="42"/>
        <v>1348.1</v>
      </c>
      <c r="R83" s="15">
        <f t="shared" si="42"/>
        <v>1348.8000000000002</v>
      </c>
      <c r="S83" s="15">
        <f t="shared" si="42"/>
        <v>1253.9000000000001</v>
      </c>
      <c r="T83" s="15">
        <f t="shared" si="42"/>
        <v>1632.6</v>
      </c>
      <c r="U83" s="15">
        <f t="shared" si="42"/>
        <v>3578.7999999999997</v>
      </c>
      <c r="V83" s="15">
        <f t="shared" si="42"/>
        <v>1531.1999999999998</v>
      </c>
      <c r="W83" s="15">
        <f t="shared" si="42"/>
        <v>5602.7</v>
      </c>
      <c r="X83" s="15">
        <f t="shared" si="42"/>
        <v>2051.4</v>
      </c>
      <c r="Y83" s="15">
        <f t="shared" si="42"/>
        <v>1778.7000000000003</v>
      </c>
      <c r="Z83" s="15">
        <f t="shared" si="42"/>
        <v>2323.1</v>
      </c>
      <c r="AA83" s="17">
        <f t="shared" si="42"/>
        <v>26894.9</v>
      </c>
      <c r="AB83" s="18">
        <f t="shared" si="39"/>
        <v>5169.4000000000015</v>
      </c>
      <c r="AC83" s="15">
        <f>+AB83/O83*100</f>
        <v>23.794158937653918</v>
      </c>
    </row>
    <row r="84" spans="3:29" ht="15.95" customHeight="1" x14ac:dyDescent="0.25">
      <c r="C84" s="80" t="s">
        <v>88</v>
      </c>
      <c r="D84" s="16">
        <f t="shared" ref="D84:N84" si="43">SUM(D85:D89)</f>
        <v>469.6</v>
      </c>
      <c r="E84" s="16">
        <f t="shared" ref="E84:M84" si="44">SUM(E85:E89)</f>
        <v>155.69999999999999</v>
      </c>
      <c r="F84" s="16">
        <f t="shared" si="44"/>
        <v>183.8</v>
      </c>
      <c r="G84" s="16">
        <f t="shared" si="44"/>
        <v>202</v>
      </c>
      <c r="H84" s="16">
        <f t="shared" si="44"/>
        <v>173.1</v>
      </c>
      <c r="I84" s="16">
        <f t="shared" si="44"/>
        <v>5570.7999999999993</v>
      </c>
      <c r="J84" s="16">
        <f t="shared" si="44"/>
        <v>265.8</v>
      </c>
      <c r="K84" s="16">
        <f t="shared" si="44"/>
        <v>203.9</v>
      </c>
      <c r="L84" s="16">
        <f t="shared" si="44"/>
        <v>387</v>
      </c>
      <c r="M84" s="16">
        <f t="shared" si="44"/>
        <v>745</v>
      </c>
      <c r="N84" s="16">
        <f t="shared" si="43"/>
        <v>3387.8</v>
      </c>
      <c r="O84" s="16">
        <f t="shared" ref="O84:AA84" si="45">SUM(O85:O89)</f>
        <v>11744.499999999998</v>
      </c>
      <c r="P84" s="16">
        <f t="shared" si="45"/>
        <v>2847.6</v>
      </c>
      <c r="Q84" s="73">
        <f t="shared" si="45"/>
        <v>396.2</v>
      </c>
      <c r="R84" s="73">
        <f t="shared" si="45"/>
        <v>320.7</v>
      </c>
      <c r="S84" s="73">
        <f t="shared" si="45"/>
        <v>438.3</v>
      </c>
      <c r="T84" s="73">
        <f t="shared" si="45"/>
        <v>820.6</v>
      </c>
      <c r="U84" s="73">
        <f t="shared" si="45"/>
        <v>2563.6</v>
      </c>
      <c r="V84" s="73">
        <f t="shared" si="45"/>
        <v>732.3</v>
      </c>
      <c r="W84" s="73">
        <f t="shared" si="45"/>
        <v>4775.3999999999996</v>
      </c>
      <c r="X84" s="73">
        <f t="shared" si="45"/>
        <v>1126.3</v>
      </c>
      <c r="Y84" s="73">
        <f t="shared" si="45"/>
        <v>699.6</v>
      </c>
      <c r="Z84" s="73">
        <f t="shared" si="45"/>
        <v>1675.6</v>
      </c>
      <c r="AA84" s="17">
        <f t="shared" si="45"/>
        <v>16396.2</v>
      </c>
      <c r="AB84" s="18">
        <f t="shared" si="39"/>
        <v>4651.7000000000025</v>
      </c>
      <c r="AC84" s="15">
        <f>+AB84/O84*100</f>
        <v>39.607475839754805</v>
      </c>
    </row>
    <row r="85" spans="3:29" ht="15.95" customHeight="1" x14ac:dyDescent="0.25">
      <c r="C85" s="94" t="s">
        <v>89</v>
      </c>
      <c r="D85" s="48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48">
        <v>2600.1</v>
      </c>
      <c r="O85" s="23">
        <f t="shared" ref="O85:O91" si="46">SUM(D85:N85)</f>
        <v>2600.1</v>
      </c>
      <c r="P85" s="48">
        <v>2500.1999999999998</v>
      </c>
      <c r="Q85" s="23">
        <v>0</v>
      </c>
      <c r="R85" s="23">
        <v>0</v>
      </c>
      <c r="S85" s="23">
        <v>0</v>
      </c>
      <c r="T85" s="23">
        <v>0</v>
      </c>
      <c r="U85" s="23">
        <v>1448.8</v>
      </c>
      <c r="V85" s="23">
        <v>0</v>
      </c>
      <c r="W85" s="23">
        <v>3669</v>
      </c>
      <c r="X85" s="23">
        <v>0</v>
      </c>
      <c r="Y85" s="23">
        <v>0</v>
      </c>
      <c r="Z85" s="23">
        <v>894.1</v>
      </c>
      <c r="AA85" s="49">
        <f t="shared" ref="AA85:AA96" si="47">SUM(P85:Z85)</f>
        <v>8512.1</v>
      </c>
      <c r="AB85" s="97">
        <f t="shared" si="39"/>
        <v>5912</v>
      </c>
      <c r="AC85" s="98">
        <v>0</v>
      </c>
    </row>
    <row r="86" spans="3:29" ht="15.95" customHeight="1" x14ac:dyDescent="0.25">
      <c r="C86" s="94" t="s">
        <v>90</v>
      </c>
      <c r="D86" s="48">
        <v>109.4</v>
      </c>
      <c r="E86" s="48">
        <v>155.69999999999999</v>
      </c>
      <c r="F86" s="48">
        <v>183.8</v>
      </c>
      <c r="G86" s="48">
        <v>167.4</v>
      </c>
      <c r="H86" s="48">
        <v>173.1</v>
      </c>
      <c r="I86" s="48">
        <v>167.9</v>
      </c>
      <c r="J86" s="48">
        <v>168.2</v>
      </c>
      <c r="K86" s="48">
        <v>183</v>
      </c>
      <c r="L86" s="48">
        <v>185.9</v>
      </c>
      <c r="M86" s="48">
        <v>174.1</v>
      </c>
      <c r="N86" s="48">
        <v>225.8</v>
      </c>
      <c r="O86" s="23">
        <f t="shared" si="46"/>
        <v>1894.3</v>
      </c>
      <c r="P86" s="48">
        <v>102.3</v>
      </c>
      <c r="Q86" s="23">
        <v>396.2</v>
      </c>
      <c r="R86" s="23">
        <v>88.8</v>
      </c>
      <c r="S86" s="23">
        <v>2.7</v>
      </c>
      <c r="T86" s="23">
        <v>177.4</v>
      </c>
      <c r="U86" s="23">
        <v>91.2</v>
      </c>
      <c r="V86" s="23">
        <v>81.400000000000006</v>
      </c>
      <c r="W86" s="23">
        <v>92.5</v>
      </c>
      <c r="X86" s="23">
        <v>86.6</v>
      </c>
      <c r="Y86" s="23">
        <v>98.4</v>
      </c>
      <c r="Z86" s="23">
        <v>368.6</v>
      </c>
      <c r="AA86" s="49">
        <f t="shared" si="47"/>
        <v>1586.1</v>
      </c>
      <c r="AB86" s="50">
        <f t="shared" si="39"/>
        <v>-308.20000000000005</v>
      </c>
      <c r="AC86" s="23">
        <f>+AB86/O86*100</f>
        <v>-16.269862218233651</v>
      </c>
    </row>
    <row r="87" spans="3:29" ht="15.95" customHeight="1" x14ac:dyDescent="0.25">
      <c r="C87" s="94" t="s">
        <v>91</v>
      </c>
      <c r="D87" s="48">
        <v>360.2</v>
      </c>
      <c r="E87" s="48">
        <v>0</v>
      </c>
      <c r="F87" s="48">
        <v>0</v>
      </c>
      <c r="G87" s="48">
        <v>34.6</v>
      </c>
      <c r="H87" s="48">
        <v>0</v>
      </c>
      <c r="I87" s="48">
        <v>5402.9</v>
      </c>
      <c r="J87" s="48">
        <v>44.5</v>
      </c>
      <c r="K87" s="48">
        <v>0</v>
      </c>
      <c r="L87" s="48">
        <v>0</v>
      </c>
      <c r="M87" s="48">
        <v>47</v>
      </c>
      <c r="N87" s="48">
        <v>0</v>
      </c>
      <c r="O87" s="23">
        <f t="shared" si="46"/>
        <v>5889.2</v>
      </c>
      <c r="P87" s="48">
        <v>245.1</v>
      </c>
      <c r="Q87" s="23">
        <v>0</v>
      </c>
      <c r="R87" s="23">
        <v>0</v>
      </c>
      <c r="S87" s="23">
        <v>32.5</v>
      </c>
      <c r="T87" s="23">
        <v>0</v>
      </c>
      <c r="U87" s="23">
        <v>0</v>
      </c>
      <c r="V87" s="23">
        <v>73</v>
      </c>
      <c r="W87" s="23">
        <v>0</v>
      </c>
      <c r="X87" s="23">
        <v>0</v>
      </c>
      <c r="Y87" s="23">
        <v>11.8</v>
      </c>
      <c r="Z87" s="23">
        <v>0</v>
      </c>
      <c r="AA87" s="49">
        <f t="shared" si="47"/>
        <v>362.40000000000003</v>
      </c>
      <c r="AB87" s="50">
        <f t="shared" si="39"/>
        <v>-5526.8</v>
      </c>
      <c r="AC87" s="23">
        <f>+AB87/O87*100</f>
        <v>-93.84636283366163</v>
      </c>
    </row>
    <row r="88" spans="3:29" ht="15.95" customHeight="1" x14ac:dyDescent="0.25">
      <c r="C88" s="94" t="s">
        <v>92</v>
      </c>
      <c r="D88" s="48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48">
        <v>0</v>
      </c>
      <c r="O88" s="23">
        <f t="shared" si="46"/>
        <v>0</v>
      </c>
      <c r="P88" s="22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3">
        <v>0</v>
      </c>
      <c r="AA88" s="49">
        <f t="shared" si="47"/>
        <v>0</v>
      </c>
      <c r="AB88" s="50">
        <f t="shared" si="39"/>
        <v>0</v>
      </c>
      <c r="AC88" s="98">
        <v>0</v>
      </c>
    </row>
    <row r="89" spans="3:29" s="105" customFormat="1" ht="15.95" customHeight="1" x14ac:dyDescent="0.25">
      <c r="C89" s="99" t="s">
        <v>93</v>
      </c>
      <c r="D89" s="100">
        <v>0</v>
      </c>
      <c r="E89" s="100">
        <v>0</v>
      </c>
      <c r="F89" s="100">
        <v>0</v>
      </c>
      <c r="G89" s="100">
        <v>0</v>
      </c>
      <c r="H89" s="100">
        <v>0</v>
      </c>
      <c r="I89" s="100">
        <v>0</v>
      </c>
      <c r="J89" s="100">
        <v>53.1</v>
      </c>
      <c r="K89" s="100">
        <v>20.9</v>
      </c>
      <c r="L89" s="100">
        <v>201.1</v>
      </c>
      <c r="M89" s="100">
        <v>523.9</v>
      </c>
      <c r="N89" s="101">
        <v>561.9</v>
      </c>
      <c r="O89" s="41">
        <f t="shared" si="46"/>
        <v>1360.9</v>
      </c>
      <c r="P89" s="41">
        <v>0</v>
      </c>
      <c r="Q89" s="41">
        <v>0</v>
      </c>
      <c r="R89" s="41">
        <v>231.9</v>
      </c>
      <c r="S89" s="41">
        <v>403.1</v>
      </c>
      <c r="T89" s="41">
        <v>643.20000000000005</v>
      </c>
      <c r="U89" s="41">
        <v>1023.6</v>
      </c>
      <c r="V89" s="41">
        <v>577.9</v>
      </c>
      <c r="W89" s="41">
        <v>1013.9</v>
      </c>
      <c r="X89" s="41">
        <v>1039.7</v>
      </c>
      <c r="Y89" s="41">
        <v>589.4</v>
      </c>
      <c r="Z89" s="41">
        <v>412.9</v>
      </c>
      <c r="AA89" s="102">
        <f t="shared" si="47"/>
        <v>5935.5999999999995</v>
      </c>
      <c r="AB89" s="103">
        <f t="shared" si="39"/>
        <v>4574.6999999999989</v>
      </c>
      <c r="AC89" s="104">
        <v>0</v>
      </c>
    </row>
    <row r="90" spans="3:29" ht="15.95" customHeight="1" x14ac:dyDescent="0.25">
      <c r="C90" s="80" t="s">
        <v>94</v>
      </c>
      <c r="D90" s="16">
        <v>112.2</v>
      </c>
      <c r="E90" s="16">
        <v>85.8</v>
      </c>
      <c r="F90" s="16">
        <v>92.6</v>
      </c>
      <c r="G90" s="16">
        <v>91.1</v>
      </c>
      <c r="H90" s="16">
        <v>107.1</v>
      </c>
      <c r="I90" s="16">
        <v>104.5</v>
      </c>
      <c r="J90" s="16">
        <v>183.7</v>
      </c>
      <c r="K90" s="16">
        <v>146.19999999999999</v>
      </c>
      <c r="L90" s="16">
        <v>104.1</v>
      </c>
      <c r="M90" s="16">
        <v>119</v>
      </c>
      <c r="N90" s="16">
        <v>101.3</v>
      </c>
      <c r="O90" s="15">
        <f t="shared" si="46"/>
        <v>1247.5999999999999</v>
      </c>
      <c r="P90" s="16">
        <v>100.5</v>
      </c>
      <c r="Q90" s="15">
        <v>154</v>
      </c>
      <c r="R90" s="15">
        <v>114.9</v>
      </c>
      <c r="S90" s="15">
        <v>102.4</v>
      </c>
      <c r="T90" s="15">
        <v>102.8</v>
      </c>
      <c r="U90" s="15">
        <v>98.6</v>
      </c>
      <c r="V90" s="15">
        <v>97.1</v>
      </c>
      <c r="W90" s="15">
        <v>102.6</v>
      </c>
      <c r="X90" s="15">
        <v>88.4</v>
      </c>
      <c r="Y90" s="15">
        <v>245.3</v>
      </c>
      <c r="Z90" s="15">
        <v>94.6</v>
      </c>
      <c r="AA90" s="17">
        <f t="shared" si="47"/>
        <v>1301.1999999999998</v>
      </c>
      <c r="AB90" s="18">
        <f t="shared" si="39"/>
        <v>53.599999999999909</v>
      </c>
      <c r="AC90" s="15">
        <f>+AB90/O90*100</f>
        <v>4.2962487976915611</v>
      </c>
    </row>
    <row r="91" spans="3:29" ht="15.95" customHeight="1" x14ac:dyDescent="0.25">
      <c r="C91" s="106" t="s">
        <v>95</v>
      </c>
      <c r="D91" s="59">
        <v>76.900000000000006</v>
      </c>
      <c r="E91" s="59">
        <v>56.8</v>
      </c>
      <c r="F91" s="59">
        <v>71.900000000000006</v>
      </c>
      <c r="G91" s="59">
        <v>70.8</v>
      </c>
      <c r="H91" s="59">
        <v>86.1</v>
      </c>
      <c r="I91" s="59">
        <v>86.8</v>
      </c>
      <c r="J91" s="59">
        <v>93.3</v>
      </c>
      <c r="K91" s="59">
        <v>81.400000000000006</v>
      </c>
      <c r="L91" s="59">
        <v>83.6</v>
      </c>
      <c r="M91" s="59">
        <v>86.8</v>
      </c>
      <c r="N91" s="60">
        <v>83.7</v>
      </c>
      <c r="O91" s="61">
        <f t="shared" si="46"/>
        <v>878.1</v>
      </c>
      <c r="P91" s="59">
        <v>85.6</v>
      </c>
      <c r="Q91" s="61">
        <v>83.2</v>
      </c>
      <c r="R91" s="61">
        <v>89.9</v>
      </c>
      <c r="S91" s="61">
        <v>76.3</v>
      </c>
      <c r="T91" s="61">
        <v>82.2</v>
      </c>
      <c r="U91" s="61">
        <v>72.900000000000006</v>
      </c>
      <c r="V91" s="61">
        <v>83.3</v>
      </c>
      <c r="W91" s="61">
        <v>84.4</v>
      </c>
      <c r="X91" s="61">
        <v>74.900000000000006</v>
      </c>
      <c r="Y91" s="61">
        <v>99.3</v>
      </c>
      <c r="Z91" s="61">
        <v>83.7</v>
      </c>
      <c r="AA91" s="62">
        <f t="shared" si="47"/>
        <v>915.69999999999993</v>
      </c>
      <c r="AB91" s="107">
        <f t="shared" si="39"/>
        <v>37.599999999999909</v>
      </c>
      <c r="AC91" s="108">
        <v>0</v>
      </c>
    </row>
    <row r="92" spans="3:29" ht="15.75" customHeight="1" x14ac:dyDescent="0.25">
      <c r="C92" s="80" t="s">
        <v>96</v>
      </c>
      <c r="D92" s="16">
        <f>SUM(D93:D96)</f>
        <v>701.5</v>
      </c>
      <c r="E92" s="16">
        <f t="shared" ref="E92:K92" si="48">SUM(E93:E96)</f>
        <v>725.80000000000007</v>
      </c>
      <c r="F92" s="16">
        <f t="shared" si="48"/>
        <v>820.8</v>
      </c>
      <c r="G92" s="16">
        <f t="shared" si="48"/>
        <v>870.4</v>
      </c>
      <c r="H92" s="16">
        <f t="shared" si="48"/>
        <v>781</v>
      </c>
      <c r="I92" s="16">
        <f t="shared" si="48"/>
        <v>730.8</v>
      </c>
      <c r="J92" s="16">
        <f t="shared" si="48"/>
        <v>924.2</v>
      </c>
      <c r="K92" s="16">
        <f t="shared" si="48"/>
        <v>764.6</v>
      </c>
      <c r="L92" s="16">
        <v>918.5</v>
      </c>
      <c r="M92" s="16">
        <v>706.8</v>
      </c>
      <c r="N92" s="16">
        <v>789</v>
      </c>
      <c r="O92" s="16">
        <f>SUM(D92:N92)</f>
        <v>8733.4000000000015</v>
      </c>
      <c r="P92" s="16">
        <f t="shared" ref="P92:U92" si="49">SUM(P93:P96)</f>
        <v>1497.5</v>
      </c>
      <c r="Q92" s="16">
        <f t="shared" si="49"/>
        <v>797.9</v>
      </c>
      <c r="R92" s="16">
        <f t="shared" si="49"/>
        <v>913.2</v>
      </c>
      <c r="S92" s="16">
        <f t="shared" si="49"/>
        <v>713.2</v>
      </c>
      <c r="T92" s="16">
        <f t="shared" si="49"/>
        <v>709.19999999999993</v>
      </c>
      <c r="U92" s="16">
        <f t="shared" si="49"/>
        <v>916.6</v>
      </c>
      <c r="V92" s="16">
        <f>SUM(V93:V96)</f>
        <v>701.8</v>
      </c>
      <c r="W92" s="16">
        <f t="shared" ref="W92:Z92" si="50">SUM(W93:W96)</f>
        <v>724.7</v>
      </c>
      <c r="X92" s="16">
        <f t="shared" si="50"/>
        <v>836.69999999999993</v>
      </c>
      <c r="Y92" s="16">
        <f t="shared" si="50"/>
        <v>833.80000000000007</v>
      </c>
      <c r="Z92" s="16">
        <f t="shared" si="50"/>
        <v>552.9</v>
      </c>
      <c r="AA92" s="17">
        <f t="shared" si="47"/>
        <v>9197.5</v>
      </c>
      <c r="AB92" s="18">
        <f t="shared" si="39"/>
        <v>464.09999999999854</v>
      </c>
      <c r="AC92" s="15">
        <f>+AB92/O92*100</f>
        <v>5.3140815718963799</v>
      </c>
    </row>
    <row r="93" spans="3:29" s="46" customFormat="1" ht="15.95" customHeight="1" x14ac:dyDescent="0.25">
      <c r="C93" s="109" t="s">
        <v>97</v>
      </c>
      <c r="D93" s="110">
        <v>694.6</v>
      </c>
      <c r="E93" s="110">
        <v>721.7</v>
      </c>
      <c r="F93" s="110">
        <v>794.3</v>
      </c>
      <c r="G93" s="110">
        <v>861.9</v>
      </c>
      <c r="H93" s="110">
        <v>776.3</v>
      </c>
      <c r="I93" s="110">
        <v>726.4</v>
      </c>
      <c r="J93" s="110">
        <v>918.4</v>
      </c>
      <c r="K93" s="110">
        <v>761</v>
      </c>
      <c r="L93" s="110">
        <v>913</v>
      </c>
      <c r="M93" s="110">
        <v>701.3</v>
      </c>
      <c r="N93" s="110">
        <v>779</v>
      </c>
      <c r="O93" s="48">
        <f>SUM(D93:N93)</f>
        <v>8647.9</v>
      </c>
      <c r="P93" s="110">
        <v>693.1</v>
      </c>
      <c r="Q93" s="41">
        <v>785.9</v>
      </c>
      <c r="R93" s="41">
        <v>908.1</v>
      </c>
      <c r="S93" s="41">
        <v>705.1</v>
      </c>
      <c r="T93" s="41">
        <v>701.8</v>
      </c>
      <c r="U93" s="41">
        <v>912.2</v>
      </c>
      <c r="V93" s="41">
        <v>695.3</v>
      </c>
      <c r="W93" s="41">
        <v>712.9</v>
      </c>
      <c r="X93" s="41">
        <v>832.9</v>
      </c>
      <c r="Y93" s="41">
        <v>828.2</v>
      </c>
      <c r="Z93" s="41">
        <v>548.79999999999995</v>
      </c>
      <c r="AA93" s="44">
        <f t="shared" si="47"/>
        <v>8324.2999999999993</v>
      </c>
      <c r="AB93" s="45">
        <f t="shared" si="39"/>
        <v>-323.60000000000036</v>
      </c>
      <c r="AC93" s="41">
        <f>+AB93/O93*100</f>
        <v>-3.741948912452739</v>
      </c>
    </row>
    <row r="94" spans="3:29" s="46" customFormat="1" ht="15.95" customHeight="1" x14ac:dyDescent="0.25">
      <c r="C94" s="99" t="s">
        <v>98</v>
      </c>
      <c r="D94" s="110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110">
        <v>0</v>
      </c>
      <c r="O94" s="41">
        <f t="shared" ref="O94:O96" si="51">SUM(D94:N94)</f>
        <v>0</v>
      </c>
      <c r="P94" s="110">
        <v>801.4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41">
        <v>0</v>
      </c>
      <c r="AA94" s="44">
        <f t="shared" si="47"/>
        <v>801.4</v>
      </c>
      <c r="AB94" s="45">
        <f t="shared" si="39"/>
        <v>801.4</v>
      </c>
      <c r="AC94" s="111">
        <v>0</v>
      </c>
    </row>
    <row r="95" spans="3:29" s="46" customFormat="1" ht="15.95" customHeight="1" x14ac:dyDescent="0.25">
      <c r="C95" s="95" t="s">
        <v>99</v>
      </c>
      <c r="D95" s="59">
        <v>0</v>
      </c>
      <c r="E95" s="59">
        <v>0</v>
      </c>
      <c r="F95" s="59">
        <v>0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M95" s="59">
        <v>0</v>
      </c>
      <c r="N95" s="59">
        <v>0</v>
      </c>
      <c r="O95" s="59">
        <f t="shared" si="51"/>
        <v>0</v>
      </c>
      <c r="P95" s="59">
        <v>0</v>
      </c>
      <c r="Q95" s="59">
        <v>0</v>
      </c>
      <c r="R95" s="59">
        <v>0</v>
      </c>
      <c r="S95" s="59">
        <v>0</v>
      </c>
      <c r="T95" s="59">
        <v>0</v>
      </c>
      <c r="U95" s="59">
        <v>0.1</v>
      </c>
      <c r="V95" s="59">
        <v>0</v>
      </c>
      <c r="W95" s="59">
        <v>0</v>
      </c>
      <c r="X95" s="59">
        <v>0</v>
      </c>
      <c r="Y95" s="59">
        <v>0</v>
      </c>
      <c r="Z95" s="59">
        <v>0</v>
      </c>
      <c r="AA95" s="62">
        <f t="shared" si="47"/>
        <v>0.1</v>
      </c>
      <c r="AB95" s="112">
        <f t="shared" si="39"/>
        <v>0.1</v>
      </c>
      <c r="AC95" s="59">
        <v>0</v>
      </c>
    </row>
    <row r="96" spans="3:29" s="46" customFormat="1" ht="15.95" customHeight="1" x14ac:dyDescent="0.25">
      <c r="C96" s="94" t="s">
        <v>33</v>
      </c>
      <c r="D96" s="48">
        <v>6.8999999999999773</v>
      </c>
      <c r="E96" s="48">
        <v>4.0999999999999996</v>
      </c>
      <c r="F96" s="48">
        <v>26.5</v>
      </c>
      <c r="G96" s="48">
        <v>8.5</v>
      </c>
      <c r="H96" s="48">
        <v>4.7000000000000455</v>
      </c>
      <c r="I96" s="48">
        <v>4.3999999999999773</v>
      </c>
      <c r="J96" s="48">
        <v>5.8000000000000682</v>
      </c>
      <c r="K96" s="48">
        <v>3.6000000000000227</v>
      </c>
      <c r="L96" s="48">
        <v>5.5</v>
      </c>
      <c r="M96" s="48">
        <v>0</v>
      </c>
      <c r="N96" s="48">
        <v>0</v>
      </c>
      <c r="O96" s="48">
        <f t="shared" si="51"/>
        <v>70.000000000000085</v>
      </c>
      <c r="P96" s="48">
        <v>3</v>
      </c>
      <c r="Q96" s="48">
        <v>12</v>
      </c>
      <c r="R96" s="48">
        <v>5.1000000000000227</v>
      </c>
      <c r="S96" s="48">
        <v>8.1000000000000227</v>
      </c>
      <c r="T96" s="48">
        <v>7.4</v>
      </c>
      <c r="U96" s="41">
        <v>4.3</v>
      </c>
      <c r="V96" s="48">
        <v>6.5</v>
      </c>
      <c r="W96" s="48">
        <v>11.800000000000068</v>
      </c>
      <c r="X96" s="48">
        <v>3.8</v>
      </c>
      <c r="Y96" s="48">
        <v>5.6</v>
      </c>
      <c r="Z96" s="48">
        <v>4.0999999999999996</v>
      </c>
      <c r="AA96" s="113">
        <f t="shared" si="47"/>
        <v>71.700000000000102</v>
      </c>
      <c r="AB96" s="114">
        <f t="shared" si="39"/>
        <v>1.7000000000000171</v>
      </c>
      <c r="AC96" s="48">
        <v>0</v>
      </c>
    </row>
    <row r="97" spans="3:29" ht="15.95" customHeight="1" x14ac:dyDescent="0.25">
      <c r="C97" s="79" t="s">
        <v>100</v>
      </c>
      <c r="D97" s="15">
        <f t="shared" ref="D97:Z97" si="52">+D101+D98</f>
        <v>0</v>
      </c>
      <c r="E97" s="15">
        <f t="shared" si="52"/>
        <v>1743.4</v>
      </c>
      <c r="F97" s="15">
        <f t="shared" si="52"/>
        <v>884.1</v>
      </c>
      <c r="G97" s="15">
        <f t="shared" si="52"/>
        <v>858.4</v>
      </c>
      <c r="H97" s="15">
        <f t="shared" si="52"/>
        <v>855.8</v>
      </c>
      <c r="I97" s="15">
        <f t="shared" si="52"/>
        <v>857.1</v>
      </c>
      <c r="J97" s="15">
        <f t="shared" si="52"/>
        <v>887.7</v>
      </c>
      <c r="K97" s="15">
        <f t="shared" si="52"/>
        <v>861.69999999999993</v>
      </c>
      <c r="L97" s="15">
        <f t="shared" si="52"/>
        <v>855.7</v>
      </c>
      <c r="M97" s="15">
        <f t="shared" si="52"/>
        <v>869.40000000000009</v>
      </c>
      <c r="N97" s="15">
        <f t="shared" si="52"/>
        <v>0.8</v>
      </c>
      <c r="O97" s="15">
        <f t="shared" si="52"/>
        <v>8674.1000000000022</v>
      </c>
      <c r="P97" s="16">
        <f t="shared" si="52"/>
        <v>0</v>
      </c>
      <c r="Q97" s="15">
        <f t="shared" si="52"/>
        <v>0</v>
      </c>
      <c r="R97" s="15">
        <f t="shared" si="52"/>
        <v>826.2</v>
      </c>
      <c r="S97" s="15">
        <f t="shared" si="52"/>
        <v>0</v>
      </c>
      <c r="T97" s="15">
        <f t="shared" si="52"/>
        <v>18.600000000000001</v>
      </c>
      <c r="U97" s="15">
        <f t="shared" si="52"/>
        <v>2.6</v>
      </c>
      <c r="V97" s="15">
        <f t="shared" si="52"/>
        <v>0</v>
      </c>
      <c r="W97" s="15">
        <f t="shared" si="52"/>
        <v>0</v>
      </c>
      <c r="X97" s="15">
        <f t="shared" si="52"/>
        <v>2390.6</v>
      </c>
      <c r="Y97" s="15">
        <f t="shared" si="52"/>
        <v>2415.5</v>
      </c>
      <c r="Z97" s="15">
        <f t="shared" si="52"/>
        <v>2448.5</v>
      </c>
      <c r="AA97" s="17">
        <f>+AA101+AA98</f>
        <v>8102.0000000000009</v>
      </c>
      <c r="AB97" s="18">
        <f t="shared" si="39"/>
        <v>-572.10000000000127</v>
      </c>
      <c r="AC97" s="15">
        <f>+AB97/O97*100</f>
        <v>-6.5954969391637306</v>
      </c>
    </row>
    <row r="98" spans="3:29" ht="15.95" customHeight="1" x14ac:dyDescent="0.25">
      <c r="C98" s="115" t="s">
        <v>101</v>
      </c>
      <c r="D98" s="69">
        <f t="shared" ref="D98:J98" si="53">+D99+D100</f>
        <v>0</v>
      </c>
      <c r="E98" s="69">
        <f t="shared" si="53"/>
        <v>0</v>
      </c>
      <c r="F98" s="69">
        <f t="shared" si="53"/>
        <v>23.7</v>
      </c>
      <c r="G98" s="69">
        <f t="shared" si="53"/>
        <v>1.4</v>
      </c>
      <c r="H98" s="69">
        <f t="shared" si="53"/>
        <v>0</v>
      </c>
      <c r="I98" s="69">
        <f t="shared" si="53"/>
        <v>0</v>
      </c>
      <c r="J98" s="69">
        <f t="shared" si="53"/>
        <v>29.7</v>
      </c>
      <c r="K98" s="69">
        <v>3.3</v>
      </c>
      <c r="L98" s="69">
        <v>1.6</v>
      </c>
      <c r="M98" s="69">
        <v>22.2</v>
      </c>
      <c r="N98" s="69">
        <v>0.8</v>
      </c>
      <c r="O98" s="69">
        <f t="shared" ref="O98:AA98" si="54">+O99+O100</f>
        <v>82.699999999999989</v>
      </c>
      <c r="P98" s="69">
        <f t="shared" si="54"/>
        <v>0</v>
      </c>
      <c r="Q98" s="69">
        <f t="shared" si="54"/>
        <v>0</v>
      </c>
      <c r="R98" s="69">
        <f t="shared" si="54"/>
        <v>0</v>
      </c>
      <c r="S98" s="69">
        <f t="shared" si="54"/>
        <v>0</v>
      </c>
      <c r="T98" s="69">
        <f t="shared" si="54"/>
        <v>18.600000000000001</v>
      </c>
      <c r="U98" s="69">
        <f t="shared" si="54"/>
        <v>2.6</v>
      </c>
      <c r="V98" s="69">
        <f t="shared" si="54"/>
        <v>0</v>
      </c>
      <c r="W98" s="69">
        <f t="shared" si="54"/>
        <v>0</v>
      </c>
      <c r="X98" s="69">
        <f t="shared" si="54"/>
        <v>0</v>
      </c>
      <c r="Y98" s="69">
        <f t="shared" si="54"/>
        <v>0</v>
      </c>
      <c r="Z98" s="69">
        <f t="shared" si="54"/>
        <v>13.6</v>
      </c>
      <c r="AA98" s="69">
        <f t="shared" si="54"/>
        <v>34.800000000000004</v>
      </c>
      <c r="AB98" s="70">
        <f t="shared" si="39"/>
        <v>-47.899999999999984</v>
      </c>
      <c r="AC98" s="69">
        <f>+AB98/O98*100</f>
        <v>-57.920193470374834</v>
      </c>
    </row>
    <row r="99" spans="3:29" ht="15.95" customHeight="1" x14ac:dyDescent="0.25">
      <c r="C99" s="94" t="s">
        <v>102</v>
      </c>
      <c r="D99" s="23">
        <v>0</v>
      </c>
      <c r="E99" s="23">
        <v>0</v>
      </c>
      <c r="F99" s="23">
        <v>23.7</v>
      </c>
      <c r="G99" s="23">
        <v>1.4</v>
      </c>
      <c r="H99" s="23">
        <v>0</v>
      </c>
      <c r="I99" s="23">
        <v>0</v>
      </c>
      <c r="J99" s="23">
        <v>29.7</v>
      </c>
      <c r="K99" s="23">
        <v>3.3</v>
      </c>
      <c r="L99" s="23">
        <v>1.6</v>
      </c>
      <c r="M99" s="23">
        <v>22.2</v>
      </c>
      <c r="N99" s="48">
        <v>0.8</v>
      </c>
      <c r="O99" s="23">
        <f>SUM(D99:N99)</f>
        <v>82.699999999999989</v>
      </c>
      <c r="P99" s="23">
        <v>0</v>
      </c>
      <c r="Q99" s="23">
        <v>0</v>
      </c>
      <c r="R99" s="23">
        <v>0</v>
      </c>
      <c r="S99" s="23">
        <v>0</v>
      </c>
      <c r="T99" s="23">
        <v>18.600000000000001</v>
      </c>
      <c r="U99" s="23">
        <v>2.6</v>
      </c>
      <c r="V99" s="23">
        <v>0</v>
      </c>
      <c r="W99" s="23">
        <v>0</v>
      </c>
      <c r="X99" s="23">
        <v>0</v>
      </c>
      <c r="Y99" s="23">
        <v>0</v>
      </c>
      <c r="Z99" s="23">
        <v>13.6</v>
      </c>
      <c r="AA99" s="49">
        <f>SUM(P99:Z99)</f>
        <v>34.800000000000004</v>
      </c>
      <c r="AB99" s="50">
        <f t="shared" si="39"/>
        <v>-47.899999999999984</v>
      </c>
      <c r="AC99" s="23">
        <f>+AB99/O99*100</f>
        <v>-57.920193470374834</v>
      </c>
    </row>
    <row r="100" spans="3:29" ht="15.95" customHeight="1" x14ac:dyDescent="0.25">
      <c r="C100" s="94" t="s">
        <v>103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48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3">
        <v>0</v>
      </c>
      <c r="AA100" s="49">
        <f>SUM(P100:Z100)</f>
        <v>0</v>
      </c>
      <c r="AB100" s="50">
        <f t="shared" si="39"/>
        <v>0</v>
      </c>
      <c r="AC100" s="116">
        <v>0</v>
      </c>
    </row>
    <row r="101" spans="3:29" ht="15.95" customHeight="1" x14ac:dyDescent="0.25">
      <c r="C101" s="117" t="s">
        <v>104</v>
      </c>
      <c r="D101" s="48">
        <v>0</v>
      </c>
      <c r="E101" s="48">
        <v>1743.4</v>
      </c>
      <c r="F101" s="48">
        <v>860.4</v>
      </c>
      <c r="G101" s="48">
        <v>857</v>
      </c>
      <c r="H101" s="48">
        <v>855.8</v>
      </c>
      <c r="I101" s="48">
        <v>857.1</v>
      </c>
      <c r="J101" s="48">
        <v>858</v>
      </c>
      <c r="K101" s="48">
        <v>858.4</v>
      </c>
      <c r="L101" s="48">
        <v>854.1</v>
      </c>
      <c r="M101" s="48">
        <v>847.2</v>
      </c>
      <c r="N101" s="48">
        <v>0</v>
      </c>
      <c r="O101" s="23">
        <f>SUM(D101:N101)</f>
        <v>8591.4000000000015</v>
      </c>
      <c r="P101" s="48">
        <v>0</v>
      </c>
      <c r="Q101" s="23">
        <v>0</v>
      </c>
      <c r="R101" s="23">
        <v>826.2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2390.6</v>
      </c>
      <c r="Y101" s="23">
        <v>2415.5</v>
      </c>
      <c r="Z101" s="23">
        <v>2434.9</v>
      </c>
      <c r="AA101" s="49">
        <f>SUM(P101:Z101)</f>
        <v>8067.2000000000007</v>
      </c>
      <c r="AB101" s="50">
        <f t="shared" si="39"/>
        <v>-524.20000000000073</v>
      </c>
      <c r="AC101" s="23">
        <f t="shared" ref="AC101:AC106" si="55">+AB101/O101*100</f>
        <v>-6.1014502874968066</v>
      </c>
    </row>
    <row r="102" spans="3:29" ht="20.25" customHeight="1" thickBot="1" x14ac:dyDescent="0.25">
      <c r="C102" s="118" t="s">
        <v>105</v>
      </c>
      <c r="D102" s="119">
        <f t="shared" ref="D102:AA102" si="56">+D97+D8</f>
        <v>63760.800000000003</v>
      </c>
      <c r="E102" s="119">
        <f t="shared" si="56"/>
        <v>58516.800000000003</v>
      </c>
      <c r="F102" s="119">
        <f t="shared" si="56"/>
        <v>58452.299999999988</v>
      </c>
      <c r="G102" s="119">
        <f t="shared" si="56"/>
        <v>84922</v>
      </c>
      <c r="H102" s="119">
        <f t="shared" si="56"/>
        <v>67074.3</v>
      </c>
      <c r="I102" s="119">
        <f t="shared" si="56"/>
        <v>69239.199999999997</v>
      </c>
      <c r="J102" s="119">
        <f t="shared" si="56"/>
        <v>78335</v>
      </c>
      <c r="K102" s="119">
        <f t="shared" si="56"/>
        <v>68559.099999999991</v>
      </c>
      <c r="L102" s="119">
        <f t="shared" si="56"/>
        <v>66637</v>
      </c>
      <c r="M102" s="119">
        <f t="shared" si="56"/>
        <v>75270.099999999991</v>
      </c>
      <c r="N102" s="119">
        <f t="shared" si="56"/>
        <v>76743.800000000017</v>
      </c>
      <c r="O102" s="119">
        <f t="shared" si="56"/>
        <v>767510.40000000014</v>
      </c>
      <c r="P102" s="120">
        <f t="shared" si="56"/>
        <v>80867.699999999983</v>
      </c>
      <c r="Q102" s="120">
        <f t="shared" si="56"/>
        <v>66273.5</v>
      </c>
      <c r="R102" s="120">
        <f t="shared" si="56"/>
        <v>72648.999999999985</v>
      </c>
      <c r="S102" s="120">
        <f t="shared" si="56"/>
        <v>87402.500000000029</v>
      </c>
      <c r="T102" s="120">
        <f t="shared" si="56"/>
        <v>85039.200000000012</v>
      </c>
      <c r="U102" s="120">
        <f t="shared" si="56"/>
        <v>78774.899999999994</v>
      </c>
      <c r="V102" s="120">
        <f t="shared" si="56"/>
        <v>76871.3</v>
      </c>
      <c r="W102" s="120">
        <f t="shared" si="56"/>
        <v>78405.5</v>
      </c>
      <c r="X102" s="120">
        <f t="shared" si="56"/>
        <v>81344.899999999994</v>
      </c>
      <c r="Y102" s="120">
        <f t="shared" si="56"/>
        <v>81545.100000000006</v>
      </c>
      <c r="Z102" s="120">
        <f t="shared" si="56"/>
        <v>75595.100000000006</v>
      </c>
      <c r="AA102" s="120">
        <f t="shared" si="56"/>
        <v>864768.7</v>
      </c>
      <c r="AB102" s="121">
        <f t="shared" si="39"/>
        <v>97258.299999999814</v>
      </c>
      <c r="AC102" s="121">
        <f t="shared" si="55"/>
        <v>12.671919494511059</v>
      </c>
    </row>
    <row r="103" spans="3:29" ht="15.95" customHeight="1" thickTop="1" x14ac:dyDescent="0.25">
      <c r="C103" s="20" t="s">
        <v>106</v>
      </c>
      <c r="D103" s="15">
        <v>108.6</v>
      </c>
      <c r="E103" s="15">
        <v>6</v>
      </c>
      <c r="F103" s="15">
        <v>12.2</v>
      </c>
      <c r="G103" s="15">
        <v>47.7</v>
      </c>
      <c r="H103" s="15">
        <v>1.4</v>
      </c>
      <c r="I103" s="15">
        <v>14.3</v>
      </c>
      <c r="J103" s="15">
        <v>149.9</v>
      </c>
      <c r="K103" s="15">
        <v>78.8</v>
      </c>
      <c r="L103" s="15">
        <v>0.1</v>
      </c>
      <c r="M103" s="15">
        <v>17.7</v>
      </c>
      <c r="N103" s="16">
        <v>87</v>
      </c>
      <c r="O103" s="15">
        <f>SUM(D103:N103)</f>
        <v>523.70000000000005</v>
      </c>
      <c r="P103" s="15">
        <v>324.3</v>
      </c>
      <c r="Q103" s="15">
        <v>3.9</v>
      </c>
      <c r="R103" s="15">
        <v>45.4</v>
      </c>
      <c r="S103" s="15">
        <v>12.2</v>
      </c>
      <c r="T103" s="15">
        <v>151.6</v>
      </c>
      <c r="U103" s="15">
        <v>18.899999999999999</v>
      </c>
      <c r="V103" s="15">
        <v>23.3</v>
      </c>
      <c r="W103" s="15">
        <v>7.9</v>
      </c>
      <c r="X103" s="122">
        <v>1.3</v>
      </c>
      <c r="Y103" s="122">
        <v>92.7</v>
      </c>
      <c r="Z103" s="122">
        <v>2</v>
      </c>
      <c r="AA103" s="15">
        <f>SUM(P103:Z103)</f>
        <v>683.49999999999989</v>
      </c>
      <c r="AB103" s="18">
        <f t="shared" si="39"/>
        <v>159.79999999999984</v>
      </c>
      <c r="AC103" s="123">
        <f t="shared" si="55"/>
        <v>30.513652854687766</v>
      </c>
    </row>
    <row r="104" spans="3:29" ht="15.95" customHeight="1" x14ac:dyDescent="0.25">
      <c r="C104" s="124" t="s">
        <v>107</v>
      </c>
      <c r="D104" s="125">
        <f t="shared" ref="D104:AA104" si="57">+D105+D108+D119</f>
        <v>148892.4</v>
      </c>
      <c r="E104" s="125">
        <f t="shared" si="57"/>
        <v>9276</v>
      </c>
      <c r="F104" s="125">
        <f t="shared" si="57"/>
        <v>2035.5</v>
      </c>
      <c r="G104" s="125">
        <f t="shared" si="57"/>
        <v>6166.7</v>
      </c>
      <c r="H104" s="125">
        <f t="shared" si="57"/>
        <v>266.3</v>
      </c>
      <c r="I104" s="125">
        <f t="shared" si="57"/>
        <v>24674.200000000004</v>
      </c>
      <c r="J104" s="125">
        <f t="shared" si="57"/>
        <v>13591.3</v>
      </c>
      <c r="K104" s="125">
        <f t="shared" si="57"/>
        <v>521.40000000000009</v>
      </c>
      <c r="L104" s="125">
        <f t="shared" si="57"/>
        <v>1582.9</v>
      </c>
      <c r="M104" s="125">
        <f t="shared" si="57"/>
        <v>2107.5</v>
      </c>
      <c r="N104" s="125">
        <f t="shared" si="57"/>
        <v>826.5</v>
      </c>
      <c r="O104" s="125">
        <f t="shared" si="57"/>
        <v>209940.70000000004</v>
      </c>
      <c r="P104" s="125">
        <f t="shared" si="57"/>
        <v>17912.2</v>
      </c>
      <c r="Q104" s="125">
        <f t="shared" si="57"/>
        <v>134401.19999999998</v>
      </c>
      <c r="R104" s="125">
        <f t="shared" si="57"/>
        <v>655.09999999999991</v>
      </c>
      <c r="S104" s="125">
        <f t="shared" si="57"/>
        <v>227.7</v>
      </c>
      <c r="T104" s="125">
        <f t="shared" si="57"/>
        <v>181.2</v>
      </c>
      <c r="U104" s="125">
        <f t="shared" si="57"/>
        <v>82718.600000000006</v>
      </c>
      <c r="V104" s="125">
        <f t="shared" si="57"/>
        <v>4307.2</v>
      </c>
      <c r="W104" s="125">
        <f t="shared" si="57"/>
        <v>141.1</v>
      </c>
      <c r="X104" s="125">
        <f t="shared" si="57"/>
        <v>32091.9</v>
      </c>
      <c r="Y104" s="125">
        <f t="shared" si="57"/>
        <v>848.6</v>
      </c>
      <c r="Z104" s="125">
        <f t="shared" si="57"/>
        <v>1217.8</v>
      </c>
      <c r="AA104" s="125">
        <f t="shared" si="57"/>
        <v>274702.59999999998</v>
      </c>
      <c r="AB104" s="126">
        <f t="shared" si="39"/>
        <v>64761.899999999936</v>
      </c>
      <c r="AC104" s="125">
        <f t="shared" si="55"/>
        <v>30.847710805956119</v>
      </c>
    </row>
    <row r="105" spans="3:29" ht="15.95" customHeight="1" x14ac:dyDescent="0.25">
      <c r="C105" s="127" t="s">
        <v>108</v>
      </c>
      <c r="D105" s="128">
        <f t="shared" ref="D105:N105" si="58">+D106+D107</f>
        <v>0</v>
      </c>
      <c r="E105" s="128">
        <f t="shared" si="58"/>
        <v>36.1</v>
      </c>
      <c r="F105" s="128">
        <f t="shared" si="58"/>
        <v>43.4</v>
      </c>
      <c r="G105" s="128">
        <f t="shared" si="58"/>
        <v>0</v>
      </c>
      <c r="H105" s="128">
        <f t="shared" si="58"/>
        <v>116.9</v>
      </c>
      <c r="I105" s="128">
        <f t="shared" si="58"/>
        <v>8.4</v>
      </c>
      <c r="J105" s="128">
        <f t="shared" si="58"/>
        <v>0</v>
      </c>
      <c r="K105" s="128">
        <f t="shared" si="58"/>
        <v>200.8</v>
      </c>
      <c r="L105" s="128">
        <f t="shared" si="58"/>
        <v>29.5</v>
      </c>
      <c r="M105" s="128">
        <f t="shared" si="58"/>
        <v>126</v>
      </c>
      <c r="N105" s="128">
        <f t="shared" si="58"/>
        <v>0</v>
      </c>
      <c r="O105" s="128">
        <f>+O106+O107</f>
        <v>561.1</v>
      </c>
      <c r="P105" s="128">
        <f t="shared" ref="P105:AA105" si="59">+P106+P107</f>
        <v>149.5</v>
      </c>
      <c r="Q105" s="128">
        <f t="shared" si="59"/>
        <v>224.3</v>
      </c>
      <c r="R105" s="128">
        <f t="shared" si="59"/>
        <v>11.3</v>
      </c>
      <c r="S105" s="128">
        <f t="shared" si="59"/>
        <v>121.7</v>
      </c>
      <c r="T105" s="128">
        <f t="shared" si="59"/>
        <v>8.6999999999999993</v>
      </c>
      <c r="U105" s="128">
        <f t="shared" si="59"/>
        <v>0</v>
      </c>
      <c r="V105" s="128">
        <f t="shared" si="59"/>
        <v>27.5</v>
      </c>
      <c r="W105" s="128">
        <f t="shared" si="59"/>
        <v>27.9</v>
      </c>
      <c r="X105" s="128">
        <f t="shared" si="59"/>
        <v>53.7</v>
      </c>
      <c r="Y105" s="128">
        <f t="shared" si="59"/>
        <v>117.4</v>
      </c>
      <c r="Z105" s="128">
        <f t="shared" si="59"/>
        <v>0</v>
      </c>
      <c r="AA105" s="128">
        <f t="shared" si="59"/>
        <v>742</v>
      </c>
      <c r="AB105" s="128">
        <f t="shared" si="39"/>
        <v>180.89999999999998</v>
      </c>
      <c r="AC105" s="129">
        <f t="shared" si="55"/>
        <v>32.240242381037241</v>
      </c>
    </row>
    <row r="106" spans="3:29" ht="19.5" customHeight="1" x14ac:dyDescent="0.25">
      <c r="C106" s="130" t="s">
        <v>109</v>
      </c>
      <c r="D106" s="131">
        <v>0</v>
      </c>
      <c r="E106" s="132">
        <v>36.1</v>
      </c>
      <c r="F106" s="132">
        <v>43.4</v>
      </c>
      <c r="G106" s="132">
        <v>0</v>
      </c>
      <c r="H106" s="132">
        <v>116.9</v>
      </c>
      <c r="I106" s="132">
        <v>8.4</v>
      </c>
      <c r="J106" s="132">
        <v>0</v>
      </c>
      <c r="K106" s="132">
        <v>66</v>
      </c>
      <c r="L106" s="132">
        <v>29.5</v>
      </c>
      <c r="M106" s="132">
        <v>126</v>
      </c>
      <c r="N106" s="132">
        <v>0</v>
      </c>
      <c r="O106" s="131">
        <f>SUM(D106:N106)</f>
        <v>426.3</v>
      </c>
      <c r="P106" s="131">
        <v>0</v>
      </c>
      <c r="Q106" s="132">
        <v>32.200000000000003</v>
      </c>
      <c r="R106" s="132">
        <v>0</v>
      </c>
      <c r="S106" s="132">
        <v>121.7</v>
      </c>
      <c r="T106" s="132">
        <v>8.6999999999999993</v>
      </c>
      <c r="U106" s="132">
        <v>0</v>
      </c>
      <c r="V106" s="132">
        <v>27.5</v>
      </c>
      <c r="W106" s="132">
        <v>27.9</v>
      </c>
      <c r="X106" s="132">
        <v>53.7</v>
      </c>
      <c r="Y106" s="132">
        <v>117.4</v>
      </c>
      <c r="Z106" s="132">
        <v>0</v>
      </c>
      <c r="AA106" s="131">
        <f>SUM(P106:Z106)</f>
        <v>389.1</v>
      </c>
      <c r="AB106" s="132">
        <f t="shared" si="39"/>
        <v>-37.199999999999989</v>
      </c>
      <c r="AC106" s="131">
        <f t="shared" si="55"/>
        <v>-8.726249120337787</v>
      </c>
    </row>
    <row r="107" spans="3:29" s="105" customFormat="1" ht="21" customHeight="1" x14ac:dyDescent="0.25">
      <c r="C107" s="133" t="s">
        <v>110</v>
      </c>
      <c r="D107" s="134">
        <v>0</v>
      </c>
      <c r="E107" s="135">
        <v>0</v>
      </c>
      <c r="F107" s="135">
        <v>0</v>
      </c>
      <c r="G107" s="135">
        <v>0</v>
      </c>
      <c r="H107" s="135">
        <v>0</v>
      </c>
      <c r="I107" s="135">
        <v>0</v>
      </c>
      <c r="J107" s="135">
        <v>0</v>
      </c>
      <c r="K107" s="135">
        <v>134.80000000000001</v>
      </c>
      <c r="L107" s="135">
        <v>0</v>
      </c>
      <c r="M107" s="135">
        <v>0</v>
      </c>
      <c r="N107" s="135">
        <v>0</v>
      </c>
      <c r="O107" s="134">
        <f>SUM(D107:N107)</f>
        <v>134.80000000000001</v>
      </c>
      <c r="P107" s="134">
        <v>149.5</v>
      </c>
      <c r="Q107" s="134">
        <v>192.1</v>
      </c>
      <c r="R107" s="134">
        <v>11.3</v>
      </c>
      <c r="S107" s="134">
        <v>0</v>
      </c>
      <c r="T107" s="134">
        <v>0</v>
      </c>
      <c r="U107" s="134">
        <v>0</v>
      </c>
      <c r="V107" s="134">
        <v>0</v>
      </c>
      <c r="W107" s="134">
        <v>0</v>
      </c>
      <c r="X107" s="134">
        <v>0</v>
      </c>
      <c r="Y107" s="134">
        <v>0</v>
      </c>
      <c r="Z107" s="134">
        <v>0</v>
      </c>
      <c r="AA107" s="134">
        <f>SUM(P107:Z107)</f>
        <v>352.90000000000003</v>
      </c>
      <c r="AB107" s="136">
        <f t="shared" si="39"/>
        <v>218.10000000000002</v>
      </c>
      <c r="AC107" s="131">
        <v>0</v>
      </c>
    </row>
    <row r="108" spans="3:29" ht="15.95" customHeight="1" x14ac:dyDescent="0.25">
      <c r="C108" s="127" t="s">
        <v>111</v>
      </c>
      <c r="D108" s="128">
        <f t="shared" ref="D108:AA108" si="60">+D109+D111</f>
        <v>144914.1</v>
      </c>
      <c r="E108" s="128">
        <f t="shared" si="60"/>
        <v>7149.4000000000005</v>
      </c>
      <c r="F108" s="128">
        <f t="shared" si="60"/>
        <v>1992.1</v>
      </c>
      <c r="G108" s="128">
        <f t="shared" si="60"/>
        <v>5016.2</v>
      </c>
      <c r="H108" s="128">
        <f t="shared" si="60"/>
        <v>149.4</v>
      </c>
      <c r="I108" s="128">
        <f t="shared" si="60"/>
        <v>24527.9</v>
      </c>
      <c r="J108" s="128">
        <f t="shared" si="60"/>
        <v>13591.3</v>
      </c>
      <c r="K108" s="128">
        <f t="shared" si="60"/>
        <v>320.60000000000002</v>
      </c>
      <c r="L108" s="128">
        <f t="shared" si="60"/>
        <v>1553.4</v>
      </c>
      <c r="M108" s="128">
        <f t="shared" si="60"/>
        <v>1981.5</v>
      </c>
      <c r="N108" s="128">
        <f t="shared" si="60"/>
        <v>826.5</v>
      </c>
      <c r="O108" s="128">
        <f t="shared" si="60"/>
        <v>202022.40000000002</v>
      </c>
      <c r="P108" s="128">
        <f t="shared" si="60"/>
        <v>17762.7</v>
      </c>
      <c r="Q108" s="128">
        <f t="shared" si="60"/>
        <v>134176.9</v>
      </c>
      <c r="R108" s="128">
        <f t="shared" si="60"/>
        <v>643.79999999999995</v>
      </c>
      <c r="S108" s="128">
        <f t="shared" si="60"/>
        <v>106</v>
      </c>
      <c r="T108" s="128">
        <f t="shared" si="60"/>
        <v>172.5</v>
      </c>
      <c r="U108" s="128">
        <f t="shared" si="60"/>
        <v>82158.5</v>
      </c>
      <c r="V108" s="128">
        <f t="shared" si="60"/>
        <v>4279.7</v>
      </c>
      <c r="W108" s="128">
        <f t="shared" si="60"/>
        <v>113.2</v>
      </c>
      <c r="X108" s="128">
        <f t="shared" si="60"/>
        <v>31466</v>
      </c>
      <c r="Y108" s="128">
        <f t="shared" si="60"/>
        <v>731.2</v>
      </c>
      <c r="Z108" s="128">
        <f t="shared" si="60"/>
        <v>1217.8</v>
      </c>
      <c r="AA108" s="128">
        <f t="shared" si="60"/>
        <v>272828.3</v>
      </c>
      <c r="AB108" s="128">
        <f t="shared" si="39"/>
        <v>70805.899999999965</v>
      </c>
      <c r="AC108" s="129">
        <f>+AB108/O108*100</f>
        <v>35.048539171893786</v>
      </c>
    </row>
    <row r="109" spans="3:29" ht="15.95" customHeight="1" x14ac:dyDescent="0.25">
      <c r="C109" s="137" t="s">
        <v>112</v>
      </c>
      <c r="D109" s="138">
        <f t="shared" ref="D109:Z109" si="61">+D110</f>
        <v>0</v>
      </c>
      <c r="E109" s="138">
        <f t="shared" si="61"/>
        <v>0</v>
      </c>
      <c r="F109" s="138">
        <f t="shared" si="61"/>
        <v>0</v>
      </c>
      <c r="G109" s="138">
        <f t="shared" si="61"/>
        <v>0</v>
      </c>
      <c r="H109" s="138">
        <f t="shared" si="61"/>
        <v>0</v>
      </c>
      <c r="I109" s="138">
        <f t="shared" si="61"/>
        <v>0</v>
      </c>
      <c r="J109" s="138">
        <f t="shared" si="61"/>
        <v>0</v>
      </c>
      <c r="K109" s="138">
        <f t="shared" si="61"/>
        <v>0</v>
      </c>
      <c r="L109" s="138">
        <f t="shared" si="61"/>
        <v>0</v>
      </c>
      <c r="M109" s="138">
        <f t="shared" si="61"/>
        <v>0</v>
      </c>
      <c r="N109" s="138">
        <f t="shared" si="61"/>
        <v>0</v>
      </c>
      <c r="O109" s="138">
        <f t="shared" si="61"/>
        <v>0</v>
      </c>
      <c r="P109" s="138">
        <f t="shared" si="61"/>
        <v>0</v>
      </c>
      <c r="Q109" s="138">
        <f t="shared" si="61"/>
        <v>0</v>
      </c>
      <c r="R109" s="138">
        <f t="shared" si="61"/>
        <v>0</v>
      </c>
      <c r="S109" s="138">
        <f t="shared" si="61"/>
        <v>0</v>
      </c>
      <c r="T109" s="138">
        <f t="shared" si="61"/>
        <v>0</v>
      </c>
      <c r="U109" s="138">
        <f t="shared" si="61"/>
        <v>0</v>
      </c>
      <c r="V109" s="138">
        <f t="shared" si="61"/>
        <v>0</v>
      </c>
      <c r="W109" s="138">
        <f t="shared" si="61"/>
        <v>0</v>
      </c>
      <c r="X109" s="138">
        <f t="shared" si="61"/>
        <v>0</v>
      </c>
      <c r="Y109" s="138">
        <f t="shared" si="61"/>
        <v>0</v>
      </c>
      <c r="Z109" s="138">
        <f t="shared" si="61"/>
        <v>0</v>
      </c>
      <c r="AA109" s="138">
        <f>+AA110</f>
        <v>0</v>
      </c>
      <c r="AB109" s="71">
        <f>+AB110</f>
        <v>0</v>
      </c>
      <c r="AC109" s="139">
        <v>0</v>
      </c>
    </row>
    <row r="110" spans="3:29" ht="15.95" customHeight="1" x14ac:dyDescent="0.25">
      <c r="C110" s="35" t="s">
        <v>113</v>
      </c>
      <c r="D110" s="131">
        <v>0</v>
      </c>
      <c r="E110" s="132">
        <v>0</v>
      </c>
      <c r="F110" s="132">
        <v>0</v>
      </c>
      <c r="G110" s="132">
        <v>0</v>
      </c>
      <c r="H110" s="132">
        <v>0</v>
      </c>
      <c r="I110" s="132">
        <v>0</v>
      </c>
      <c r="J110" s="132">
        <v>0</v>
      </c>
      <c r="K110" s="132">
        <v>0</v>
      </c>
      <c r="L110" s="132">
        <v>0</v>
      </c>
      <c r="M110" s="132">
        <v>0</v>
      </c>
      <c r="N110" s="132">
        <v>0</v>
      </c>
      <c r="O110" s="131">
        <f>SUM(D110:N110)</f>
        <v>0</v>
      </c>
      <c r="P110" s="131">
        <v>0</v>
      </c>
      <c r="Q110" s="132">
        <v>0</v>
      </c>
      <c r="R110" s="132">
        <v>0</v>
      </c>
      <c r="S110" s="132">
        <v>0</v>
      </c>
      <c r="T110" s="132">
        <v>0</v>
      </c>
      <c r="U110" s="132">
        <v>0</v>
      </c>
      <c r="V110" s="132">
        <v>0</v>
      </c>
      <c r="W110" s="132">
        <v>0</v>
      </c>
      <c r="X110" s="132">
        <v>0</v>
      </c>
      <c r="Y110" s="132">
        <v>0</v>
      </c>
      <c r="Z110" s="132">
        <v>0</v>
      </c>
      <c r="AA110" s="131">
        <f>SUM(P110:Z110)</f>
        <v>0</v>
      </c>
      <c r="AB110" s="71">
        <f t="shared" ref="AB110:AB137" si="62">+AA110-O110</f>
        <v>0</v>
      </c>
      <c r="AC110" s="139">
        <v>0</v>
      </c>
    </row>
    <row r="111" spans="3:29" ht="15.95" customHeight="1" x14ac:dyDescent="0.25">
      <c r="C111" s="137" t="s">
        <v>114</v>
      </c>
      <c r="D111" s="140">
        <f t="shared" ref="D111:AA111" si="63">+D113+D116+D112</f>
        <v>144914.1</v>
      </c>
      <c r="E111" s="140">
        <f t="shared" si="63"/>
        <v>7149.4000000000005</v>
      </c>
      <c r="F111" s="140">
        <f t="shared" si="63"/>
        <v>1992.1</v>
      </c>
      <c r="G111" s="140">
        <f t="shared" si="63"/>
        <v>5016.2</v>
      </c>
      <c r="H111" s="140">
        <f t="shared" si="63"/>
        <v>149.4</v>
      </c>
      <c r="I111" s="140">
        <f t="shared" si="63"/>
        <v>24527.9</v>
      </c>
      <c r="J111" s="140">
        <f t="shared" si="63"/>
        <v>13591.3</v>
      </c>
      <c r="K111" s="140">
        <f t="shared" si="63"/>
        <v>320.60000000000002</v>
      </c>
      <c r="L111" s="140">
        <f t="shared" si="63"/>
        <v>1553.4</v>
      </c>
      <c r="M111" s="140">
        <f t="shared" si="63"/>
        <v>1981.5</v>
      </c>
      <c r="N111" s="140">
        <f t="shared" si="63"/>
        <v>826.5</v>
      </c>
      <c r="O111" s="140">
        <f t="shared" si="63"/>
        <v>202022.40000000002</v>
      </c>
      <c r="P111" s="140">
        <f t="shared" si="63"/>
        <v>17762.7</v>
      </c>
      <c r="Q111" s="140">
        <f t="shared" si="63"/>
        <v>134176.9</v>
      </c>
      <c r="R111" s="140">
        <f t="shared" si="63"/>
        <v>643.79999999999995</v>
      </c>
      <c r="S111" s="140">
        <f t="shared" si="63"/>
        <v>106</v>
      </c>
      <c r="T111" s="140">
        <f t="shared" si="63"/>
        <v>172.5</v>
      </c>
      <c r="U111" s="140">
        <f t="shared" si="63"/>
        <v>82158.5</v>
      </c>
      <c r="V111" s="140">
        <f t="shared" si="63"/>
        <v>4279.7</v>
      </c>
      <c r="W111" s="140">
        <f t="shared" si="63"/>
        <v>113.2</v>
      </c>
      <c r="X111" s="140">
        <f t="shared" si="63"/>
        <v>31466</v>
      </c>
      <c r="Y111" s="140">
        <f t="shared" si="63"/>
        <v>731.2</v>
      </c>
      <c r="Z111" s="140">
        <f t="shared" si="63"/>
        <v>1217.8</v>
      </c>
      <c r="AA111" s="140">
        <f t="shared" si="63"/>
        <v>272828.3</v>
      </c>
      <c r="AB111" s="141">
        <f t="shared" si="62"/>
        <v>70805.899999999965</v>
      </c>
      <c r="AC111" s="142">
        <f>+AB111/O111*100</f>
        <v>35.048539171893786</v>
      </c>
    </row>
    <row r="112" spans="3:29" ht="15.95" customHeight="1" x14ac:dyDescent="0.25">
      <c r="C112" s="143" t="s">
        <v>115</v>
      </c>
      <c r="D112" s="125">
        <v>0</v>
      </c>
      <c r="E112" s="126">
        <v>0</v>
      </c>
      <c r="F112" s="126">
        <v>0</v>
      </c>
      <c r="G112" s="126">
        <v>0</v>
      </c>
      <c r="H112" s="126">
        <v>0</v>
      </c>
      <c r="I112" s="126">
        <v>0</v>
      </c>
      <c r="J112" s="126">
        <v>0</v>
      </c>
      <c r="K112" s="126">
        <v>0</v>
      </c>
      <c r="L112" s="126">
        <v>0</v>
      </c>
      <c r="M112" s="126">
        <v>0</v>
      </c>
      <c r="N112" s="126">
        <v>0</v>
      </c>
      <c r="O112" s="125">
        <f>SUM(D112:N112)</f>
        <v>0</v>
      </c>
      <c r="P112" s="125">
        <v>0</v>
      </c>
      <c r="Q112" s="126">
        <v>0</v>
      </c>
      <c r="R112" s="126">
        <v>0</v>
      </c>
      <c r="S112" s="126">
        <v>0</v>
      </c>
      <c r="T112" s="126">
        <v>0</v>
      </c>
      <c r="U112" s="126">
        <v>0</v>
      </c>
      <c r="V112" s="126">
        <v>0</v>
      </c>
      <c r="W112" s="126">
        <v>0</v>
      </c>
      <c r="X112" s="126">
        <v>0</v>
      </c>
      <c r="Y112" s="126">
        <v>0</v>
      </c>
      <c r="Z112" s="126">
        <v>0</v>
      </c>
      <c r="AA112" s="125">
        <f>SUM(P112:Z112)</f>
        <v>0</v>
      </c>
      <c r="AB112" s="144">
        <f t="shared" si="62"/>
        <v>0</v>
      </c>
      <c r="AC112" s="145" t="s">
        <v>116</v>
      </c>
    </row>
    <row r="113" spans="3:29" ht="15.95" customHeight="1" x14ac:dyDescent="0.25">
      <c r="C113" s="143" t="s">
        <v>117</v>
      </c>
      <c r="D113" s="126">
        <f t="shared" ref="D113:Z113" si="64">+D114+D115</f>
        <v>144893.4</v>
      </c>
      <c r="E113" s="126">
        <f t="shared" si="64"/>
        <v>7119.6</v>
      </c>
      <c r="F113" s="126">
        <f t="shared" si="64"/>
        <v>0</v>
      </c>
      <c r="G113" s="126">
        <f t="shared" si="64"/>
        <v>5000</v>
      </c>
      <c r="H113" s="126">
        <f t="shared" si="64"/>
        <v>0</v>
      </c>
      <c r="I113" s="126">
        <f t="shared" si="64"/>
        <v>24329.200000000001</v>
      </c>
      <c r="J113" s="126">
        <f t="shared" si="64"/>
        <v>0</v>
      </c>
      <c r="K113" s="126">
        <f t="shared" si="64"/>
        <v>0</v>
      </c>
      <c r="L113" s="126">
        <f t="shared" si="64"/>
        <v>0</v>
      </c>
      <c r="M113" s="126">
        <f t="shared" si="64"/>
        <v>0</v>
      </c>
      <c r="N113" s="126">
        <f t="shared" si="64"/>
        <v>0</v>
      </c>
      <c r="O113" s="126">
        <f t="shared" si="64"/>
        <v>181342.2</v>
      </c>
      <c r="P113" s="126">
        <f t="shared" si="64"/>
        <v>229</v>
      </c>
      <c r="Q113" s="126">
        <f t="shared" si="64"/>
        <v>133989.4</v>
      </c>
      <c r="R113" s="126">
        <f t="shared" si="64"/>
        <v>164.2</v>
      </c>
      <c r="S113" s="126">
        <f t="shared" si="64"/>
        <v>0</v>
      </c>
      <c r="T113" s="126">
        <f t="shared" si="64"/>
        <v>0</v>
      </c>
      <c r="U113" s="126">
        <f t="shared" si="64"/>
        <v>70000</v>
      </c>
      <c r="V113" s="126">
        <f t="shared" si="64"/>
        <v>0</v>
      </c>
      <c r="W113" s="126">
        <f t="shared" si="64"/>
        <v>0</v>
      </c>
      <c r="X113" s="126">
        <f t="shared" si="64"/>
        <v>30000</v>
      </c>
      <c r="Y113" s="126">
        <f t="shared" si="64"/>
        <v>0</v>
      </c>
      <c r="Z113" s="126">
        <f t="shared" si="64"/>
        <v>0</v>
      </c>
      <c r="AA113" s="126">
        <f>+AA114+AA115</f>
        <v>234382.6</v>
      </c>
      <c r="AB113" s="29">
        <f t="shared" si="62"/>
        <v>53040.399999999994</v>
      </c>
      <c r="AC113" s="125">
        <f>+AB113/O113*100</f>
        <v>29.248790408410173</v>
      </c>
    </row>
    <row r="114" spans="3:29" ht="15.95" customHeight="1" x14ac:dyDescent="0.25">
      <c r="C114" s="146" t="s">
        <v>118</v>
      </c>
      <c r="D114" s="131">
        <v>0</v>
      </c>
      <c r="E114" s="132">
        <v>7000</v>
      </c>
      <c r="F114" s="132">
        <v>0</v>
      </c>
      <c r="G114" s="132">
        <v>5000</v>
      </c>
      <c r="H114" s="132">
        <v>0</v>
      </c>
      <c r="I114" s="147">
        <v>24329.200000000001</v>
      </c>
      <c r="J114" s="147">
        <v>0</v>
      </c>
      <c r="K114" s="147">
        <v>0</v>
      </c>
      <c r="L114" s="147">
        <v>0</v>
      </c>
      <c r="M114" s="147">
        <v>0</v>
      </c>
      <c r="N114" s="147">
        <v>0</v>
      </c>
      <c r="O114" s="131">
        <f>SUM(D114:N114)</f>
        <v>36329.199999999997</v>
      </c>
      <c r="P114" s="131">
        <v>229</v>
      </c>
      <c r="Q114" s="132">
        <v>0</v>
      </c>
      <c r="R114" s="132">
        <v>0</v>
      </c>
      <c r="S114" s="132">
        <v>0</v>
      </c>
      <c r="T114" s="132">
        <v>0</v>
      </c>
      <c r="U114" s="132">
        <v>70000</v>
      </c>
      <c r="V114" s="132">
        <v>0</v>
      </c>
      <c r="W114" s="132">
        <v>0</v>
      </c>
      <c r="X114" s="132">
        <v>30000</v>
      </c>
      <c r="Y114" s="132">
        <v>0</v>
      </c>
      <c r="Z114" s="132">
        <v>0</v>
      </c>
      <c r="AA114" s="131">
        <f>SUM(P114:Z114)</f>
        <v>100229</v>
      </c>
      <c r="AB114" s="148">
        <f t="shared" si="62"/>
        <v>63899.8</v>
      </c>
      <c r="AC114" s="131">
        <f>+AB114/O114*100</f>
        <v>175.8910187947987</v>
      </c>
    </row>
    <row r="115" spans="3:29" ht="15.95" customHeight="1" x14ac:dyDescent="0.25">
      <c r="C115" s="146" t="s">
        <v>119</v>
      </c>
      <c r="D115" s="131">
        <v>144893.4</v>
      </c>
      <c r="E115" s="132">
        <v>119.6</v>
      </c>
      <c r="F115" s="132">
        <v>0</v>
      </c>
      <c r="G115" s="132">
        <v>0</v>
      </c>
      <c r="H115" s="132">
        <v>0</v>
      </c>
      <c r="I115" s="132">
        <v>0</v>
      </c>
      <c r="J115" s="132">
        <v>0</v>
      </c>
      <c r="K115" s="132">
        <v>0</v>
      </c>
      <c r="L115" s="132">
        <v>0</v>
      </c>
      <c r="M115" s="132">
        <v>0</v>
      </c>
      <c r="N115" s="132">
        <v>0</v>
      </c>
      <c r="O115" s="131">
        <f>SUM(D115:N115)</f>
        <v>145013</v>
      </c>
      <c r="P115" s="131">
        <v>0</v>
      </c>
      <c r="Q115" s="132">
        <v>133989.4</v>
      </c>
      <c r="R115" s="132">
        <v>164.2</v>
      </c>
      <c r="S115" s="132">
        <v>0</v>
      </c>
      <c r="T115" s="132">
        <v>0</v>
      </c>
      <c r="U115" s="132">
        <v>0</v>
      </c>
      <c r="V115" s="132">
        <v>0</v>
      </c>
      <c r="W115" s="132">
        <v>0</v>
      </c>
      <c r="X115" s="132">
        <v>0</v>
      </c>
      <c r="Y115" s="132">
        <v>0</v>
      </c>
      <c r="Z115" s="132">
        <v>0</v>
      </c>
      <c r="AA115" s="131">
        <f>SUM(P115:Z115)</f>
        <v>134153.60000000001</v>
      </c>
      <c r="AB115" s="148">
        <f t="shared" si="62"/>
        <v>-10859.399999999994</v>
      </c>
      <c r="AC115" s="131">
        <f>+AB115/O115*100</f>
        <v>-7.4885699902767291</v>
      </c>
    </row>
    <row r="116" spans="3:29" ht="15.95" customHeight="1" x14ac:dyDescent="0.25">
      <c r="C116" s="143" t="s">
        <v>120</v>
      </c>
      <c r="D116" s="126">
        <f t="shared" ref="D116:AA116" si="65">+D117+D118</f>
        <v>20.7</v>
      </c>
      <c r="E116" s="126">
        <f t="shared" si="65"/>
        <v>29.8</v>
      </c>
      <c r="F116" s="126">
        <f t="shared" si="65"/>
        <v>1992.1</v>
      </c>
      <c r="G116" s="126">
        <f t="shared" si="65"/>
        <v>16.2</v>
      </c>
      <c r="H116" s="126">
        <f t="shared" si="65"/>
        <v>149.4</v>
      </c>
      <c r="I116" s="126">
        <f t="shared" si="65"/>
        <v>198.7</v>
      </c>
      <c r="J116" s="126">
        <f t="shared" si="65"/>
        <v>13591.3</v>
      </c>
      <c r="K116" s="126">
        <f t="shared" si="65"/>
        <v>320.60000000000002</v>
      </c>
      <c r="L116" s="126">
        <f t="shared" si="65"/>
        <v>1553.4</v>
      </c>
      <c r="M116" s="126">
        <f t="shared" si="65"/>
        <v>1981.5</v>
      </c>
      <c r="N116" s="126">
        <f t="shared" si="65"/>
        <v>826.5</v>
      </c>
      <c r="O116" s="126">
        <f t="shared" si="65"/>
        <v>20680.2</v>
      </c>
      <c r="P116" s="126">
        <f t="shared" si="65"/>
        <v>17533.7</v>
      </c>
      <c r="Q116" s="126">
        <f t="shared" si="65"/>
        <v>187.5</v>
      </c>
      <c r="R116" s="126">
        <f t="shared" si="65"/>
        <v>479.6</v>
      </c>
      <c r="S116" s="126">
        <f t="shared" si="65"/>
        <v>106</v>
      </c>
      <c r="T116" s="126">
        <f t="shared" si="65"/>
        <v>172.5</v>
      </c>
      <c r="U116" s="126">
        <f t="shared" si="65"/>
        <v>12158.5</v>
      </c>
      <c r="V116" s="126">
        <f t="shared" si="65"/>
        <v>4279.7</v>
      </c>
      <c r="W116" s="126">
        <f t="shared" si="65"/>
        <v>113.2</v>
      </c>
      <c r="X116" s="126">
        <f t="shared" si="65"/>
        <v>1466</v>
      </c>
      <c r="Y116" s="126">
        <f t="shared" si="65"/>
        <v>731.2</v>
      </c>
      <c r="Z116" s="126">
        <f t="shared" si="65"/>
        <v>1217.8</v>
      </c>
      <c r="AA116" s="126">
        <f t="shared" si="65"/>
        <v>38445.699999999997</v>
      </c>
      <c r="AB116" s="29">
        <f t="shared" si="62"/>
        <v>17765.499999999996</v>
      </c>
      <c r="AC116" s="27">
        <f>+AB116/O116*100</f>
        <v>85.905842303265899</v>
      </c>
    </row>
    <row r="117" spans="3:29" ht="15.95" customHeight="1" x14ac:dyDescent="0.25">
      <c r="C117" s="146" t="s">
        <v>121</v>
      </c>
      <c r="D117" s="131">
        <v>0</v>
      </c>
      <c r="E117" s="132">
        <v>0</v>
      </c>
      <c r="F117" s="132">
        <v>0</v>
      </c>
      <c r="G117" s="132">
        <v>0</v>
      </c>
      <c r="H117" s="132">
        <v>0</v>
      </c>
      <c r="I117" s="132">
        <v>0</v>
      </c>
      <c r="J117" s="132">
        <v>0</v>
      </c>
      <c r="K117" s="132">
        <v>0</v>
      </c>
      <c r="L117" s="132">
        <v>0</v>
      </c>
      <c r="M117" s="132">
        <v>0</v>
      </c>
      <c r="N117" s="132">
        <v>0</v>
      </c>
      <c r="O117" s="131">
        <f>SUM(D117:N117)</f>
        <v>0</v>
      </c>
      <c r="P117" s="131">
        <v>0</v>
      </c>
      <c r="Q117" s="132">
        <v>0</v>
      </c>
      <c r="R117" s="132">
        <v>0</v>
      </c>
      <c r="S117" s="132">
        <v>0</v>
      </c>
      <c r="T117" s="132">
        <v>0</v>
      </c>
      <c r="U117" s="132">
        <v>0</v>
      </c>
      <c r="V117" s="132">
        <v>0</v>
      </c>
      <c r="W117" s="132">
        <v>0</v>
      </c>
      <c r="X117" s="132">
        <v>0</v>
      </c>
      <c r="Y117" s="132">
        <v>0</v>
      </c>
      <c r="Z117" s="132">
        <v>0</v>
      </c>
      <c r="AA117" s="131">
        <f>SUM(P117:Z117)</f>
        <v>0</v>
      </c>
      <c r="AB117" s="148">
        <f t="shared" si="62"/>
        <v>0</v>
      </c>
      <c r="AC117" s="139">
        <v>0</v>
      </c>
    </row>
    <row r="118" spans="3:29" ht="15.95" customHeight="1" x14ac:dyDescent="0.25">
      <c r="C118" s="146" t="s">
        <v>122</v>
      </c>
      <c r="D118" s="132">
        <v>20.7</v>
      </c>
      <c r="E118" s="132">
        <v>29.8</v>
      </c>
      <c r="F118" s="132">
        <v>1992.1</v>
      </c>
      <c r="G118" s="132">
        <v>16.2</v>
      </c>
      <c r="H118" s="132">
        <v>149.4</v>
      </c>
      <c r="I118" s="132">
        <v>198.7</v>
      </c>
      <c r="J118" s="132">
        <v>13591.3</v>
      </c>
      <c r="K118" s="132">
        <v>320.60000000000002</v>
      </c>
      <c r="L118" s="132">
        <v>1553.4</v>
      </c>
      <c r="M118" s="132">
        <v>1981.5</v>
      </c>
      <c r="N118" s="132">
        <v>826.5</v>
      </c>
      <c r="O118" s="131">
        <f>SUM(D118:N118)</f>
        <v>20680.2</v>
      </c>
      <c r="P118" s="132">
        <v>17533.7</v>
      </c>
      <c r="Q118" s="132">
        <v>187.5</v>
      </c>
      <c r="R118" s="132">
        <v>479.6</v>
      </c>
      <c r="S118" s="132">
        <v>106</v>
      </c>
      <c r="T118" s="132">
        <v>172.5</v>
      </c>
      <c r="U118" s="132">
        <v>12158.5</v>
      </c>
      <c r="V118" s="132">
        <v>4279.7</v>
      </c>
      <c r="W118" s="132">
        <v>113.2</v>
      </c>
      <c r="X118" s="132">
        <v>1466</v>
      </c>
      <c r="Y118" s="132">
        <v>731.2</v>
      </c>
      <c r="Z118" s="132">
        <v>1217.8</v>
      </c>
      <c r="AA118" s="131">
        <f>SUM(P118:Z118)</f>
        <v>38445.699999999997</v>
      </c>
      <c r="AB118" s="148">
        <f t="shared" si="62"/>
        <v>17765.499999999996</v>
      </c>
      <c r="AC118" s="83">
        <f t="shared" ref="AC118:AC130" si="66">+AB118/O118*100</f>
        <v>85.905842303265899</v>
      </c>
    </row>
    <row r="119" spans="3:29" ht="15.95" customHeight="1" x14ac:dyDescent="0.25">
      <c r="C119" s="127" t="s">
        <v>123</v>
      </c>
      <c r="D119" s="125">
        <f t="shared" ref="D119:AA119" si="67">+D120+D123</f>
        <v>3978.3</v>
      </c>
      <c r="E119" s="125">
        <f t="shared" si="67"/>
        <v>2090.5</v>
      </c>
      <c r="F119" s="125">
        <f t="shared" si="67"/>
        <v>0</v>
      </c>
      <c r="G119" s="125">
        <f t="shared" si="67"/>
        <v>1150.5</v>
      </c>
      <c r="H119" s="125">
        <f t="shared" si="67"/>
        <v>0</v>
      </c>
      <c r="I119" s="125">
        <f t="shared" si="67"/>
        <v>137.9</v>
      </c>
      <c r="J119" s="125">
        <f t="shared" si="67"/>
        <v>0</v>
      </c>
      <c r="K119" s="125">
        <f t="shared" si="67"/>
        <v>0</v>
      </c>
      <c r="L119" s="125">
        <f t="shared" si="67"/>
        <v>0</v>
      </c>
      <c r="M119" s="125">
        <f t="shared" si="67"/>
        <v>0</v>
      </c>
      <c r="N119" s="125">
        <f t="shared" si="67"/>
        <v>0</v>
      </c>
      <c r="O119" s="125">
        <f t="shared" si="67"/>
        <v>7357.2</v>
      </c>
      <c r="P119" s="125">
        <f t="shared" si="67"/>
        <v>0</v>
      </c>
      <c r="Q119" s="125">
        <f t="shared" si="67"/>
        <v>0</v>
      </c>
      <c r="R119" s="125">
        <f t="shared" si="67"/>
        <v>0</v>
      </c>
      <c r="S119" s="125">
        <f t="shared" si="67"/>
        <v>0</v>
      </c>
      <c r="T119" s="125">
        <f t="shared" si="67"/>
        <v>0</v>
      </c>
      <c r="U119" s="125">
        <f t="shared" si="67"/>
        <v>560.1</v>
      </c>
      <c r="V119" s="125">
        <f t="shared" si="67"/>
        <v>0</v>
      </c>
      <c r="W119" s="125">
        <f t="shared" si="67"/>
        <v>0</v>
      </c>
      <c r="X119" s="125">
        <f t="shared" si="67"/>
        <v>572.20000000000005</v>
      </c>
      <c r="Y119" s="125">
        <f t="shared" si="67"/>
        <v>0</v>
      </c>
      <c r="Z119" s="125">
        <f t="shared" si="67"/>
        <v>0</v>
      </c>
      <c r="AA119" s="125">
        <f t="shared" si="67"/>
        <v>1132.3000000000002</v>
      </c>
      <c r="AB119" s="29">
        <f t="shared" si="62"/>
        <v>-6224.9</v>
      </c>
      <c r="AC119" s="27">
        <f t="shared" si="66"/>
        <v>-84.609634099929323</v>
      </c>
    </row>
    <row r="120" spans="3:29" ht="15.95" customHeight="1" x14ac:dyDescent="0.25">
      <c r="C120" s="149" t="s">
        <v>124</v>
      </c>
      <c r="D120" s="125">
        <f t="shared" ref="D120:AA120" si="68">+D121+D122</f>
        <v>2738.4</v>
      </c>
      <c r="E120" s="125">
        <f t="shared" si="68"/>
        <v>2025.1</v>
      </c>
      <c r="F120" s="125">
        <f t="shared" si="68"/>
        <v>0</v>
      </c>
      <c r="G120" s="125">
        <f t="shared" si="68"/>
        <v>1010.5</v>
      </c>
      <c r="H120" s="125">
        <f t="shared" si="68"/>
        <v>0</v>
      </c>
      <c r="I120" s="125">
        <f t="shared" si="68"/>
        <v>137.9</v>
      </c>
      <c r="J120" s="125">
        <f t="shared" si="68"/>
        <v>0</v>
      </c>
      <c r="K120" s="125">
        <f t="shared" si="68"/>
        <v>0</v>
      </c>
      <c r="L120" s="125">
        <f t="shared" si="68"/>
        <v>0</v>
      </c>
      <c r="M120" s="125">
        <f t="shared" si="68"/>
        <v>0</v>
      </c>
      <c r="N120" s="125">
        <f t="shared" si="68"/>
        <v>0</v>
      </c>
      <c r="O120" s="125">
        <f t="shared" si="68"/>
        <v>5911.9</v>
      </c>
      <c r="P120" s="125">
        <f t="shared" si="68"/>
        <v>0</v>
      </c>
      <c r="Q120" s="125">
        <f t="shared" si="68"/>
        <v>0</v>
      </c>
      <c r="R120" s="125">
        <f t="shared" si="68"/>
        <v>0</v>
      </c>
      <c r="S120" s="125">
        <f t="shared" si="68"/>
        <v>0</v>
      </c>
      <c r="T120" s="125">
        <f t="shared" si="68"/>
        <v>0</v>
      </c>
      <c r="U120" s="125">
        <f t="shared" si="68"/>
        <v>560.1</v>
      </c>
      <c r="V120" s="125">
        <f t="shared" si="68"/>
        <v>0</v>
      </c>
      <c r="W120" s="125">
        <f t="shared" si="68"/>
        <v>0</v>
      </c>
      <c r="X120" s="125">
        <f t="shared" si="68"/>
        <v>572.20000000000005</v>
      </c>
      <c r="Y120" s="125">
        <f t="shared" si="68"/>
        <v>0</v>
      </c>
      <c r="Z120" s="125">
        <f t="shared" si="68"/>
        <v>0</v>
      </c>
      <c r="AA120" s="125">
        <f t="shared" si="68"/>
        <v>1132.3000000000002</v>
      </c>
      <c r="AB120" s="29">
        <f t="shared" si="62"/>
        <v>-4779.5999999999995</v>
      </c>
      <c r="AC120" s="27">
        <f t="shared" si="66"/>
        <v>-80.847104991627049</v>
      </c>
    </row>
    <row r="121" spans="3:29" ht="15.95" customHeight="1" x14ac:dyDescent="0.25">
      <c r="C121" s="150" t="s">
        <v>125</v>
      </c>
      <c r="D121" s="131">
        <v>0</v>
      </c>
      <c r="E121" s="131">
        <v>2025.1</v>
      </c>
      <c r="F121" s="131">
        <v>0</v>
      </c>
      <c r="G121" s="131">
        <v>1010.5</v>
      </c>
      <c r="H121" s="131">
        <v>0</v>
      </c>
      <c r="I121" s="131">
        <v>137.9</v>
      </c>
      <c r="J121" s="131">
        <v>0</v>
      </c>
      <c r="K121" s="131">
        <v>0</v>
      </c>
      <c r="L121" s="131">
        <v>0</v>
      </c>
      <c r="M121" s="131">
        <v>0</v>
      </c>
      <c r="N121" s="131">
        <v>0</v>
      </c>
      <c r="O121" s="131">
        <f>SUM(D121:N121)</f>
        <v>3173.5</v>
      </c>
      <c r="P121" s="131">
        <v>0</v>
      </c>
      <c r="Q121" s="131">
        <v>0</v>
      </c>
      <c r="R121" s="131">
        <v>0</v>
      </c>
      <c r="S121" s="131">
        <v>0</v>
      </c>
      <c r="T121" s="131">
        <v>0</v>
      </c>
      <c r="U121" s="151">
        <v>560.1</v>
      </c>
      <c r="V121" s="151">
        <v>0</v>
      </c>
      <c r="W121" s="151">
        <v>0</v>
      </c>
      <c r="X121" s="151">
        <v>572.20000000000005</v>
      </c>
      <c r="Y121" s="151">
        <v>0</v>
      </c>
      <c r="Z121" s="151">
        <v>0</v>
      </c>
      <c r="AA121" s="131">
        <f>SUM(P121:Z121)</f>
        <v>1132.3000000000002</v>
      </c>
      <c r="AB121" s="148">
        <f t="shared" si="62"/>
        <v>-2041.1999999999998</v>
      </c>
      <c r="AC121" s="83">
        <f t="shared" si="66"/>
        <v>-64.320151252560251</v>
      </c>
    </row>
    <row r="122" spans="3:29" ht="15.95" customHeight="1" x14ac:dyDescent="0.25">
      <c r="C122" s="150" t="s">
        <v>126</v>
      </c>
      <c r="D122" s="151">
        <v>2738.4</v>
      </c>
      <c r="E122" s="151">
        <v>0</v>
      </c>
      <c r="F122" s="151">
        <v>0</v>
      </c>
      <c r="G122" s="151">
        <v>0</v>
      </c>
      <c r="H122" s="151">
        <v>0</v>
      </c>
      <c r="I122" s="151">
        <v>0</v>
      </c>
      <c r="J122" s="151">
        <v>0</v>
      </c>
      <c r="K122" s="151">
        <v>0</v>
      </c>
      <c r="L122" s="151">
        <v>0</v>
      </c>
      <c r="M122" s="151">
        <v>0</v>
      </c>
      <c r="N122" s="151">
        <v>0</v>
      </c>
      <c r="O122" s="131">
        <f>SUM(D122:N122)</f>
        <v>2738.4</v>
      </c>
      <c r="P122" s="151">
        <v>0</v>
      </c>
      <c r="Q122" s="151">
        <v>0</v>
      </c>
      <c r="R122" s="151">
        <v>0</v>
      </c>
      <c r="S122" s="151">
        <v>0</v>
      </c>
      <c r="T122" s="151">
        <v>0</v>
      </c>
      <c r="U122" s="151">
        <v>0</v>
      </c>
      <c r="V122" s="151">
        <v>0</v>
      </c>
      <c r="W122" s="151">
        <v>0</v>
      </c>
      <c r="X122" s="151">
        <v>0</v>
      </c>
      <c r="Y122" s="151">
        <v>0</v>
      </c>
      <c r="Z122" s="151">
        <v>0</v>
      </c>
      <c r="AA122" s="131">
        <f>SUM(P122:Z122)</f>
        <v>0</v>
      </c>
      <c r="AB122" s="152">
        <f t="shared" si="62"/>
        <v>-2738.4</v>
      </c>
      <c r="AC122" s="83">
        <f t="shared" si="66"/>
        <v>-100</v>
      </c>
    </row>
    <row r="123" spans="3:29" ht="15.95" customHeight="1" x14ac:dyDescent="0.25">
      <c r="C123" s="149" t="s">
        <v>127</v>
      </c>
      <c r="D123" s="125">
        <f t="shared" ref="D123:AA123" si="69">+D124+D125</f>
        <v>1239.9000000000001</v>
      </c>
      <c r="E123" s="125">
        <f t="shared" si="69"/>
        <v>65.400000000000006</v>
      </c>
      <c r="F123" s="125">
        <f t="shared" si="69"/>
        <v>0</v>
      </c>
      <c r="G123" s="125">
        <f t="shared" si="69"/>
        <v>140</v>
      </c>
      <c r="H123" s="125">
        <f t="shared" si="69"/>
        <v>0</v>
      </c>
      <c r="I123" s="125">
        <f t="shared" si="69"/>
        <v>0</v>
      </c>
      <c r="J123" s="125">
        <f t="shared" si="69"/>
        <v>0</v>
      </c>
      <c r="K123" s="125">
        <f t="shared" si="69"/>
        <v>0</v>
      </c>
      <c r="L123" s="125">
        <f t="shared" si="69"/>
        <v>0</v>
      </c>
      <c r="M123" s="125">
        <f t="shared" si="69"/>
        <v>0</v>
      </c>
      <c r="N123" s="125">
        <f t="shared" si="69"/>
        <v>0</v>
      </c>
      <c r="O123" s="125">
        <f t="shared" si="69"/>
        <v>1445.3000000000002</v>
      </c>
      <c r="P123" s="125">
        <f t="shared" si="69"/>
        <v>0</v>
      </c>
      <c r="Q123" s="125">
        <f t="shared" si="69"/>
        <v>0</v>
      </c>
      <c r="R123" s="125">
        <f t="shared" si="69"/>
        <v>0</v>
      </c>
      <c r="S123" s="125">
        <f t="shared" si="69"/>
        <v>0</v>
      </c>
      <c r="T123" s="125">
        <f t="shared" si="69"/>
        <v>0</v>
      </c>
      <c r="U123" s="125">
        <f t="shared" si="69"/>
        <v>0</v>
      </c>
      <c r="V123" s="125">
        <f t="shared" si="69"/>
        <v>0</v>
      </c>
      <c r="W123" s="125">
        <f t="shared" si="69"/>
        <v>0</v>
      </c>
      <c r="X123" s="125">
        <f t="shared" si="69"/>
        <v>0</v>
      </c>
      <c r="Y123" s="125">
        <f t="shared" si="69"/>
        <v>0</v>
      </c>
      <c r="Z123" s="125">
        <f t="shared" si="69"/>
        <v>0</v>
      </c>
      <c r="AA123" s="125">
        <f t="shared" si="69"/>
        <v>0</v>
      </c>
      <c r="AB123" s="29">
        <f t="shared" si="62"/>
        <v>-1445.3000000000002</v>
      </c>
      <c r="AC123" s="27">
        <f t="shared" si="66"/>
        <v>-100</v>
      </c>
    </row>
    <row r="124" spans="3:29" ht="15.95" customHeight="1" x14ac:dyDescent="0.25">
      <c r="C124" s="150" t="s">
        <v>128</v>
      </c>
      <c r="D124" s="131">
        <v>0</v>
      </c>
      <c r="E124" s="131">
        <v>65.400000000000006</v>
      </c>
      <c r="F124" s="131">
        <v>0</v>
      </c>
      <c r="G124" s="131">
        <v>140</v>
      </c>
      <c r="H124" s="131">
        <v>0</v>
      </c>
      <c r="I124" s="131">
        <v>0</v>
      </c>
      <c r="J124" s="131">
        <v>0</v>
      </c>
      <c r="K124" s="131">
        <v>0</v>
      </c>
      <c r="L124" s="131">
        <v>0</v>
      </c>
      <c r="M124" s="131">
        <v>0</v>
      </c>
      <c r="N124" s="131">
        <v>0</v>
      </c>
      <c r="O124" s="131">
        <f>SUM(D124:N124)</f>
        <v>205.4</v>
      </c>
      <c r="P124" s="131">
        <v>0</v>
      </c>
      <c r="Q124" s="131">
        <v>0</v>
      </c>
      <c r="R124" s="131">
        <v>0</v>
      </c>
      <c r="S124" s="131">
        <v>0</v>
      </c>
      <c r="T124" s="131">
        <v>0</v>
      </c>
      <c r="U124" s="131">
        <v>0</v>
      </c>
      <c r="V124" s="131">
        <v>0</v>
      </c>
      <c r="W124" s="131">
        <v>0</v>
      </c>
      <c r="X124" s="131">
        <v>0</v>
      </c>
      <c r="Y124" s="131">
        <v>0</v>
      </c>
      <c r="Z124" s="131">
        <v>0</v>
      </c>
      <c r="AA124" s="131">
        <f>SUM(P124:Z124)</f>
        <v>0</v>
      </c>
      <c r="AB124" s="148">
        <f t="shared" si="62"/>
        <v>-205.4</v>
      </c>
      <c r="AC124" s="83">
        <f t="shared" si="66"/>
        <v>-100</v>
      </c>
    </row>
    <row r="125" spans="3:29" ht="15.95" customHeight="1" x14ac:dyDescent="0.25">
      <c r="C125" s="150" t="s">
        <v>129</v>
      </c>
      <c r="D125" s="131">
        <v>1239.9000000000001</v>
      </c>
      <c r="E125" s="131">
        <v>0</v>
      </c>
      <c r="F125" s="131">
        <v>0</v>
      </c>
      <c r="G125" s="131">
        <v>0</v>
      </c>
      <c r="H125" s="131">
        <v>0</v>
      </c>
      <c r="I125" s="131">
        <v>0</v>
      </c>
      <c r="J125" s="131">
        <v>0</v>
      </c>
      <c r="K125" s="131">
        <v>0</v>
      </c>
      <c r="L125" s="131">
        <v>0</v>
      </c>
      <c r="M125" s="131">
        <v>0</v>
      </c>
      <c r="N125" s="131">
        <v>0</v>
      </c>
      <c r="O125" s="131">
        <f>SUM(D125:N125)</f>
        <v>1239.9000000000001</v>
      </c>
      <c r="P125" s="131">
        <v>0</v>
      </c>
      <c r="Q125" s="131">
        <v>0</v>
      </c>
      <c r="R125" s="131">
        <v>0</v>
      </c>
      <c r="S125" s="131">
        <v>0</v>
      </c>
      <c r="T125" s="131">
        <v>0</v>
      </c>
      <c r="U125" s="131">
        <v>0</v>
      </c>
      <c r="V125" s="131">
        <v>0</v>
      </c>
      <c r="W125" s="131">
        <v>0</v>
      </c>
      <c r="X125" s="131">
        <v>0</v>
      </c>
      <c r="Y125" s="131">
        <v>0</v>
      </c>
      <c r="Z125" s="131">
        <v>0</v>
      </c>
      <c r="AA125" s="131">
        <f>SUM(P125:Z125)</f>
        <v>0</v>
      </c>
      <c r="AB125" s="148">
        <f t="shared" si="62"/>
        <v>-1239.9000000000001</v>
      </c>
      <c r="AC125" s="83">
        <f t="shared" si="66"/>
        <v>-100</v>
      </c>
    </row>
    <row r="126" spans="3:29" ht="15.95" customHeight="1" x14ac:dyDescent="0.25">
      <c r="C126" s="124" t="s">
        <v>130</v>
      </c>
      <c r="D126" s="125">
        <f t="shared" ref="D126:AA126" si="70">+D127</f>
        <v>141.5</v>
      </c>
      <c r="E126" s="125">
        <f t="shared" si="70"/>
        <v>228.3</v>
      </c>
      <c r="F126" s="125">
        <f t="shared" si="70"/>
        <v>54.3</v>
      </c>
      <c r="G126" s="125">
        <f t="shared" si="70"/>
        <v>9.9</v>
      </c>
      <c r="H126" s="125">
        <f t="shared" si="70"/>
        <v>51.8</v>
      </c>
      <c r="I126" s="125">
        <f t="shared" si="70"/>
        <v>139.5</v>
      </c>
      <c r="J126" s="125">
        <f t="shared" si="70"/>
        <v>9.9</v>
      </c>
      <c r="K126" s="125">
        <f t="shared" si="70"/>
        <v>12.4</v>
      </c>
      <c r="L126" s="125">
        <f t="shared" si="70"/>
        <v>4.7</v>
      </c>
      <c r="M126" s="125">
        <f t="shared" si="70"/>
        <v>40.700000000000003</v>
      </c>
      <c r="N126" s="125">
        <f t="shared" si="70"/>
        <v>23.6</v>
      </c>
      <c r="O126" s="125">
        <f t="shared" si="70"/>
        <v>716.6</v>
      </c>
      <c r="P126" s="125">
        <f t="shared" si="70"/>
        <v>64.7</v>
      </c>
      <c r="Q126" s="125">
        <f t="shared" si="70"/>
        <v>77.5</v>
      </c>
      <c r="R126" s="125">
        <f t="shared" si="70"/>
        <v>43.4</v>
      </c>
      <c r="S126" s="125">
        <f t="shared" si="70"/>
        <v>74.900000000000006</v>
      </c>
      <c r="T126" s="125">
        <f t="shared" si="70"/>
        <v>39.799999999999997</v>
      </c>
      <c r="U126" s="125">
        <f t="shared" si="70"/>
        <v>115.8</v>
      </c>
      <c r="V126" s="125">
        <f t="shared" si="70"/>
        <v>11.7</v>
      </c>
      <c r="W126" s="125">
        <f t="shared" si="70"/>
        <v>9.6</v>
      </c>
      <c r="X126" s="125">
        <f t="shared" si="70"/>
        <v>22.4</v>
      </c>
      <c r="Y126" s="125">
        <f t="shared" si="70"/>
        <v>4.5</v>
      </c>
      <c r="Z126" s="125">
        <f t="shared" si="70"/>
        <v>250.8</v>
      </c>
      <c r="AA126" s="125">
        <f t="shared" si="70"/>
        <v>715.1</v>
      </c>
      <c r="AB126" s="126">
        <f t="shared" si="62"/>
        <v>-1.5</v>
      </c>
      <c r="AC126" s="27">
        <f t="shared" si="66"/>
        <v>-0.20932179737650014</v>
      </c>
    </row>
    <row r="127" spans="3:29" ht="26.25" customHeight="1" x14ac:dyDescent="0.25">
      <c r="C127" s="153" t="s">
        <v>131</v>
      </c>
      <c r="D127" s="154">
        <v>141.5</v>
      </c>
      <c r="E127" s="154">
        <v>228.3</v>
      </c>
      <c r="F127" s="154">
        <v>54.3</v>
      </c>
      <c r="G127" s="154">
        <v>9.9</v>
      </c>
      <c r="H127" s="154">
        <v>51.8</v>
      </c>
      <c r="I127" s="154">
        <v>139.5</v>
      </c>
      <c r="J127" s="154">
        <v>9.9</v>
      </c>
      <c r="K127" s="154">
        <v>12.4</v>
      </c>
      <c r="L127" s="154">
        <v>4.7</v>
      </c>
      <c r="M127" s="154">
        <v>40.700000000000003</v>
      </c>
      <c r="N127" s="131">
        <v>23.6</v>
      </c>
      <c r="O127" s="154">
        <f>SUM(D127:N127)</f>
        <v>716.6</v>
      </c>
      <c r="P127" s="155">
        <v>64.7</v>
      </c>
      <c r="Q127" s="154">
        <v>77.5</v>
      </c>
      <c r="R127" s="154">
        <v>43.4</v>
      </c>
      <c r="S127" s="154">
        <v>74.900000000000006</v>
      </c>
      <c r="T127" s="154">
        <v>39.799999999999997</v>
      </c>
      <c r="U127" s="154">
        <v>115.8</v>
      </c>
      <c r="V127" s="154">
        <v>11.7</v>
      </c>
      <c r="W127" s="154">
        <v>9.6</v>
      </c>
      <c r="X127" s="154">
        <v>22.4</v>
      </c>
      <c r="Y127" s="154">
        <v>4.5</v>
      </c>
      <c r="Z127" s="154">
        <v>250.8</v>
      </c>
      <c r="AA127" s="154">
        <f>SUM(P127:Z127)</f>
        <v>715.1</v>
      </c>
      <c r="AB127" s="156">
        <f t="shared" si="62"/>
        <v>-1.5</v>
      </c>
      <c r="AC127" s="157">
        <f t="shared" si="66"/>
        <v>-0.20932179737650014</v>
      </c>
    </row>
    <row r="128" spans="3:29" ht="18.75" customHeight="1" thickBot="1" x14ac:dyDescent="0.25">
      <c r="C128" s="158" t="s">
        <v>105</v>
      </c>
      <c r="D128" s="159">
        <f t="shared" ref="D128:AA128" si="71">+D126+D104+D103+D102</f>
        <v>212903.3</v>
      </c>
      <c r="E128" s="159">
        <f t="shared" si="71"/>
        <v>68027.100000000006</v>
      </c>
      <c r="F128" s="159">
        <f t="shared" si="71"/>
        <v>60554.299999999988</v>
      </c>
      <c r="G128" s="159">
        <f t="shared" si="71"/>
        <v>91146.3</v>
      </c>
      <c r="H128" s="159">
        <f t="shared" si="71"/>
        <v>67393.8</v>
      </c>
      <c r="I128" s="159">
        <f t="shared" si="71"/>
        <v>94067.199999999997</v>
      </c>
      <c r="J128" s="159">
        <f t="shared" si="71"/>
        <v>92086.1</v>
      </c>
      <c r="K128" s="159">
        <f t="shared" si="71"/>
        <v>69171.7</v>
      </c>
      <c r="L128" s="159">
        <f t="shared" si="71"/>
        <v>68224.7</v>
      </c>
      <c r="M128" s="159">
        <f t="shared" si="71"/>
        <v>77435.999999999985</v>
      </c>
      <c r="N128" s="159">
        <f t="shared" si="71"/>
        <v>77680.900000000023</v>
      </c>
      <c r="O128" s="159">
        <f t="shared" si="71"/>
        <v>978691.40000000014</v>
      </c>
      <c r="P128" s="159">
        <f t="shared" si="71"/>
        <v>99168.89999999998</v>
      </c>
      <c r="Q128" s="159">
        <f t="shared" si="71"/>
        <v>200756.09999999998</v>
      </c>
      <c r="R128" s="159">
        <f t="shared" si="71"/>
        <v>73392.89999999998</v>
      </c>
      <c r="S128" s="159">
        <f t="shared" si="71"/>
        <v>87717.300000000032</v>
      </c>
      <c r="T128" s="159">
        <f t="shared" si="71"/>
        <v>85411.800000000017</v>
      </c>
      <c r="U128" s="159">
        <f t="shared" si="71"/>
        <v>161628.20000000001</v>
      </c>
      <c r="V128" s="159">
        <f t="shared" si="71"/>
        <v>81213.5</v>
      </c>
      <c r="W128" s="159">
        <f t="shared" si="71"/>
        <v>78564.100000000006</v>
      </c>
      <c r="X128" s="159">
        <f t="shared" si="71"/>
        <v>113460.5</v>
      </c>
      <c r="Y128" s="159">
        <f t="shared" si="71"/>
        <v>82490.900000000009</v>
      </c>
      <c r="Z128" s="159">
        <f t="shared" si="71"/>
        <v>77065.700000000012</v>
      </c>
      <c r="AA128" s="159">
        <f t="shared" si="71"/>
        <v>1140869.8999999999</v>
      </c>
      <c r="AB128" s="160">
        <f t="shared" si="62"/>
        <v>162178.49999999977</v>
      </c>
      <c r="AC128" s="159">
        <f t="shared" si="66"/>
        <v>16.570953826711847</v>
      </c>
    </row>
    <row r="129" spans="3:29" ht="15.95" customHeight="1" thickTop="1" x14ac:dyDescent="0.25">
      <c r="C129" s="161" t="s">
        <v>132</v>
      </c>
      <c r="D129" s="162">
        <f t="shared" ref="D129:H129" si="72">SUM(D130:D135)</f>
        <v>616.1</v>
      </c>
      <c r="E129" s="162">
        <f t="shared" si="72"/>
        <v>694.1</v>
      </c>
      <c r="F129" s="162">
        <f t="shared" si="72"/>
        <v>756</v>
      </c>
      <c r="G129" s="162">
        <f t="shared" si="72"/>
        <v>686.3</v>
      </c>
      <c r="H129" s="162">
        <f t="shared" si="72"/>
        <v>728.2</v>
      </c>
      <c r="I129" s="162">
        <f t="shared" ref="I129:Z129" si="73">SUM(I130:I135)</f>
        <v>712.4</v>
      </c>
      <c r="J129" s="162">
        <f t="shared" si="73"/>
        <v>885.2</v>
      </c>
      <c r="K129" s="162">
        <f t="shared" si="73"/>
        <v>783.80000000000007</v>
      </c>
      <c r="L129" s="162">
        <f t="shared" si="73"/>
        <v>845.69999999999993</v>
      </c>
      <c r="M129" s="162">
        <f t="shared" si="73"/>
        <v>879.1</v>
      </c>
      <c r="N129" s="162">
        <f t="shared" si="73"/>
        <v>832.6</v>
      </c>
      <c r="O129" s="162">
        <f t="shared" si="73"/>
        <v>8419.5000000000018</v>
      </c>
      <c r="P129" s="162">
        <f t="shared" si="73"/>
        <v>836.4</v>
      </c>
      <c r="Q129" s="162">
        <f t="shared" si="73"/>
        <v>786.3</v>
      </c>
      <c r="R129" s="162">
        <f t="shared" si="73"/>
        <v>991.3</v>
      </c>
      <c r="S129" s="162">
        <f t="shared" si="73"/>
        <v>1447.6</v>
      </c>
      <c r="T129" s="162">
        <f t="shared" si="73"/>
        <v>1872.3999999999999</v>
      </c>
      <c r="U129" s="162">
        <f t="shared" si="73"/>
        <v>1026.2</v>
      </c>
      <c r="V129" s="162">
        <f>SUM(V130:V135)</f>
        <v>1024.2</v>
      </c>
      <c r="W129" s="162">
        <f t="shared" ref="W129:Y129" si="74">SUM(W130:W135)</f>
        <v>942.4</v>
      </c>
      <c r="X129" s="162">
        <f t="shared" si="74"/>
        <v>941.59999999999991</v>
      </c>
      <c r="Y129" s="162">
        <f t="shared" si="74"/>
        <v>1001.9000000000001</v>
      </c>
      <c r="Z129" s="162">
        <f t="shared" si="73"/>
        <v>868.2</v>
      </c>
      <c r="AA129" s="163">
        <f t="shared" ref="AA129:AA135" si="75">SUM(P129:Z129)</f>
        <v>11738.5</v>
      </c>
      <c r="AB129" s="163">
        <f t="shared" si="62"/>
        <v>3318.9999999999982</v>
      </c>
      <c r="AC129" s="164">
        <f t="shared" si="66"/>
        <v>39.420393134984231</v>
      </c>
    </row>
    <row r="130" spans="3:29" ht="17.25" customHeight="1" x14ac:dyDescent="0.25">
      <c r="C130" s="165" t="s">
        <v>133</v>
      </c>
      <c r="D130" s="154">
        <v>313.3</v>
      </c>
      <c r="E130" s="154">
        <v>339.7</v>
      </c>
      <c r="F130" s="154">
        <v>343</v>
      </c>
      <c r="G130" s="154">
        <v>321.5</v>
      </c>
      <c r="H130" s="154">
        <v>348</v>
      </c>
      <c r="I130" s="154">
        <v>335.7</v>
      </c>
      <c r="J130" s="154">
        <v>363.8</v>
      </c>
      <c r="K130" s="154">
        <v>361.5</v>
      </c>
      <c r="L130" s="154">
        <v>367.9</v>
      </c>
      <c r="M130" s="154">
        <v>394.8</v>
      </c>
      <c r="N130" s="154">
        <v>386.7</v>
      </c>
      <c r="O130" s="154">
        <f t="shared" ref="O130:O135" si="76">SUM(D130:N130)</f>
        <v>3875.9</v>
      </c>
      <c r="P130" s="154">
        <v>416.8</v>
      </c>
      <c r="Q130" s="154">
        <v>381.8</v>
      </c>
      <c r="R130" s="154">
        <v>425.3</v>
      </c>
      <c r="S130" s="154">
        <v>399.8</v>
      </c>
      <c r="T130" s="154">
        <v>471.2</v>
      </c>
      <c r="U130" s="154">
        <v>439</v>
      </c>
      <c r="V130" s="154">
        <v>457.5</v>
      </c>
      <c r="W130" s="154">
        <v>461.6</v>
      </c>
      <c r="X130" s="154">
        <v>439.2</v>
      </c>
      <c r="Y130" s="154">
        <v>459.2</v>
      </c>
      <c r="Z130" s="154">
        <v>479.2</v>
      </c>
      <c r="AA130" s="156">
        <f t="shared" si="75"/>
        <v>4830.5999999999995</v>
      </c>
      <c r="AB130" s="156">
        <f t="shared" si="62"/>
        <v>954.69999999999936</v>
      </c>
      <c r="AC130" s="154">
        <f t="shared" si="66"/>
        <v>24.631698444232292</v>
      </c>
    </row>
    <row r="131" spans="3:29" ht="17.25" customHeight="1" x14ac:dyDescent="0.25">
      <c r="C131" s="165" t="s">
        <v>134</v>
      </c>
      <c r="D131" s="154">
        <v>0</v>
      </c>
      <c r="E131" s="154">
        <v>0</v>
      </c>
      <c r="F131" s="154">
        <v>0</v>
      </c>
      <c r="G131" s="154">
        <v>0</v>
      </c>
      <c r="H131" s="154">
        <v>0</v>
      </c>
      <c r="I131" s="154">
        <v>0</v>
      </c>
      <c r="J131" s="154">
        <v>0</v>
      </c>
      <c r="K131" s="154">
        <v>0</v>
      </c>
      <c r="L131" s="154">
        <v>0</v>
      </c>
      <c r="M131" s="154">
        <v>0</v>
      </c>
      <c r="N131" s="154">
        <v>0</v>
      </c>
      <c r="O131" s="154">
        <f t="shared" si="76"/>
        <v>0</v>
      </c>
      <c r="P131" s="154">
        <v>0</v>
      </c>
      <c r="Q131" s="154">
        <v>0</v>
      </c>
      <c r="R131" s="154">
        <v>0</v>
      </c>
      <c r="S131" s="154">
        <v>0</v>
      </c>
      <c r="T131" s="154">
        <v>0</v>
      </c>
      <c r="U131" s="154">
        <v>0</v>
      </c>
      <c r="V131" s="154">
        <v>0</v>
      </c>
      <c r="W131" s="154">
        <v>0</v>
      </c>
      <c r="X131" s="154">
        <v>0</v>
      </c>
      <c r="Y131" s="154">
        <v>0</v>
      </c>
      <c r="Z131" s="154">
        <v>0</v>
      </c>
      <c r="AA131" s="156">
        <f t="shared" si="75"/>
        <v>0</v>
      </c>
      <c r="AB131" s="156">
        <f t="shared" si="62"/>
        <v>0</v>
      </c>
      <c r="AC131" s="139">
        <v>0</v>
      </c>
    </row>
    <row r="132" spans="3:29" ht="17.25" customHeight="1" x14ac:dyDescent="0.25">
      <c r="C132" s="165" t="s">
        <v>135</v>
      </c>
      <c r="D132" s="154">
        <v>0</v>
      </c>
      <c r="E132" s="154">
        <v>0</v>
      </c>
      <c r="F132" s="154">
        <v>0</v>
      </c>
      <c r="G132" s="154">
        <v>0</v>
      </c>
      <c r="H132" s="154">
        <v>0</v>
      </c>
      <c r="I132" s="154">
        <v>0</v>
      </c>
      <c r="J132" s="154">
        <v>63</v>
      </c>
      <c r="K132" s="154">
        <v>12.6</v>
      </c>
      <c r="L132" s="154">
        <v>8.6</v>
      </c>
      <c r="M132" s="154">
        <v>69.400000000000006</v>
      </c>
      <c r="N132" s="154">
        <v>9.6999999999999993</v>
      </c>
      <c r="O132" s="154">
        <f t="shared" si="76"/>
        <v>163.29999999999998</v>
      </c>
      <c r="P132" s="154">
        <v>49</v>
      </c>
      <c r="Q132" s="154">
        <v>14.6</v>
      </c>
      <c r="R132" s="154">
        <v>41.9</v>
      </c>
      <c r="S132" s="154">
        <v>627.5</v>
      </c>
      <c r="T132" s="154">
        <v>964</v>
      </c>
      <c r="U132" s="154">
        <v>88.4</v>
      </c>
      <c r="V132" s="154">
        <v>129.19999999999999</v>
      </c>
      <c r="W132" s="154">
        <v>32.6</v>
      </c>
      <c r="X132" s="154">
        <v>19.899999999999999</v>
      </c>
      <c r="Y132" s="154">
        <v>89</v>
      </c>
      <c r="Z132" s="154">
        <v>16.399999999999999</v>
      </c>
      <c r="AA132" s="156">
        <f t="shared" si="75"/>
        <v>2072.5000000000005</v>
      </c>
      <c r="AB132" s="156">
        <f t="shared" si="62"/>
        <v>1909.2000000000005</v>
      </c>
      <c r="AC132" s="154">
        <f>+AB132/O132*100</f>
        <v>1169.1365584813232</v>
      </c>
    </row>
    <row r="133" spans="3:29" ht="17.25" customHeight="1" x14ac:dyDescent="0.25">
      <c r="C133" s="165" t="s">
        <v>136</v>
      </c>
      <c r="D133" s="166">
        <v>236.9</v>
      </c>
      <c r="E133" s="166">
        <v>242.7</v>
      </c>
      <c r="F133" s="166">
        <v>316.89999999999998</v>
      </c>
      <c r="G133" s="166">
        <v>259.8</v>
      </c>
      <c r="H133" s="166">
        <v>272.60000000000002</v>
      </c>
      <c r="I133" s="166">
        <v>270.39999999999998</v>
      </c>
      <c r="J133" s="166">
        <v>335.8</v>
      </c>
      <c r="K133" s="166">
        <v>282.5</v>
      </c>
      <c r="L133" s="166">
        <v>364.4</v>
      </c>
      <c r="M133" s="166">
        <v>293</v>
      </c>
      <c r="N133" s="166">
        <v>310.10000000000002</v>
      </c>
      <c r="O133" s="166">
        <f t="shared" si="76"/>
        <v>3185.1000000000004</v>
      </c>
      <c r="P133" s="166">
        <v>288.5</v>
      </c>
      <c r="Q133" s="166">
        <v>302.39999999999998</v>
      </c>
      <c r="R133" s="166">
        <v>393.2</v>
      </c>
      <c r="S133" s="166">
        <v>304.2</v>
      </c>
      <c r="T133" s="166">
        <v>335.9</v>
      </c>
      <c r="U133" s="166">
        <v>386.8</v>
      </c>
      <c r="V133" s="166">
        <v>327.39999999999998</v>
      </c>
      <c r="W133" s="166">
        <v>324.39999999999998</v>
      </c>
      <c r="X133" s="166">
        <v>399.5</v>
      </c>
      <c r="Y133" s="166">
        <v>368.7</v>
      </c>
      <c r="Z133" s="166">
        <v>300.3</v>
      </c>
      <c r="AA133" s="156">
        <f t="shared" si="75"/>
        <v>3731.2999999999997</v>
      </c>
      <c r="AB133" s="156">
        <f t="shared" si="62"/>
        <v>546.19999999999936</v>
      </c>
      <c r="AC133" s="83">
        <f>+AB133/O133*100</f>
        <v>17.148598160183333</v>
      </c>
    </row>
    <row r="134" spans="3:29" ht="16.5" customHeight="1" x14ac:dyDescent="0.25">
      <c r="C134" s="165" t="s">
        <v>137</v>
      </c>
      <c r="D134" s="155">
        <v>0</v>
      </c>
      <c r="E134" s="154">
        <v>0.1</v>
      </c>
      <c r="F134" s="154">
        <v>0.2</v>
      </c>
      <c r="G134" s="154">
        <v>0</v>
      </c>
      <c r="H134" s="154">
        <v>0.5</v>
      </c>
      <c r="I134" s="154">
        <v>-0.8</v>
      </c>
      <c r="J134" s="154">
        <v>0</v>
      </c>
      <c r="K134" s="154">
        <v>0</v>
      </c>
      <c r="L134" s="154">
        <v>0</v>
      </c>
      <c r="M134" s="154">
        <v>0.6</v>
      </c>
      <c r="N134" s="154">
        <v>0.2</v>
      </c>
      <c r="O134" s="154">
        <f t="shared" si="76"/>
        <v>0.8</v>
      </c>
      <c r="P134" s="155">
        <v>0</v>
      </c>
      <c r="Q134" s="154">
        <v>0.4</v>
      </c>
      <c r="R134" s="155">
        <v>0.1</v>
      </c>
      <c r="S134" s="154">
        <v>0</v>
      </c>
      <c r="T134" s="154">
        <v>0.1</v>
      </c>
      <c r="U134" s="154">
        <v>0</v>
      </c>
      <c r="V134" s="154">
        <v>0.1</v>
      </c>
      <c r="W134" s="155">
        <v>1.5</v>
      </c>
      <c r="X134" s="154">
        <v>0</v>
      </c>
      <c r="Y134" s="154">
        <v>0.1</v>
      </c>
      <c r="Z134" s="154">
        <v>0.1</v>
      </c>
      <c r="AA134" s="156">
        <f>SUM(P134:Z134)</f>
        <v>2.4000000000000004</v>
      </c>
      <c r="AB134" s="156">
        <f t="shared" si="62"/>
        <v>1.6000000000000003</v>
      </c>
      <c r="AC134" s="167">
        <v>0</v>
      </c>
    </row>
    <row r="135" spans="3:29" ht="16.5" customHeight="1" thickBot="1" x14ac:dyDescent="0.3">
      <c r="C135" s="168" t="s">
        <v>138</v>
      </c>
      <c r="D135" s="169">
        <v>65.900000000000006</v>
      </c>
      <c r="E135" s="169">
        <v>111.6</v>
      </c>
      <c r="F135" s="169">
        <v>95.9</v>
      </c>
      <c r="G135" s="169">
        <v>105</v>
      </c>
      <c r="H135" s="169">
        <v>107.1</v>
      </c>
      <c r="I135" s="169">
        <v>107.1</v>
      </c>
      <c r="J135" s="169">
        <v>122.6</v>
      </c>
      <c r="K135" s="169">
        <v>127.2</v>
      </c>
      <c r="L135" s="169">
        <v>104.8</v>
      </c>
      <c r="M135" s="169">
        <v>121.3</v>
      </c>
      <c r="N135" s="169">
        <v>125.9</v>
      </c>
      <c r="O135" s="169">
        <f t="shared" si="76"/>
        <v>1194.4000000000001</v>
      </c>
      <c r="P135" s="169">
        <v>82.1</v>
      </c>
      <c r="Q135" s="169">
        <v>87.1</v>
      </c>
      <c r="R135" s="170">
        <v>130.80000000000001</v>
      </c>
      <c r="S135" s="169">
        <v>116.1</v>
      </c>
      <c r="T135" s="169">
        <v>101.2</v>
      </c>
      <c r="U135" s="169">
        <v>112</v>
      </c>
      <c r="V135" s="169">
        <v>110</v>
      </c>
      <c r="W135" s="169">
        <v>122.3</v>
      </c>
      <c r="X135" s="169">
        <v>83</v>
      </c>
      <c r="Y135" s="169">
        <v>84.9</v>
      </c>
      <c r="Z135" s="169">
        <v>72.2</v>
      </c>
      <c r="AA135" s="156">
        <f t="shared" si="75"/>
        <v>1101.7</v>
      </c>
      <c r="AB135" s="171">
        <f t="shared" si="62"/>
        <v>-92.700000000000045</v>
      </c>
      <c r="AC135" s="172">
        <f>+AB135/O135*100</f>
        <v>-7.761219022103151</v>
      </c>
    </row>
    <row r="136" spans="3:29" ht="19.5" customHeight="1" thickTop="1" x14ac:dyDescent="0.2">
      <c r="C136" s="173" t="s">
        <v>139</v>
      </c>
      <c r="D136" s="174">
        <f t="shared" ref="D136:AA136" si="77">+D129+D128</f>
        <v>213519.4</v>
      </c>
      <c r="E136" s="174">
        <f t="shared" si="77"/>
        <v>68721.200000000012</v>
      </c>
      <c r="F136" s="174">
        <f t="shared" si="77"/>
        <v>61310.299999999988</v>
      </c>
      <c r="G136" s="174">
        <f t="shared" si="77"/>
        <v>91832.6</v>
      </c>
      <c r="H136" s="174">
        <f t="shared" si="77"/>
        <v>68122</v>
      </c>
      <c r="I136" s="174">
        <f t="shared" si="77"/>
        <v>94779.599999999991</v>
      </c>
      <c r="J136" s="174">
        <f t="shared" si="77"/>
        <v>92971.3</v>
      </c>
      <c r="K136" s="174">
        <f t="shared" si="77"/>
        <v>69955.5</v>
      </c>
      <c r="L136" s="174">
        <f t="shared" si="77"/>
        <v>69070.399999999994</v>
      </c>
      <c r="M136" s="174">
        <f t="shared" si="77"/>
        <v>78315.099999999991</v>
      </c>
      <c r="N136" s="174">
        <f t="shared" si="77"/>
        <v>78513.500000000029</v>
      </c>
      <c r="O136" s="174">
        <f t="shared" si="77"/>
        <v>987110.90000000014</v>
      </c>
      <c r="P136" s="174">
        <f t="shared" si="77"/>
        <v>100005.29999999997</v>
      </c>
      <c r="Q136" s="174">
        <f t="shared" si="77"/>
        <v>201542.39999999997</v>
      </c>
      <c r="R136" s="174">
        <f t="shared" si="77"/>
        <v>74384.199999999983</v>
      </c>
      <c r="S136" s="174">
        <f t="shared" si="77"/>
        <v>89164.900000000038</v>
      </c>
      <c r="T136" s="174">
        <f t="shared" si="77"/>
        <v>87284.200000000012</v>
      </c>
      <c r="U136" s="174">
        <f t="shared" si="77"/>
        <v>162654.40000000002</v>
      </c>
      <c r="V136" s="175">
        <f>+V129+V128</f>
        <v>82237.7</v>
      </c>
      <c r="W136" s="174">
        <f t="shared" ref="W136:Y136" si="78">+W129+W128</f>
        <v>79506.5</v>
      </c>
      <c r="X136" s="174">
        <f t="shared" si="78"/>
        <v>114402.1</v>
      </c>
      <c r="Y136" s="174">
        <f t="shared" si="78"/>
        <v>83492.800000000003</v>
      </c>
      <c r="Z136" s="174">
        <f t="shared" si="77"/>
        <v>77933.900000000009</v>
      </c>
      <c r="AA136" s="174">
        <f t="shared" si="77"/>
        <v>1152608.3999999999</v>
      </c>
      <c r="AB136" s="176">
        <f t="shared" si="62"/>
        <v>165497.49999999977</v>
      </c>
      <c r="AC136" s="174">
        <f>+AB136/O136*100</f>
        <v>16.765846674370604</v>
      </c>
    </row>
    <row r="137" spans="3:29" ht="19.5" customHeight="1" thickBot="1" x14ac:dyDescent="0.25">
      <c r="C137" s="177" t="s">
        <v>140</v>
      </c>
      <c r="D137" s="178">
        <f t="shared" ref="D137:M137" si="79">+D80+D73+D69+D41+D91</f>
        <v>1125.2000000000003</v>
      </c>
      <c r="E137" s="178">
        <f t="shared" si="79"/>
        <v>899.19999999999993</v>
      </c>
      <c r="F137" s="178">
        <f t="shared" si="79"/>
        <v>975.4</v>
      </c>
      <c r="G137" s="178">
        <f t="shared" si="79"/>
        <v>984.4</v>
      </c>
      <c r="H137" s="178">
        <f t="shared" si="79"/>
        <v>1148.4000000000001</v>
      </c>
      <c r="I137" s="178">
        <f t="shared" si="79"/>
        <v>1207.3</v>
      </c>
      <c r="J137" s="178">
        <f t="shared" si="79"/>
        <v>1395.6</v>
      </c>
      <c r="K137" s="178">
        <f t="shared" si="79"/>
        <v>1445.5</v>
      </c>
      <c r="L137" s="178">
        <f t="shared" si="79"/>
        <v>1529.3</v>
      </c>
      <c r="M137" s="178">
        <f t="shared" si="79"/>
        <v>1337.1</v>
      </c>
      <c r="N137" s="178">
        <f>+N80+N73+N69+N41+N91</f>
        <v>1215.4000000000001</v>
      </c>
      <c r="O137" s="178">
        <f>SUM(D137:N137)</f>
        <v>13262.8</v>
      </c>
      <c r="P137" s="178">
        <f>+P80+P73+P69+P41+P91+P81+P68+P95</f>
        <v>1634.2999999999997</v>
      </c>
      <c r="Q137" s="178">
        <f>+Q80+Q73+Q69+Q41+Q91+Q81+Q68+Q95</f>
        <v>1914.6</v>
      </c>
      <c r="R137" s="178">
        <f>+R80+R73+R69+R41+R91+R81+R68+R95</f>
        <v>1551.3000000000002</v>
      </c>
      <c r="S137" s="178">
        <f t="shared" ref="S137:Z137" si="80">+S80+S73+S69+S41+S91+S81+S68+S95</f>
        <v>1339.8999999999996</v>
      </c>
      <c r="T137" s="178">
        <f>+T80+T73+T69+T41+T91+T81+T68+T95</f>
        <v>1856.8000000000002</v>
      </c>
      <c r="U137" s="178">
        <f t="shared" si="80"/>
        <v>1694.3</v>
      </c>
      <c r="V137" s="178">
        <f t="shared" si="80"/>
        <v>1722.8</v>
      </c>
      <c r="W137" s="178">
        <f t="shared" si="80"/>
        <v>1835.3</v>
      </c>
      <c r="X137" s="178">
        <f t="shared" si="80"/>
        <v>1387.4</v>
      </c>
      <c r="Y137" s="178">
        <f t="shared" si="80"/>
        <v>1527.5999999999997</v>
      </c>
      <c r="Z137" s="178">
        <f t="shared" si="80"/>
        <v>1349.6</v>
      </c>
      <c r="AA137" s="178">
        <f>+AA80+AA73+AA69+AA41+AA91+AA81+AA68+AA95</f>
        <v>17813.899999999998</v>
      </c>
      <c r="AB137" s="179">
        <f t="shared" si="62"/>
        <v>4551.0999999999985</v>
      </c>
      <c r="AC137" s="179">
        <f>+AB137/O137*100</f>
        <v>34.314775160599567</v>
      </c>
    </row>
    <row r="138" spans="3:29" ht="16.5" customHeight="1" thickTop="1" x14ac:dyDescent="0.2">
      <c r="C138" s="180" t="s">
        <v>141</v>
      </c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3"/>
      <c r="AC138" s="184"/>
    </row>
    <row r="139" spans="3:29" ht="15" customHeight="1" x14ac:dyDescent="0.2">
      <c r="C139" s="187" t="s">
        <v>142</v>
      </c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  <c r="R139" s="185"/>
      <c r="S139" s="185"/>
      <c r="T139" s="185"/>
      <c r="U139" s="185"/>
      <c r="V139" s="185"/>
      <c r="W139" s="185"/>
      <c r="X139" s="185"/>
      <c r="Y139" s="185"/>
      <c r="Z139" s="185"/>
      <c r="AA139" s="185"/>
      <c r="AB139" s="185"/>
      <c r="AC139" s="186"/>
    </row>
    <row r="140" spans="3:29" s="189" customFormat="1" ht="19.5" customHeight="1" x14ac:dyDescent="0.2">
      <c r="C140" s="188" t="s">
        <v>143</v>
      </c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  <c r="R140" s="185"/>
      <c r="S140" s="185"/>
      <c r="T140" s="185"/>
      <c r="U140" s="185"/>
      <c r="V140" s="185"/>
      <c r="W140" s="185"/>
      <c r="X140" s="185"/>
      <c r="Y140" s="185"/>
      <c r="Z140" s="185"/>
      <c r="AA140" s="185"/>
      <c r="AB140" s="185"/>
      <c r="AC140" s="186"/>
    </row>
    <row r="141" spans="3:29" s="189" customFormat="1" ht="14.25" customHeight="1" x14ac:dyDescent="0.2">
      <c r="C141" s="188" t="s">
        <v>144</v>
      </c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  <c r="R141" s="185"/>
      <c r="S141" s="185"/>
      <c r="T141" s="185"/>
      <c r="U141" s="185"/>
      <c r="V141" s="185"/>
      <c r="W141" s="185"/>
      <c r="X141" s="185"/>
      <c r="Y141" s="185"/>
      <c r="Z141" s="185"/>
      <c r="AA141" s="185"/>
      <c r="AB141" s="185"/>
      <c r="AC141" s="186"/>
    </row>
    <row r="142" spans="3:29" ht="13.5" customHeight="1" x14ac:dyDescent="0.2">
      <c r="C142" s="188" t="s">
        <v>145</v>
      </c>
      <c r="D142" s="190"/>
      <c r="E142" s="190"/>
      <c r="F142" s="190"/>
      <c r="G142" s="190"/>
      <c r="H142" s="190"/>
      <c r="I142" s="190"/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  <c r="T142" s="190"/>
      <c r="U142" s="190"/>
      <c r="V142" s="190"/>
      <c r="W142" s="190"/>
      <c r="X142" s="190"/>
      <c r="Y142" s="190"/>
      <c r="Z142" s="190"/>
      <c r="AA142" s="190"/>
      <c r="AB142" s="190"/>
      <c r="AC142" s="186"/>
    </row>
    <row r="143" spans="3:29" ht="12.75" customHeight="1" x14ac:dyDescent="0.2">
      <c r="C143" s="191" t="s">
        <v>146</v>
      </c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85"/>
      <c r="Q143" s="185"/>
      <c r="R143" s="185"/>
      <c r="S143" s="185"/>
      <c r="T143" s="185"/>
      <c r="U143" s="185"/>
      <c r="V143" s="185"/>
      <c r="W143" s="185"/>
      <c r="X143" s="185"/>
      <c r="Y143" s="185"/>
      <c r="Z143" s="185"/>
      <c r="AA143" s="185"/>
      <c r="AB143" s="193"/>
      <c r="AC143" s="194"/>
    </row>
    <row r="144" spans="3:29" x14ac:dyDescent="0.2">
      <c r="C144" s="19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  <c r="R144" s="185"/>
      <c r="S144" s="185"/>
      <c r="T144" s="185"/>
      <c r="U144" s="185"/>
      <c r="V144" s="185"/>
      <c r="W144" s="185"/>
      <c r="X144" s="185"/>
      <c r="Y144" s="185"/>
      <c r="Z144" s="185"/>
      <c r="AA144" s="185"/>
      <c r="AB144" s="193"/>
      <c r="AC144" s="194"/>
    </row>
    <row r="145" spans="3:29" x14ac:dyDescent="0.2">
      <c r="C145" s="195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  <c r="S145" s="181"/>
      <c r="T145" s="181"/>
      <c r="U145" s="181"/>
      <c r="V145" s="181"/>
      <c r="W145" s="181"/>
      <c r="X145" s="181"/>
      <c r="Y145" s="181"/>
      <c r="Z145" s="181"/>
      <c r="AA145" s="181"/>
      <c r="AB145" s="181"/>
      <c r="AC145" s="196"/>
    </row>
    <row r="146" spans="3:29" x14ac:dyDescent="0.2">
      <c r="C146" s="195"/>
      <c r="D146" s="197"/>
      <c r="E146" s="197"/>
      <c r="F146" s="197"/>
      <c r="G146" s="197"/>
      <c r="H146" s="197"/>
      <c r="I146" s="197"/>
      <c r="J146" s="197"/>
      <c r="K146" s="197"/>
      <c r="L146" s="181"/>
      <c r="M146" s="181"/>
      <c r="N146" s="181"/>
      <c r="O146" s="197"/>
      <c r="P146" s="181"/>
      <c r="Q146" s="181"/>
      <c r="R146" s="181"/>
      <c r="S146" s="181"/>
      <c r="T146" s="181"/>
      <c r="U146" s="181"/>
      <c r="V146" s="181"/>
      <c r="W146" s="181"/>
      <c r="X146" s="181"/>
      <c r="Y146" s="181"/>
      <c r="Z146" s="181"/>
      <c r="AA146" s="181"/>
      <c r="AB146" s="181"/>
      <c r="AC146" s="196"/>
    </row>
    <row r="147" spans="3:29" x14ac:dyDescent="0.2">
      <c r="C147" s="195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81"/>
      <c r="Q147" s="181"/>
      <c r="R147" s="181"/>
      <c r="S147" s="181"/>
      <c r="T147" s="181"/>
      <c r="U147" s="181"/>
      <c r="V147" s="181"/>
      <c r="W147" s="181"/>
      <c r="X147" s="181"/>
      <c r="Y147" s="181"/>
      <c r="Z147" s="181"/>
      <c r="AA147" s="181"/>
      <c r="AB147" s="181"/>
      <c r="AC147" s="196"/>
    </row>
    <row r="148" spans="3:29" ht="16.5" x14ac:dyDescent="0.3">
      <c r="C148" s="198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99"/>
    </row>
    <row r="149" spans="3:29" x14ac:dyDescent="0.2">
      <c r="C149" s="186"/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1"/>
      <c r="AA149" s="201"/>
      <c r="AB149" s="186"/>
      <c r="AC149" s="186"/>
    </row>
    <row r="150" spans="3:29" x14ac:dyDescent="0.2">
      <c r="C150" s="186"/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1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201"/>
      <c r="AA150" s="201"/>
      <c r="AB150" s="182"/>
    </row>
    <row r="151" spans="3:29" x14ac:dyDescent="0.2">
      <c r="C151" s="186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  <c r="X151" s="200"/>
      <c r="Y151" s="200"/>
      <c r="Z151" s="201"/>
      <c r="AA151" s="201"/>
      <c r="AB151" s="202"/>
    </row>
    <row r="152" spans="3:29" x14ac:dyDescent="0.2">
      <c r="C152" s="186"/>
      <c r="D152" s="200"/>
      <c r="E152" s="200"/>
      <c r="F152" s="200"/>
      <c r="G152" s="200"/>
      <c r="H152" s="200"/>
      <c r="I152" s="200"/>
      <c r="J152" s="200"/>
      <c r="K152" s="200"/>
      <c r="L152" s="200"/>
      <c r="M152" s="200"/>
      <c r="N152" s="200"/>
      <c r="O152" s="200"/>
      <c r="P152" s="200"/>
      <c r="Q152" s="200"/>
      <c r="R152" s="200"/>
      <c r="S152" s="200"/>
      <c r="T152" s="200"/>
      <c r="U152" s="200"/>
      <c r="V152" s="200"/>
      <c r="W152" s="200"/>
      <c r="X152" s="200"/>
      <c r="Y152" s="200"/>
      <c r="Z152" s="200"/>
      <c r="AA152" s="200"/>
    </row>
    <row r="153" spans="3:29" x14ac:dyDescent="0.2">
      <c r="C153" s="186"/>
      <c r="D153" s="200"/>
      <c r="E153" s="200"/>
      <c r="F153" s="200"/>
      <c r="G153" s="200"/>
      <c r="H153" s="200"/>
      <c r="I153" s="200"/>
      <c r="J153" s="200"/>
      <c r="K153" s="200"/>
      <c r="L153" s="200"/>
      <c r="M153" s="200"/>
      <c r="N153" s="200"/>
      <c r="O153" s="181"/>
      <c r="P153" s="200"/>
      <c r="Q153" s="200"/>
      <c r="R153" s="200"/>
      <c r="S153" s="200"/>
      <c r="T153" s="200"/>
      <c r="U153" s="200"/>
      <c r="V153" s="200"/>
      <c r="W153" s="200"/>
      <c r="X153" s="200"/>
      <c r="Y153" s="200"/>
      <c r="Z153" s="200"/>
      <c r="AA153" s="200"/>
    </row>
    <row r="154" spans="3:29" x14ac:dyDescent="0.2">
      <c r="C154" s="186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</row>
    <row r="155" spans="3:29" x14ac:dyDescent="0.2">
      <c r="C155" s="186"/>
      <c r="D155" s="200"/>
      <c r="E155" s="200"/>
      <c r="F155" s="200"/>
      <c r="G155" s="200"/>
      <c r="H155" s="200"/>
      <c r="I155" s="200"/>
      <c r="J155" s="200"/>
      <c r="K155" s="200"/>
      <c r="L155" s="200"/>
      <c r="M155" s="200"/>
      <c r="N155" s="200"/>
      <c r="O155" s="190"/>
      <c r="P155" s="203"/>
      <c r="Q155" s="203"/>
      <c r="R155" s="203"/>
      <c r="S155" s="203"/>
      <c r="T155" s="203"/>
      <c r="U155" s="203"/>
      <c r="V155" s="203"/>
      <c r="W155" s="203"/>
      <c r="X155" s="203"/>
      <c r="Y155" s="203"/>
      <c r="Z155" s="203"/>
      <c r="AA155" s="203"/>
      <c r="AB155" s="204"/>
    </row>
    <row r="156" spans="3:29" x14ac:dyDescent="0.2">
      <c r="C156" s="186"/>
      <c r="D156" s="205"/>
      <c r="E156" s="205"/>
      <c r="F156" s="205"/>
      <c r="G156" s="205"/>
      <c r="H156" s="205"/>
      <c r="I156" s="205"/>
      <c r="J156" s="205"/>
      <c r="K156" s="205"/>
      <c r="L156" s="205"/>
      <c r="M156" s="205"/>
      <c r="N156" s="205"/>
      <c r="O156" s="190"/>
      <c r="P156" s="206"/>
      <c r="Q156" s="206"/>
      <c r="R156" s="206"/>
      <c r="S156" s="206"/>
      <c r="T156" s="206"/>
      <c r="U156" s="206"/>
      <c r="V156" s="206"/>
      <c r="W156" s="206"/>
      <c r="X156" s="206"/>
      <c r="Y156" s="206"/>
      <c r="Z156" s="206"/>
      <c r="AA156" s="206"/>
      <c r="AB156" s="206"/>
      <c r="AC156" s="186"/>
    </row>
    <row r="157" spans="3:29" x14ac:dyDescent="0.2">
      <c r="C157" s="186"/>
      <c r="D157" s="205"/>
      <c r="E157" s="205"/>
      <c r="F157" s="205"/>
      <c r="G157" s="205"/>
      <c r="H157" s="205"/>
      <c r="I157" s="205"/>
      <c r="J157" s="205"/>
      <c r="K157" s="205"/>
      <c r="L157" s="205"/>
      <c r="M157" s="205"/>
      <c r="N157" s="205"/>
      <c r="O157" s="190"/>
      <c r="P157" s="206"/>
      <c r="Q157" s="206"/>
      <c r="R157" s="206"/>
      <c r="S157" s="206"/>
      <c r="T157" s="206"/>
      <c r="U157" s="206"/>
      <c r="V157" s="206"/>
      <c r="W157" s="206"/>
      <c r="X157" s="206"/>
      <c r="Y157" s="206"/>
      <c r="Z157" s="206"/>
      <c r="AA157" s="206"/>
      <c r="AB157" s="206"/>
      <c r="AC157" s="186"/>
    </row>
    <row r="158" spans="3:29" x14ac:dyDescent="0.2">
      <c r="C158" s="186"/>
      <c r="D158" s="205"/>
      <c r="E158" s="205"/>
      <c r="F158" s="205"/>
      <c r="G158" s="205"/>
      <c r="H158" s="205"/>
      <c r="I158" s="205"/>
      <c r="J158" s="205"/>
      <c r="K158" s="205"/>
      <c r="L158" s="205"/>
      <c r="M158" s="205"/>
      <c r="N158" s="205"/>
      <c r="O158" s="193"/>
      <c r="P158" s="206"/>
      <c r="Q158" s="206"/>
      <c r="R158" s="206"/>
      <c r="S158" s="206"/>
      <c r="T158" s="206"/>
      <c r="U158" s="206"/>
      <c r="V158" s="206"/>
      <c r="W158" s="206"/>
      <c r="X158" s="206"/>
      <c r="Y158" s="206"/>
      <c r="Z158" s="206"/>
      <c r="AA158" s="206"/>
      <c r="AB158" s="206"/>
      <c r="AC158" s="186"/>
    </row>
    <row r="159" spans="3:29" x14ac:dyDescent="0.2">
      <c r="C159" s="186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8"/>
      <c r="P159" s="204"/>
      <c r="Q159" s="209"/>
      <c r="R159" s="209"/>
      <c r="S159" s="209"/>
      <c r="T159" s="209"/>
      <c r="U159" s="209"/>
      <c r="V159" s="209"/>
      <c r="W159" s="209"/>
      <c r="X159" s="209"/>
      <c r="Y159" s="209"/>
      <c r="Z159" s="209"/>
      <c r="AA159" s="209"/>
      <c r="AB159" s="206"/>
      <c r="AC159" s="186"/>
    </row>
    <row r="160" spans="3:29" x14ac:dyDescent="0.2">
      <c r="C160" s="186"/>
      <c r="D160" s="205"/>
      <c r="E160" s="205"/>
      <c r="F160" s="205"/>
      <c r="G160" s="205"/>
      <c r="H160" s="205"/>
      <c r="I160" s="205"/>
      <c r="J160" s="205"/>
      <c r="K160" s="205"/>
      <c r="L160" s="205"/>
      <c r="M160" s="205"/>
      <c r="N160" s="205"/>
      <c r="O160" s="205"/>
      <c r="P160" s="209"/>
      <c r="Q160" s="209"/>
      <c r="R160" s="209"/>
      <c r="S160" s="209"/>
      <c r="T160" s="209"/>
      <c r="U160" s="209"/>
      <c r="V160" s="209"/>
      <c r="W160" s="209"/>
      <c r="X160" s="209"/>
      <c r="Y160" s="209"/>
      <c r="Z160" s="209"/>
      <c r="AA160" s="209"/>
      <c r="AB160" s="206"/>
      <c r="AC160" s="186"/>
    </row>
    <row r="161" spans="3:30" x14ac:dyDescent="0.2">
      <c r="C161" s="186"/>
      <c r="D161" s="186"/>
      <c r="E161" s="186"/>
      <c r="F161" s="186"/>
      <c r="G161" s="186"/>
      <c r="H161" s="186"/>
      <c r="I161" s="186"/>
      <c r="J161" s="186"/>
      <c r="K161" s="186"/>
      <c r="L161" s="186"/>
      <c r="M161" s="186"/>
      <c r="N161" s="186"/>
      <c r="O161" s="186"/>
      <c r="P161" s="209"/>
      <c r="Q161" s="209"/>
      <c r="R161" s="209"/>
      <c r="S161" s="209"/>
      <c r="T161" s="209"/>
      <c r="U161" s="209"/>
      <c r="V161" s="209"/>
      <c r="W161" s="209"/>
      <c r="X161" s="209"/>
      <c r="Y161" s="209"/>
      <c r="Z161" s="209"/>
      <c r="AA161" s="209"/>
      <c r="AB161" s="206"/>
      <c r="AC161" s="186"/>
    </row>
    <row r="162" spans="3:30" x14ac:dyDescent="0.2">
      <c r="C162" s="186"/>
      <c r="D162" s="186"/>
      <c r="E162" s="186"/>
      <c r="F162" s="186"/>
      <c r="G162" s="186"/>
      <c r="H162" s="186"/>
      <c r="I162" s="186"/>
      <c r="J162" s="186"/>
      <c r="K162" s="186"/>
      <c r="L162" s="186"/>
      <c r="M162" s="186"/>
      <c r="N162" s="186"/>
      <c r="O162" s="186"/>
      <c r="P162" s="209"/>
      <c r="Q162" s="209"/>
      <c r="R162" s="209"/>
      <c r="S162" s="209"/>
      <c r="T162" s="209"/>
      <c r="U162" s="209"/>
      <c r="V162" s="209"/>
      <c r="W162" s="209"/>
      <c r="X162" s="209"/>
      <c r="Y162" s="209"/>
      <c r="Z162" s="209"/>
      <c r="AA162" s="209"/>
      <c r="AB162" s="206"/>
      <c r="AC162" s="186"/>
    </row>
    <row r="163" spans="3:30" x14ac:dyDescent="0.2">
      <c r="C163" s="186"/>
      <c r="D163" s="186"/>
      <c r="E163" s="186"/>
      <c r="F163" s="186"/>
      <c r="G163" s="186"/>
      <c r="H163" s="186"/>
      <c r="I163" s="186"/>
      <c r="J163" s="186"/>
      <c r="K163" s="186"/>
      <c r="L163" s="186"/>
      <c r="M163" s="186"/>
      <c r="N163" s="186"/>
      <c r="O163" s="186"/>
      <c r="P163" s="209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  <c r="AA163" s="209"/>
      <c r="AB163" s="206"/>
      <c r="AC163" s="186"/>
    </row>
    <row r="164" spans="3:30" x14ac:dyDescent="0.2">
      <c r="C164" s="186"/>
      <c r="D164" s="186"/>
      <c r="E164" s="186"/>
      <c r="F164" s="186"/>
      <c r="G164" s="186"/>
      <c r="H164" s="186"/>
      <c r="I164" s="186"/>
      <c r="J164" s="186"/>
      <c r="K164" s="186"/>
      <c r="L164" s="186"/>
      <c r="M164" s="186"/>
      <c r="N164" s="186"/>
      <c r="O164" s="186"/>
      <c r="P164" s="209"/>
      <c r="Q164" s="209"/>
      <c r="R164" s="209"/>
      <c r="S164" s="209"/>
      <c r="T164" s="209"/>
      <c r="U164" s="209"/>
      <c r="V164" s="209"/>
      <c r="W164" s="209"/>
      <c r="X164" s="209"/>
      <c r="Y164" s="209"/>
      <c r="Z164" s="209"/>
      <c r="AA164" s="209"/>
      <c r="AB164" s="206"/>
      <c r="AC164" s="186"/>
    </row>
    <row r="165" spans="3:30" ht="14.25" x14ac:dyDescent="0.2">
      <c r="C165" s="186"/>
      <c r="D165" s="186"/>
      <c r="E165" s="186"/>
      <c r="F165" s="186"/>
      <c r="G165" s="186"/>
      <c r="H165" s="186"/>
      <c r="I165" s="186"/>
      <c r="J165" s="186"/>
      <c r="K165" s="186"/>
      <c r="L165" s="186"/>
      <c r="M165" s="186"/>
      <c r="N165" s="186"/>
      <c r="O165" s="186"/>
      <c r="P165" s="209"/>
      <c r="Q165" s="209"/>
      <c r="R165" s="209"/>
      <c r="S165" s="209"/>
      <c r="T165" s="209"/>
      <c r="U165" s="209"/>
      <c r="V165" s="206"/>
      <c r="W165" s="206"/>
      <c r="X165" s="206"/>
      <c r="Y165" s="206"/>
      <c r="Z165" s="206"/>
      <c r="AA165" s="210"/>
      <c r="AB165" s="206"/>
      <c r="AC165" s="186"/>
    </row>
    <row r="166" spans="3:30" ht="14.25" x14ac:dyDescent="0.2">
      <c r="C166" s="186"/>
      <c r="D166" s="186"/>
      <c r="E166" s="186"/>
      <c r="F166" s="186"/>
      <c r="G166" s="186"/>
      <c r="H166" s="186"/>
      <c r="I166" s="186"/>
      <c r="J166" s="186"/>
      <c r="K166" s="186"/>
      <c r="L166" s="186"/>
      <c r="M166" s="186"/>
      <c r="N166" s="186"/>
      <c r="O166" s="186"/>
      <c r="P166" s="205"/>
      <c r="Q166" s="205"/>
      <c r="R166" s="205"/>
      <c r="S166" s="205"/>
      <c r="T166" s="205"/>
      <c r="U166" s="205"/>
      <c r="V166" s="205"/>
      <c r="W166" s="205"/>
      <c r="X166" s="205"/>
      <c r="Y166" s="205"/>
      <c r="Z166" s="205"/>
      <c r="AA166" s="211"/>
      <c r="AB166" s="206"/>
      <c r="AC166" s="186"/>
    </row>
    <row r="167" spans="3:30" x14ac:dyDescent="0.2">
      <c r="C167" s="186"/>
      <c r="D167" s="186"/>
      <c r="E167" s="186"/>
      <c r="F167" s="186"/>
      <c r="G167" s="186"/>
      <c r="H167" s="186"/>
      <c r="I167" s="186"/>
      <c r="J167" s="186"/>
      <c r="K167" s="186"/>
      <c r="L167" s="186"/>
      <c r="M167" s="186"/>
      <c r="N167" s="186"/>
      <c r="O167" s="186"/>
      <c r="P167" s="209"/>
      <c r="Q167" s="209"/>
      <c r="R167" s="209"/>
      <c r="S167" s="209"/>
      <c r="T167" s="209"/>
      <c r="U167" s="209"/>
      <c r="V167" s="209"/>
      <c r="W167" s="209"/>
      <c r="X167" s="209"/>
      <c r="Y167" s="209"/>
      <c r="Z167" s="209"/>
      <c r="AA167" s="209"/>
      <c r="AB167" s="206"/>
      <c r="AC167" s="186"/>
    </row>
    <row r="168" spans="3:30" x14ac:dyDescent="0.2">
      <c r="C168" s="186"/>
      <c r="D168" s="186"/>
      <c r="E168" s="186"/>
      <c r="F168" s="186"/>
      <c r="G168" s="186"/>
      <c r="H168" s="186"/>
      <c r="I168" s="186"/>
      <c r="J168" s="186"/>
      <c r="K168" s="186"/>
      <c r="L168" s="186"/>
      <c r="M168" s="186"/>
      <c r="N168" s="186"/>
      <c r="O168" s="186"/>
      <c r="P168" s="212"/>
      <c r="Q168" s="212"/>
      <c r="R168" s="212"/>
      <c r="S168" s="212"/>
      <c r="T168" s="212"/>
      <c r="U168" s="212"/>
      <c r="V168" s="212"/>
      <c r="W168" s="212"/>
      <c r="X168" s="212"/>
      <c r="Y168" s="212"/>
      <c r="Z168" s="212"/>
      <c r="AA168" s="212"/>
      <c r="AB168" s="186"/>
      <c r="AC168" s="186"/>
      <c r="AD168" s="207"/>
    </row>
    <row r="169" spans="3:30" ht="14.25" x14ac:dyDescent="0.2">
      <c r="C169" s="186"/>
      <c r="D169" s="186"/>
      <c r="E169" s="186"/>
      <c r="F169" s="186"/>
      <c r="G169" s="186"/>
      <c r="H169" s="186"/>
      <c r="I169" s="186"/>
      <c r="J169" s="186"/>
      <c r="K169" s="186"/>
      <c r="L169" s="186"/>
      <c r="M169" s="186"/>
      <c r="N169" s="186"/>
      <c r="O169" s="186"/>
      <c r="P169" s="208"/>
      <c r="Q169" s="208"/>
      <c r="R169" s="208"/>
      <c r="S169" s="208"/>
      <c r="T169" s="208"/>
      <c r="U169" s="208"/>
      <c r="V169" s="208"/>
      <c r="W169" s="208"/>
      <c r="X169" s="208"/>
      <c r="Y169" s="208"/>
      <c r="Z169" s="208"/>
      <c r="AA169" s="213"/>
      <c r="AB169" s="186"/>
      <c r="AC169" s="186"/>
    </row>
    <row r="170" spans="3:30" x14ac:dyDescent="0.2">
      <c r="C170" s="186"/>
      <c r="D170" s="186"/>
      <c r="E170" s="186"/>
      <c r="F170" s="186"/>
      <c r="G170" s="186"/>
      <c r="H170" s="186"/>
      <c r="I170" s="186"/>
      <c r="J170" s="186"/>
      <c r="K170" s="186"/>
      <c r="L170" s="186"/>
      <c r="M170" s="186"/>
      <c r="N170" s="186"/>
      <c r="O170" s="186"/>
      <c r="P170" s="212"/>
      <c r="Q170" s="212"/>
      <c r="R170" s="212"/>
      <c r="S170" s="212"/>
      <c r="T170" s="212"/>
      <c r="U170" s="212"/>
      <c r="V170" s="212"/>
      <c r="W170" s="212"/>
      <c r="X170" s="212"/>
      <c r="Y170" s="212"/>
      <c r="Z170" s="212"/>
      <c r="AA170" s="212"/>
      <c r="AB170" s="186"/>
      <c r="AC170" s="186"/>
    </row>
    <row r="171" spans="3:30" x14ac:dyDescent="0.2">
      <c r="C171" s="186"/>
      <c r="D171" s="186"/>
      <c r="E171" s="186"/>
      <c r="F171" s="186"/>
      <c r="G171" s="186"/>
      <c r="H171" s="186"/>
      <c r="I171" s="186"/>
      <c r="J171" s="186"/>
      <c r="K171" s="186"/>
      <c r="L171" s="186"/>
      <c r="M171" s="186"/>
      <c r="N171" s="186"/>
      <c r="O171" s="186"/>
      <c r="P171" s="214"/>
      <c r="Q171" s="214"/>
      <c r="R171" s="214"/>
      <c r="S171" s="214"/>
      <c r="T171" s="214"/>
      <c r="U171" s="214"/>
      <c r="V171" s="214"/>
      <c r="W171" s="214"/>
      <c r="X171" s="214"/>
      <c r="Y171" s="214"/>
      <c r="Z171" s="214"/>
      <c r="AA171" s="214"/>
      <c r="AB171" s="186"/>
      <c r="AC171" s="186"/>
    </row>
    <row r="172" spans="3:30" ht="14.25" x14ac:dyDescent="0.2">
      <c r="C172" s="186"/>
      <c r="D172" s="186"/>
      <c r="E172" s="186"/>
      <c r="F172" s="186"/>
      <c r="G172" s="186"/>
      <c r="H172" s="186"/>
      <c r="I172" s="186"/>
      <c r="J172" s="186"/>
      <c r="K172" s="186"/>
      <c r="L172" s="186"/>
      <c r="M172" s="186"/>
      <c r="N172" s="186"/>
      <c r="O172" s="186"/>
      <c r="P172" s="186"/>
      <c r="Q172" s="186"/>
      <c r="R172" s="186"/>
      <c r="S172" s="186"/>
      <c r="T172" s="186"/>
      <c r="U172" s="186"/>
      <c r="V172" s="186"/>
      <c r="W172" s="186"/>
      <c r="X172" s="186"/>
      <c r="Y172" s="186"/>
      <c r="Z172" s="186"/>
      <c r="AA172" s="215"/>
      <c r="AB172" s="186"/>
      <c r="AC172" s="186"/>
    </row>
    <row r="173" spans="3:30" ht="14.25" x14ac:dyDescent="0.2">
      <c r="C173" s="186"/>
      <c r="D173" s="186"/>
      <c r="E173" s="186"/>
      <c r="F173" s="186"/>
      <c r="G173" s="186"/>
      <c r="H173" s="186"/>
      <c r="I173" s="186"/>
      <c r="J173" s="186"/>
      <c r="K173" s="186"/>
      <c r="L173" s="186"/>
      <c r="M173" s="186"/>
      <c r="N173" s="186"/>
      <c r="O173" s="186"/>
      <c r="P173" s="216"/>
      <c r="Q173" s="216"/>
      <c r="R173" s="216"/>
      <c r="S173" s="216"/>
      <c r="T173" s="216"/>
      <c r="U173" s="216"/>
      <c r="V173" s="216"/>
      <c r="W173" s="186"/>
      <c r="X173" s="216"/>
      <c r="Y173" s="216"/>
      <c r="Z173" s="216"/>
      <c r="AA173" s="215"/>
      <c r="AB173" s="186"/>
      <c r="AC173" s="186"/>
    </row>
    <row r="174" spans="3:30" x14ac:dyDescent="0.2">
      <c r="C174" s="186"/>
      <c r="D174" s="186"/>
      <c r="E174" s="186"/>
      <c r="F174" s="186"/>
      <c r="G174" s="186"/>
      <c r="H174" s="186"/>
      <c r="I174" s="186"/>
      <c r="J174" s="186"/>
      <c r="K174" s="186"/>
      <c r="L174" s="186"/>
      <c r="M174" s="186"/>
      <c r="N174" s="186"/>
      <c r="O174" s="186"/>
      <c r="P174" s="216"/>
      <c r="Q174" s="216"/>
      <c r="R174" s="216"/>
      <c r="S174" s="216"/>
      <c r="T174" s="216"/>
      <c r="U174" s="216"/>
      <c r="V174" s="216"/>
      <c r="W174" s="216"/>
      <c r="X174" s="216"/>
      <c r="Y174" s="216"/>
      <c r="Z174" s="216"/>
      <c r="AA174" s="216"/>
      <c r="AB174" s="186"/>
      <c r="AC174" s="186"/>
    </row>
    <row r="175" spans="3:30" ht="14.25" x14ac:dyDescent="0.2">
      <c r="C175" s="186"/>
      <c r="D175" s="186"/>
      <c r="E175" s="186"/>
      <c r="F175" s="186"/>
      <c r="G175" s="186"/>
      <c r="H175" s="186"/>
      <c r="I175" s="186"/>
      <c r="J175" s="186"/>
      <c r="K175" s="186"/>
      <c r="L175" s="186"/>
      <c r="M175" s="186"/>
      <c r="N175" s="186"/>
      <c r="O175" s="186"/>
      <c r="P175" s="186"/>
      <c r="Q175" s="186"/>
      <c r="R175" s="186"/>
      <c r="S175" s="186"/>
      <c r="T175" s="186"/>
      <c r="U175" s="186"/>
      <c r="V175" s="186"/>
      <c r="W175" s="186"/>
      <c r="X175" s="186"/>
      <c r="Y175" s="186"/>
      <c r="Z175" s="186"/>
      <c r="AA175" s="215"/>
      <c r="AB175" s="186"/>
      <c r="AC175" s="186"/>
    </row>
    <row r="176" spans="3:30" x14ac:dyDescent="0.2">
      <c r="C176" s="186"/>
      <c r="D176" s="186"/>
      <c r="E176" s="186"/>
      <c r="F176" s="186"/>
      <c r="G176" s="186"/>
      <c r="H176" s="186"/>
      <c r="I176" s="186"/>
      <c r="J176" s="186"/>
      <c r="K176" s="186"/>
      <c r="L176" s="186"/>
      <c r="M176" s="186"/>
      <c r="N176" s="186"/>
      <c r="O176" s="186"/>
      <c r="P176" s="216"/>
      <c r="Q176" s="216"/>
      <c r="R176" s="216"/>
      <c r="S176" s="216"/>
      <c r="T176" s="216"/>
      <c r="U176" s="216"/>
      <c r="V176" s="216"/>
      <c r="W176" s="216"/>
      <c r="X176" s="216"/>
      <c r="Y176" s="216"/>
      <c r="Z176" s="216"/>
      <c r="AA176" s="216"/>
      <c r="AB176" s="216"/>
      <c r="AC176" s="216"/>
    </row>
    <row r="177" spans="3:29" x14ac:dyDescent="0.2">
      <c r="C177" s="186"/>
      <c r="D177" s="186"/>
      <c r="E177" s="186"/>
      <c r="F177" s="186"/>
      <c r="G177" s="186"/>
      <c r="H177" s="186"/>
      <c r="I177" s="186"/>
      <c r="J177" s="186"/>
      <c r="K177" s="186"/>
      <c r="L177" s="186"/>
      <c r="M177" s="186"/>
      <c r="N177" s="186"/>
      <c r="O177" s="186"/>
      <c r="P177" s="216"/>
      <c r="Q177" s="216"/>
      <c r="R177" s="216"/>
      <c r="S177" s="216"/>
      <c r="T177" s="216"/>
      <c r="U177" s="216"/>
      <c r="V177" s="216"/>
      <c r="W177" s="216"/>
      <c r="X177" s="216"/>
      <c r="Y177" s="216"/>
      <c r="Z177" s="216"/>
      <c r="AA177" s="216"/>
      <c r="AB177" s="216"/>
      <c r="AC177" s="216"/>
    </row>
    <row r="178" spans="3:29" x14ac:dyDescent="0.2">
      <c r="C178" s="186"/>
      <c r="D178" s="186"/>
      <c r="E178" s="186"/>
      <c r="F178" s="186"/>
      <c r="G178" s="186"/>
      <c r="H178" s="186"/>
      <c r="I178" s="186"/>
      <c r="J178" s="186"/>
      <c r="K178" s="186"/>
      <c r="L178" s="186"/>
      <c r="M178" s="186"/>
      <c r="N178" s="186"/>
      <c r="O178" s="186"/>
      <c r="P178" s="216"/>
      <c r="Q178" s="216"/>
      <c r="R178" s="216"/>
      <c r="S178" s="216"/>
      <c r="T178" s="216"/>
      <c r="U178" s="216"/>
      <c r="V178" s="216"/>
      <c r="W178" s="216"/>
      <c r="X178" s="216"/>
      <c r="Y178" s="216"/>
      <c r="Z178" s="216"/>
      <c r="AA178" s="216"/>
      <c r="AB178" s="216"/>
      <c r="AC178" s="216"/>
    </row>
    <row r="179" spans="3:29" x14ac:dyDescent="0.2">
      <c r="C179" s="186"/>
      <c r="D179" s="186"/>
      <c r="E179" s="186"/>
      <c r="F179" s="186"/>
      <c r="G179" s="186"/>
      <c r="H179" s="186"/>
      <c r="I179" s="186"/>
      <c r="J179" s="186"/>
      <c r="K179" s="186"/>
      <c r="L179" s="186"/>
      <c r="M179" s="186"/>
      <c r="N179" s="186"/>
      <c r="O179" s="186"/>
      <c r="P179" s="216"/>
      <c r="Q179" s="216"/>
      <c r="R179" s="216"/>
      <c r="S179" s="216"/>
      <c r="T179" s="216"/>
      <c r="U179" s="216"/>
      <c r="V179" s="216"/>
      <c r="W179" s="216"/>
      <c r="X179" s="216"/>
      <c r="Y179" s="216"/>
      <c r="Z179" s="216"/>
      <c r="AA179" s="216"/>
      <c r="AB179" s="216"/>
      <c r="AC179" s="216"/>
    </row>
    <row r="180" spans="3:29" x14ac:dyDescent="0.2">
      <c r="C180" s="186"/>
      <c r="D180" s="186"/>
      <c r="E180" s="186"/>
      <c r="F180" s="186"/>
      <c r="G180" s="186"/>
      <c r="H180" s="186"/>
      <c r="I180" s="186"/>
      <c r="J180" s="186"/>
      <c r="K180" s="186"/>
      <c r="L180" s="186"/>
      <c r="M180" s="186"/>
      <c r="N180" s="186"/>
      <c r="O180" s="186"/>
      <c r="P180" s="216"/>
      <c r="Q180" s="216"/>
      <c r="R180" s="216"/>
      <c r="S180" s="216"/>
      <c r="T180" s="216"/>
      <c r="U180" s="216"/>
      <c r="V180" s="216"/>
      <c r="W180" s="216"/>
      <c r="X180" s="216"/>
      <c r="Y180" s="216"/>
      <c r="Z180" s="216"/>
      <c r="AA180" s="216"/>
      <c r="AB180" s="216"/>
      <c r="AC180" s="216"/>
    </row>
    <row r="181" spans="3:29" x14ac:dyDescent="0.2">
      <c r="C181" s="186"/>
      <c r="D181" s="186"/>
      <c r="E181" s="186"/>
      <c r="F181" s="186"/>
      <c r="G181" s="186"/>
      <c r="H181" s="186"/>
      <c r="I181" s="186"/>
      <c r="J181" s="186"/>
      <c r="K181" s="186"/>
      <c r="L181" s="186"/>
      <c r="M181" s="186"/>
      <c r="N181" s="186"/>
      <c r="O181" s="186"/>
      <c r="P181" s="216"/>
      <c r="Q181" s="216"/>
      <c r="R181" s="216"/>
      <c r="S181" s="216"/>
      <c r="T181" s="216"/>
      <c r="U181" s="216"/>
      <c r="V181" s="216"/>
      <c r="W181" s="216"/>
      <c r="X181" s="216"/>
      <c r="Y181" s="216"/>
      <c r="Z181" s="216"/>
      <c r="AA181" s="216"/>
      <c r="AB181" s="216"/>
      <c r="AC181" s="216"/>
    </row>
    <row r="182" spans="3:29" x14ac:dyDescent="0.2">
      <c r="C182" s="186"/>
      <c r="D182" s="186"/>
      <c r="E182" s="186"/>
      <c r="F182" s="186"/>
      <c r="G182" s="186"/>
      <c r="H182" s="186"/>
      <c r="I182" s="186"/>
      <c r="J182" s="186"/>
      <c r="K182" s="186"/>
      <c r="L182" s="186"/>
      <c r="M182" s="186"/>
      <c r="N182" s="186"/>
      <c r="O182" s="186"/>
      <c r="P182" s="216"/>
      <c r="Q182" s="216"/>
      <c r="R182" s="216"/>
      <c r="S182" s="216"/>
      <c r="T182" s="216"/>
      <c r="U182" s="216"/>
      <c r="V182" s="216"/>
      <c r="W182" s="216"/>
      <c r="X182" s="216"/>
      <c r="Y182" s="216"/>
      <c r="Z182" s="216"/>
      <c r="AA182" s="216"/>
      <c r="AB182" s="216"/>
      <c r="AC182" s="216"/>
    </row>
    <row r="183" spans="3:29" x14ac:dyDescent="0.2">
      <c r="C183" s="186"/>
      <c r="D183" s="186"/>
      <c r="E183" s="186"/>
      <c r="F183" s="186"/>
      <c r="G183" s="186"/>
      <c r="H183" s="186"/>
      <c r="I183" s="186"/>
      <c r="J183" s="186"/>
      <c r="K183" s="186"/>
      <c r="L183" s="186"/>
      <c r="M183" s="186"/>
      <c r="N183" s="186"/>
      <c r="O183" s="186"/>
      <c r="P183" s="216"/>
      <c r="Q183" s="216"/>
      <c r="R183" s="216"/>
      <c r="S183" s="216"/>
      <c r="T183" s="216"/>
      <c r="U183" s="216"/>
      <c r="V183" s="216"/>
      <c r="W183" s="216"/>
      <c r="X183" s="216"/>
      <c r="Y183" s="216"/>
      <c r="Z183" s="216"/>
      <c r="AA183" s="216"/>
      <c r="AB183" s="216"/>
      <c r="AC183" s="216"/>
    </row>
    <row r="184" spans="3:29" x14ac:dyDescent="0.2">
      <c r="C184" s="186"/>
      <c r="D184" s="186"/>
      <c r="E184" s="186"/>
      <c r="F184" s="186"/>
      <c r="G184" s="186"/>
      <c r="H184" s="186"/>
      <c r="I184" s="186"/>
      <c r="J184" s="186"/>
      <c r="K184" s="186"/>
      <c r="L184" s="186"/>
      <c r="M184" s="186"/>
      <c r="N184" s="186"/>
      <c r="O184" s="186"/>
      <c r="P184" s="216"/>
      <c r="Q184" s="216"/>
      <c r="R184" s="216"/>
      <c r="S184" s="216"/>
      <c r="T184" s="216"/>
      <c r="U184" s="216"/>
      <c r="V184" s="216"/>
      <c r="W184" s="216"/>
      <c r="X184" s="216"/>
      <c r="Y184" s="216"/>
      <c r="Z184" s="216"/>
      <c r="AA184" s="216"/>
      <c r="AB184" s="216"/>
      <c r="AC184" s="216"/>
    </row>
    <row r="185" spans="3:29" x14ac:dyDescent="0.2">
      <c r="C185" s="186"/>
      <c r="D185" s="186"/>
      <c r="E185" s="186"/>
      <c r="F185" s="186"/>
      <c r="G185" s="186"/>
      <c r="H185" s="186"/>
      <c r="I185" s="186"/>
      <c r="J185" s="186"/>
      <c r="K185" s="186"/>
      <c r="L185" s="186"/>
      <c r="M185" s="186"/>
      <c r="N185" s="186"/>
      <c r="O185" s="186"/>
      <c r="P185" s="216"/>
      <c r="Q185" s="216"/>
      <c r="R185" s="216"/>
      <c r="S185" s="216"/>
      <c r="T185" s="216"/>
      <c r="U185" s="216"/>
      <c r="V185" s="216"/>
      <c r="W185" s="216"/>
      <c r="X185" s="216"/>
      <c r="Y185" s="216"/>
      <c r="Z185" s="216"/>
      <c r="AA185" s="216"/>
      <c r="AB185" s="216"/>
      <c r="AC185" s="216"/>
    </row>
    <row r="186" spans="3:29" x14ac:dyDescent="0.2">
      <c r="C186" s="186"/>
      <c r="D186" s="186"/>
      <c r="E186" s="186"/>
      <c r="F186" s="186"/>
      <c r="G186" s="186"/>
      <c r="H186" s="186"/>
      <c r="I186" s="186"/>
      <c r="J186" s="186"/>
      <c r="K186" s="186"/>
      <c r="L186" s="186"/>
      <c r="M186" s="186"/>
      <c r="N186" s="186"/>
      <c r="O186" s="186"/>
      <c r="P186" s="216"/>
      <c r="Q186" s="216"/>
      <c r="R186" s="216"/>
      <c r="S186" s="216"/>
      <c r="T186" s="216"/>
      <c r="U186" s="216"/>
      <c r="V186" s="216"/>
      <c r="W186" s="216"/>
      <c r="X186" s="216"/>
      <c r="Y186" s="216"/>
      <c r="Z186" s="216"/>
      <c r="AA186" s="216"/>
      <c r="AB186" s="216"/>
      <c r="AC186" s="216"/>
    </row>
    <row r="187" spans="3:29" x14ac:dyDescent="0.2">
      <c r="C187" s="186"/>
      <c r="D187" s="186"/>
      <c r="E187" s="186"/>
      <c r="F187" s="186"/>
      <c r="G187" s="186"/>
      <c r="H187" s="186"/>
      <c r="I187" s="186"/>
      <c r="J187" s="186"/>
      <c r="K187" s="186"/>
      <c r="L187" s="186"/>
      <c r="M187" s="186"/>
      <c r="N187" s="186"/>
      <c r="O187" s="186"/>
      <c r="P187" s="216"/>
      <c r="Q187" s="216"/>
      <c r="R187" s="216"/>
      <c r="S187" s="216"/>
      <c r="T187" s="216"/>
      <c r="U187" s="216"/>
      <c r="V187" s="216"/>
      <c r="W187" s="216"/>
      <c r="X187" s="216"/>
      <c r="Y187" s="216"/>
      <c r="Z187" s="216"/>
      <c r="AA187" s="216"/>
      <c r="AB187" s="216"/>
      <c r="AC187" s="216"/>
    </row>
    <row r="188" spans="3:29" x14ac:dyDescent="0.2">
      <c r="C188" s="186"/>
      <c r="D188" s="186"/>
      <c r="E188" s="186"/>
      <c r="F188" s="186"/>
      <c r="G188" s="186"/>
      <c r="H188" s="186"/>
      <c r="I188" s="186"/>
      <c r="J188" s="186"/>
      <c r="K188" s="186"/>
      <c r="L188" s="186"/>
      <c r="M188" s="186"/>
      <c r="N188" s="186"/>
      <c r="O188" s="186"/>
      <c r="P188" s="216"/>
      <c r="Q188" s="216"/>
      <c r="R188" s="216"/>
      <c r="S188" s="216"/>
      <c r="T188" s="216"/>
      <c r="U188" s="216"/>
      <c r="V188" s="216"/>
      <c r="W188" s="216"/>
      <c r="X188" s="216"/>
      <c r="Y188" s="216"/>
      <c r="Z188" s="216"/>
      <c r="AA188" s="216"/>
      <c r="AB188" s="216"/>
      <c r="AC188" s="216"/>
    </row>
    <row r="189" spans="3:29" x14ac:dyDescent="0.2">
      <c r="C189" s="186"/>
      <c r="D189" s="186"/>
      <c r="E189" s="186"/>
      <c r="F189" s="186"/>
      <c r="G189" s="186"/>
      <c r="H189" s="186"/>
      <c r="I189" s="186"/>
      <c r="J189" s="186"/>
      <c r="K189" s="186"/>
      <c r="L189" s="186"/>
      <c r="M189" s="186"/>
      <c r="N189" s="186"/>
      <c r="O189" s="186"/>
      <c r="P189" s="216"/>
      <c r="Q189" s="216"/>
      <c r="R189" s="216"/>
      <c r="S189" s="216"/>
      <c r="T189" s="216"/>
      <c r="U189" s="216"/>
      <c r="V189" s="216"/>
      <c r="W189" s="216"/>
      <c r="X189" s="216"/>
      <c r="Y189" s="216"/>
      <c r="Z189" s="216"/>
      <c r="AA189" s="216"/>
      <c r="AB189" s="216"/>
      <c r="AC189" s="216"/>
    </row>
    <row r="190" spans="3:29" x14ac:dyDescent="0.2">
      <c r="C190" s="186"/>
      <c r="D190" s="186"/>
      <c r="E190" s="186"/>
      <c r="F190" s="186"/>
      <c r="G190" s="186"/>
      <c r="H190" s="186"/>
      <c r="I190" s="186"/>
      <c r="J190" s="186"/>
      <c r="K190" s="186"/>
      <c r="L190" s="186"/>
      <c r="M190" s="186"/>
      <c r="N190" s="186"/>
      <c r="O190" s="186"/>
      <c r="P190" s="216"/>
      <c r="Q190" s="216"/>
      <c r="R190" s="216"/>
      <c r="S190" s="216"/>
      <c r="T190" s="216"/>
      <c r="U190" s="216"/>
      <c r="V190" s="216"/>
      <c r="W190" s="216"/>
      <c r="X190" s="216"/>
      <c r="Y190" s="216"/>
      <c r="Z190" s="216"/>
      <c r="AA190" s="216"/>
      <c r="AB190" s="216"/>
      <c r="AC190" s="216"/>
    </row>
    <row r="191" spans="3:29" x14ac:dyDescent="0.2">
      <c r="C191" s="186"/>
      <c r="D191" s="186"/>
      <c r="E191" s="186"/>
      <c r="F191" s="186"/>
      <c r="G191" s="186"/>
      <c r="H191" s="186"/>
      <c r="I191" s="186"/>
      <c r="J191" s="186"/>
      <c r="K191" s="186"/>
      <c r="L191" s="186"/>
      <c r="M191" s="186"/>
      <c r="N191" s="186"/>
      <c r="O191" s="186"/>
      <c r="P191" s="216"/>
      <c r="Q191" s="216"/>
      <c r="R191" s="216"/>
      <c r="S191" s="216"/>
      <c r="T191" s="216"/>
      <c r="U191" s="216"/>
      <c r="V191" s="216"/>
      <c r="W191" s="216"/>
      <c r="X191" s="216"/>
      <c r="Y191" s="216"/>
      <c r="Z191" s="216"/>
      <c r="AA191" s="216"/>
      <c r="AB191" s="216"/>
      <c r="AC191" s="216"/>
    </row>
    <row r="192" spans="3:29" x14ac:dyDescent="0.2">
      <c r="C192" s="186"/>
      <c r="D192" s="186"/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216"/>
      <c r="Q192" s="216"/>
      <c r="R192" s="216"/>
      <c r="S192" s="216"/>
      <c r="T192" s="216"/>
      <c r="U192" s="216"/>
      <c r="V192" s="216"/>
      <c r="W192" s="216"/>
      <c r="X192" s="216"/>
      <c r="Y192" s="216"/>
      <c r="Z192" s="216"/>
      <c r="AA192" s="216"/>
      <c r="AB192" s="216"/>
      <c r="AC192" s="216"/>
    </row>
    <row r="193" spans="3:29" x14ac:dyDescent="0.2">
      <c r="C193" s="186"/>
      <c r="D193" s="186"/>
      <c r="E193" s="186"/>
      <c r="F193" s="186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  <c r="S193" s="186"/>
      <c r="T193" s="186"/>
      <c r="U193" s="186"/>
      <c r="V193" s="186"/>
      <c r="W193" s="186"/>
      <c r="X193" s="186"/>
      <c r="Y193" s="186"/>
      <c r="Z193" s="186"/>
      <c r="AA193" s="186"/>
      <c r="AB193" s="186"/>
      <c r="AC193" s="186"/>
    </row>
    <row r="194" spans="3:29" x14ac:dyDescent="0.2">
      <c r="C194" s="186"/>
      <c r="D194" s="186"/>
      <c r="E194" s="186"/>
      <c r="F194" s="186"/>
      <c r="G194" s="186"/>
      <c r="H194" s="186"/>
      <c r="I194" s="186"/>
      <c r="J194" s="186"/>
      <c r="K194" s="186"/>
      <c r="L194" s="186"/>
      <c r="M194" s="186"/>
      <c r="N194" s="186"/>
      <c r="O194" s="186"/>
      <c r="P194" s="186"/>
      <c r="Q194" s="186"/>
      <c r="R194" s="186"/>
      <c r="S194" s="186"/>
      <c r="T194" s="186"/>
      <c r="U194" s="186"/>
      <c r="V194" s="186"/>
      <c r="W194" s="186"/>
      <c r="X194" s="186"/>
      <c r="Y194" s="186"/>
      <c r="Z194" s="186"/>
      <c r="AA194" s="186"/>
      <c r="AB194" s="186"/>
      <c r="AC194" s="186"/>
    </row>
    <row r="195" spans="3:29" x14ac:dyDescent="0.2">
      <c r="C195" s="186"/>
      <c r="D195" s="186"/>
      <c r="E195" s="186"/>
      <c r="F195" s="186"/>
      <c r="G195" s="186"/>
      <c r="H195" s="186"/>
      <c r="I195" s="186"/>
      <c r="J195" s="186"/>
      <c r="K195" s="186"/>
      <c r="L195" s="186"/>
      <c r="M195" s="186"/>
      <c r="N195" s="186"/>
      <c r="O195" s="186"/>
      <c r="P195" s="186"/>
      <c r="Q195" s="186"/>
      <c r="R195" s="186"/>
      <c r="S195" s="186"/>
      <c r="T195" s="186"/>
      <c r="U195" s="186"/>
      <c r="V195" s="186"/>
      <c r="W195" s="186"/>
      <c r="X195" s="186"/>
      <c r="Y195" s="186"/>
      <c r="Z195" s="186"/>
      <c r="AA195" s="186"/>
      <c r="AB195" s="186"/>
      <c r="AC195" s="186"/>
    </row>
    <row r="196" spans="3:29" x14ac:dyDescent="0.2">
      <c r="C196" s="186"/>
      <c r="D196" s="186"/>
      <c r="E196" s="186"/>
      <c r="F196" s="186"/>
      <c r="G196" s="186"/>
      <c r="H196" s="186"/>
      <c r="I196" s="186"/>
      <c r="J196" s="186"/>
      <c r="K196" s="186"/>
      <c r="L196" s="186"/>
      <c r="M196" s="186"/>
      <c r="N196" s="186"/>
      <c r="O196" s="186"/>
      <c r="P196" s="186"/>
      <c r="Q196" s="186"/>
      <c r="R196" s="186"/>
      <c r="S196" s="186"/>
      <c r="T196" s="186"/>
      <c r="U196" s="186"/>
      <c r="V196" s="186"/>
      <c r="W196" s="186"/>
      <c r="X196" s="186"/>
      <c r="Y196" s="186"/>
      <c r="Z196" s="186"/>
      <c r="AA196" s="186"/>
      <c r="AB196" s="186"/>
      <c r="AC196" s="186"/>
    </row>
    <row r="197" spans="3:29" x14ac:dyDescent="0.2">
      <c r="C197" s="186"/>
      <c r="D197" s="186"/>
      <c r="E197" s="186"/>
      <c r="F197" s="186"/>
      <c r="G197" s="186"/>
      <c r="H197" s="186"/>
      <c r="I197" s="186"/>
      <c r="J197" s="186"/>
      <c r="K197" s="186"/>
      <c r="L197" s="186"/>
      <c r="M197" s="186"/>
      <c r="N197" s="186"/>
      <c r="O197" s="186"/>
      <c r="P197" s="186"/>
      <c r="Q197" s="186"/>
      <c r="R197" s="186"/>
      <c r="S197" s="186"/>
      <c r="T197" s="186"/>
      <c r="U197" s="186"/>
      <c r="V197" s="186"/>
      <c r="W197" s="186"/>
      <c r="X197" s="186"/>
      <c r="Y197" s="186"/>
      <c r="Z197" s="186"/>
      <c r="AA197" s="186"/>
      <c r="AB197" s="186"/>
      <c r="AC197" s="186"/>
    </row>
    <row r="198" spans="3:29" x14ac:dyDescent="0.2">
      <c r="C198" s="186"/>
      <c r="D198" s="186"/>
      <c r="E198" s="186"/>
      <c r="F198" s="186"/>
      <c r="G198" s="186"/>
      <c r="H198" s="186"/>
      <c r="I198" s="186"/>
      <c r="J198" s="186"/>
      <c r="K198" s="186"/>
      <c r="L198" s="186"/>
      <c r="M198" s="186"/>
      <c r="N198" s="186"/>
      <c r="O198" s="186"/>
      <c r="P198" s="186"/>
      <c r="Q198" s="186"/>
      <c r="R198" s="186"/>
      <c r="S198" s="186"/>
      <c r="T198" s="186"/>
      <c r="U198" s="186"/>
      <c r="V198" s="186"/>
      <c r="W198" s="186"/>
      <c r="X198" s="186"/>
      <c r="Y198" s="186"/>
      <c r="Z198" s="186"/>
      <c r="AA198" s="186"/>
      <c r="AB198" s="186"/>
      <c r="AC198" s="186"/>
    </row>
    <row r="199" spans="3:29" x14ac:dyDescent="0.2">
      <c r="C199" s="186"/>
      <c r="D199" s="186"/>
      <c r="E199" s="186"/>
      <c r="F199" s="186"/>
      <c r="G199" s="186"/>
      <c r="H199" s="186"/>
      <c r="I199" s="186"/>
      <c r="J199" s="186"/>
      <c r="K199" s="186"/>
      <c r="L199" s="186"/>
      <c r="M199" s="186"/>
      <c r="N199" s="186"/>
      <c r="O199" s="186"/>
      <c r="P199" s="186"/>
      <c r="Q199" s="186"/>
      <c r="R199" s="186"/>
      <c r="S199" s="186"/>
      <c r="T199" s="186"/>
      <c r="U199" s="186"/>
      <c r="V199" s="186"/>
      <c r="W199" s="186"/>
      <c r="X199" s="186"/>
      <c r="Y199" s="186"/>
      <c r="Z199" s="186"/>
      <c r="AA199" s="186"/>
      <c r="AB199" s="186"/>
      <c r="AC199" s="186"/>
    </row>
    <row r="200" spans="3:29" x14ac:dyDescent="0.2">
      <c r="C200" s="186"/>
      <c r="D200" s="186"/>
      <c r="E200" s="186"/>
      <c r="F200" s="186"/>
      <c r="G200" s="186"/>
      <c r="H200" s="186"/>
      <c r="I200" s="186"/>
      <c r="J200" s="186"/>
      <c r="K200" s="186"/>
      <c r="L200" s="186"/>
      <c r="M200" s="186"/>
      <c r="N200" s="186"/>
      <c r="O200" s="186"/>
      <c r="P200" s="186"/>
      <c r="Q200" s="186"/>
      <c r="R200" s="186"/>
      <c r="S200" s="186"/>
      <c r="T200" s="186"/>
      <c r="U200" s="186"/>
      <c r="V200" s="186"/>
      <c r="W200" s="186"/>
      <c r="X200" s="186"/>
      <c r="Y200" s="186"/>
      <c r="Z200" s="186"/>
      <c r="AA200" s="186"/>
      <c r="AB200" s="186"/>
      <c r="AC200" s="186"/>
    </row>
    <row r="201" spans="3:29" x14ac:dyDescent="0.2">
      <c r="C201" s="186"/>
      <c r="D201" s="186"/>
      <c r="E201" s="186"/>
      <c r="F201" s="186"/>
      <c r="G201" s="186"/>
      <c r="H201" s="186"/>
      <c r="I201" s="186"/>
      <c r="J201" s="186"/>
      <c r="K201" s="186"/>
      <c r="L201" s="186"/>
      <c r="M201" s="186"/>
      <c r="N201" s="186"/>
      <c r="O201" s="186"/>
      <c r="P201" s="186"/>
      <c r="Q201" s="186"/>
      <c r="R201" s="186"/>
      <c r="S201" s="186"/>
      <c r="T201" s="186"/>
      <c r="U201" s="186"/>
      <c r="V201" s="186"/>
      <c r="W201" s="186"/>
      <c r="X201" s="186"/>
      <c r="Y201" s="186"/>
      <c r="Z201" s="186"/>
      <c r="AA201" s="186"/>
      <c r="AB201" s="186"/>
      <c r="AC201" s="186"/>
    </row>
    <row r="202" spans="3:29" x14ac:dyDescent="0.2">
      <c r="C202" s="186"/>
      <c r="D202" s="186"/>
      <c r="E202" s="186"/>
      <c r="F202" s="186"/>
      <c r="G202" s="186"/>
      <c r="H202" s="186"/>
      <c r="I202" s="186"/>
      <c r="J202" s="186"/>
      <c r="K202" s="186"/>
      <c r="L202" s="186"/>
      <c r="M202" s="186"/>
      <c r="N202" s="186"/>
      <c r="O202" s="186"/>
      <c r="P202" s="186"/>
      <c r="Q202" s="186"/>
      <c r="R202" s="186"/>
      <c r="S202" s="186"/>
      <c r="T202" s="186"/>
      <c r="U202" s="186"/>
      <c r="V202" s="186"/>
      <c r="W202" s="186"/>
      <c r="X202" s="186"/>
      <c r="Y202" s="186"/>
      <c r="Z202" s="186"/>
      <c r="AA202" s="186"/>
      <c r="AB202" s="186"/>
      <c r="AC202" s="186"/>
    </row>
    <row r="203" spans="3:29" x14ac:dyDescent="0.2">
      <c r="C203" s="186"/>
      <c r="D203" s="186"/>
      <c r="E203" s="186"/>
      <c r="F203" s="186"/>
      <c r="G203" s="186"/>
      <c r="H203" s="186"/>
      <c r="I203" s="186"/>
      <c r="J203" s="186"/>
      <c r="K203" s="186"/>
      <c r="L203" s="186"/>
      <c r="M203" s="186"/>
      <c r="N203" s="186"/>
      <c r="O203" s="186"/>
      <c r="P203" s="186"/>
      <c r="Q203" s="186"/>
      <c r="R203" s="186"/>
      <c r="S203" s="186"/>
      <c r="T203" s="186"/>
      <c r="U203" s="186"/>
      <c r="V203" s="186"/>
      <c r="W203" s="186"/>
      <c r="X203" s="186"/>
      <c r="Y203" s="186"/>
      <c r="Z203" s="186"/>
      <c r="AA203" s="186"/>
      <c r="AB203" s="186"/>
      <c r="AC203" s="186"/>
    </row>
    <row r="204" spans="3:29" x14ac:dyDescent="0.2">
      <c r="C204" s="186"/>
      <c r="D204" s="186"/>
      <c r="E204" s="186"/>
      <c r="F204" s="186"/>
      <c r="G204" s="186"/>
      <c r="H204" s="186"/>
      <c r="I204" s="186"/>
      <c r="J204" s="186"/>
      <c r="K204" s="186"/>
      <c r="L204" s="186"/>
      <c r="M204" s="186"/>
      <c r="N204" s="186"/>
      <c r="O204" s="186"/>
      <c r="P204" s="186"/>
      <c r="Q204" s="186"/>
      <c r="R204" s="186"/>
      <c r="S204" s="186"/>
      <c r="T204" s="186"/>
      <c r="U204" s="186"/>
      <c r="V204" s="186"/>
      <c r="W204" s="186"/>
      <c r="X204" s="186"/>
      <c r="Y204" s="186"/>
      <c r="Z204" s="186"/>
      <c r="AA204" s="186"/>
      <c r="AB204" s="186"/>
      <c r="AC204" s="186"/>
    </row>
    <row r="205" spans="3:29" x14ac:dyDescent="0.2">
      <c r="C205" s="186"/>
      <c r="D205" s="186"/>
      <c r="E205" s="186"/>
      <c r="F205" s="186"/>
      <c r="G205" s="186"/>
      <c r="H205" s="186"/>
      <c r="I205" s="186"/>
      <c r="J205" s="186"/>
      <c r="K205" s="186"/>
      <c r="L205" s="186"/>
      <c r="M205" s="186"/>
      <c r="N205" s="186"/>
      <c r="O205" s="186"/>
      <c r="P205" s="186"/>
      <c r="Q205" s="186"/>
      <c r="R205" s="186"/>
      <c r="S205" s="186"/>
      <c r="T205" s="186"/>
      <c r="U205" s="186"/>
      <c r="V205" s="186"/>
      <c r="W205" s="186"/>
      <c r="X205" s="186"/>
      <c r="Y205" s="186"/>
      <c r="Z205" s="186"/>
      <c r="AA205" s="186"/>
      <c r="AB205" s="186"/>
      <c r="AC205" s="186"/>
    </row>
    <row r="206" spans="3:29" x14ac:dyDescent="0.2">
      <c r="C206" s="186"/>
      <c r="D206" s="186"/>
      <c r="E206" s="186"/>
      <c r="F206" s="186"/>
      <c r="G206" s="186"/>
      <c r="H206" s="186"/>
      <c r="I206" s="186"/>
      <c r="J206" s="186"/>
      <c r="K206" s="186"/>
      <c r="L206" s="186"/>
      <c r="M206" s="186"/>
      <c r="N206" s="186"/>
      <c r="O206" s="186"/>
      <c r="P206" s="186"/>
      <c r="Q206" s="186"/>
      <c r="R206" s="186"/>
      <c r="S206" s="186"/>
      <c r="T206" s="186"/>
      <c r="U206" s="186"/>
      <c r="V206" s="186"/>
      <c r="W206" s="186"/>
      <c r="X206" s="186"/>
      <c r="Y206" s="186"/>
      <c r="Z206" s="186"/>
      <c r="AA206" s="186"/>
      <c r="AB206" s="186"/>
      <c r="AC206" s="186"/>
    </row>
    <row r="207" spans="3:29" x14ac:dyDescent="0.2">
      <c r="C207" s="186"/>
      <c r="D207" s="186"/>
      <c r="E207" s="186"/>
      <c r="F207" s="186"/>
      <c r="G207" s="186"/>
      <c r="H207" s="186"/>
      <c r="I207" s="186"/>
      <c r="J207" s="186"/>
      <c r="K207" s="186"/>
      <c r="L207" s="186"/>
      <c r="M207" s="186"/>
      <c r="N207" s="186"/>
      <c r="O207" s="186"/>
      <c r="P207" s="186"/>
      <c r="Q207" s="186"/>
      <c r="R207" s="186"/>
      <c r="S207" s="186"/>
      <c r="T207" s="186"/>
      <c r="U207" s="186"/>
      <c r="V207" s="186"/>
      <c r="W207" s="186"/>
      <c r="X207" s="186"/>
      <c r="Y207" s="186"/>
      <c r="Z207" s="186"/>
      <c r="AA207" s="186"/>
      <c r="AB207" s="186"/>
      <c r="AC207" s="186"/>
    </row>
    <row r="208" spans="3:29" x14ac:dyDescent="0.2">
      <c r="C208" s="186"/>
      <c r="D208" s="186"/>
      <c r="E208" s="186"/>
      <c r="F208" s="186"/>
      <c r="G208" s="186"/>
      <c r="H208" s="186"/>
      <c r="I208" s="186"/>
      <c r="J208" s="186"/>
      <c r="K208" s="186"/>
      <c r="L208" s="186"/>
      <c r="M208" s="186"/>
      <c r="N208" s="186"/>
      <c r="O208" s="186"/>
      <c r="P208" s="186"/>
      <c r="Q208" s="186"/>
      <c r="R208" s="186"/>
      <c r="S208" s="186"/>
      <c r="T208" s="186"/>
      <c r="U208" s="186"/>
      <c r="V208" s="186"/>
      <c r="W208" s="186"/>
      <c r="X208" s="186"/>
      <c r="Y208" s="186"/>
      <c r="Z208" s="186"/>
      <c r="AA208" s="186"/>
      <c r="AB208" s="186"/>
      <c r="AC208" s="186"/>
    </row>
    <row r="209" spans="3:29" x14ac:dyDescent="0.2">
      <c r="C209" s="186"/>
      <c r="D209" s="186"/>
      <c r="E209" s="186"/>
      <c r="F209" s="186"/>
      <c r="G209" s="186"/>
      <c r="H209" s="186"/>
      <c r="I209" s="186"/>
      <c r="J209" s="186"/>
      <c r="K209" s="186"/>
      <c r="L209" s="186"/>
      <c r="M209" s="186"/>
      <c r="N209" s="186"/>
      <c r="O209" s="186"/>
      <c r="P209" s="186"/>
      <c r="Q209" s="186"/>
      <c r="R209" s="186"/>
      <c r="S209" s="186"/>
      <c r="T209" s="186"/>
      <c r="U209" s="186"/>
      <c r="V209" s="186"/>
      <c r="W209" s="186"/>
      <c r="X209" s="186"/>
      <c r="Y209" s="186"/>
      <c r="Z209" s="186"/>
      <c r="AA209" s="186"/>
      <c r="AB209" s="186"/>
      <c r="AC209" s="186"/>
    </row>
    <row r="210" spans="3:29" x14ac:dyDescent="0.2">
      <c r="C210" s="186"/>
      <c r="D210" s="186"/>
      <c r="E210" s="186"/>
      <c r="F210" s="186"/>
      <c r="G210" s="186"/>
      <c r="H210" s="186"/>
      <c r="I210" s="186"/>
      <c r="J210" s="186"/>
      <c r="K210" s="186"/>
      <c r="L210" s="186"/>
      <c r="M210" s="186"/>
      <c r="N210" s="186"/>
      <c r="O210" s="186"/>
      <c r="P210" s="186"/>
      <c r="Q210" s="186"/>
      <c r="R210" s="186"/>
      <c r="S210" s="186"/>
      <c r="T210" s="186"/>
      <c r="U210" s="186"/>
      <c r="V210" s="186"/>
      <c r="W210" s="186"/>
      <c r="X210" s="186"/>
      <c r="Y210" s="186"/>
      <c r="Z210" s="186"/>
      <c r="AA210" s="186"/>
      <c r="AB210" s="186"/>
      <c r="AC210" s="186"/>
    </row>
    <row r="211" spans="3:29" x14ac:dyDescent="0.2">
      <c r="C211" s="186"/>
      <c r="D211" s="186"/>
      <c r="E211" s="186"/>
      <c r="F211" s="186"/>
      <c r="G211" s="186"/>
      <c r="H211" s="186"/>
      <c r="I211" s="186"/>
      <c r="J211" s="186"/>
      <c r="K211" s="186"/>
      <c r="L211" s="186"/>
      <c r="M211" s="186"/>
      <c r="N211" s="186"/>
      <c r="O211" s="186"/>
      <c r="P211" s="186"/>
      <c r="Q211" s="186"/>
      <c r="R211" s="186"/>
      <c r="S211" s="186"/>
      <c r="T211" s="186"/>
      <c r="U211" s="186"/>
      <c r="V211" s="186"/>
      <c r="W211" s="186"/>
      <c r="X211" s="186"/>
      <c r="Y211" s="186"/>
      <c r="Z211" s="186"/>
      <c r="AA211" s="186"/>
      <c r="AB211" s="186"/>
      <c r="AC211" s="186"/>
    </row>
    <row r="212" spans="3:29" x14ac:dyDescent="0.2">
      <c r="C212" s="186"/>
      <c r="D212" s="186"/>
      <c r="E212" s="186"/>
      <c r="F212" s="186"/>
      <c r="G212" s="186"/>
      <c r="H212" s="186"/>
      <c r="I212" s="186"/>
      <c r="J212" s="186"/>
      <c r="K212" s="186"/>
      <c r="L212" s="186"/>
      <c r="M212" s="186"/>
      <c r="N212" s="186"/>
      <c r="O212" s="186"/>
      <c r="P212" s="186"/>
      <c r="Q212" s="186"/>
      <c r="R212" s="186"/>
      <c r="S212" s="186"/>
      <c r="T212" s="186"/>
      <c r="U212" s="186"/>
      <c r="V212" s="186"/>
      <c r="W212" s="186"/>
      <c r="X212" s="186"/>
      <c r="Y212" s="186"/>
      <c r="Z212" s="186"/>
      <c r="AA212" s="186"/>
      <c r="AB212" s="186"/>
      <c r="AC212" s="186"/>
    </row>
    <row r="213" spans="3:29" x14ac:dyDescent="0.2">
      <c r="C213" s="186"/>
      <c r="D213" s="186"/>
      <c r="E213" s="186"/>
      <c r="F213" s="186"/>
      <c r="G213" s="186"/>
      <c r="H213" s="186"/>
      <c r="I213" s="186"/>
      <c r="J213" s="186"/>
      <c r="K213" s="186"/>
      <c r="L213" s="186"/>
      <c r="M213" s="186"/>
      <c r="N213" s="186"/>
      <c r="O213" s="186"/>
      <c r="P213" s="186"/>
      <c r="Q213" s="186"/>
      <c r="R213" s="186"/>
      <c r="S213" s="186"/>
      <c r="T213" s="186"/>
      <c r="U213" s="186"/>
      <c r="V213" s="186"/>
      <c r="W213" s="186"/>
      <c r="X213" s="186"/>
      <c r="Y213" s="186"/>
      <c r="Z213" s="186"/>
      <c r="AA213" s="186"/>
      <c r="AB213" s="186"/>
      <c r="AC213" s="186"/>
    </row>
    <row r="214" spans="3:29" x14ac:dyDescent="0.2">
      <c r="C214" s="186"/>
      <c r="D214" s="186"/>
      <c r="E214" s="186"/>
      <c r="F214" s="186"/>
      <c r="G214" s="186"/>
      <c r="H214" s="186"/>
      <c r="I214" s="186"/>
      <c r="J214" s="186"/>
      <c r="K214" s="186"/>
      <c r="L214" s="186"/>
      <c r="M214" s="186"/>
      <c r="N214" s="186"/>
      <c r="O214" s="186"/>
      <c r="P214" s="186"/>
      <c r="Q214" s="186"/>
      <c r="R214" s="186"/>
      <c r="S214" s="186"/>
      <c r="T214" s="186"/>
      <c r="U214" s="186"/>
      <c r="V214" s="186"/>
      <c r="W214" s="186"/>
      <c r="X214" s="186"/>
      <c r="Y214" s="186"/>
      <c r="Z214" s="186"/>
      <c r="AA214" s="186"/>
      <c r="AB214" s="186"/>
      <c r="AC214" s="186"/>
    </row>
    <row r="215" spans="3:29" x14ac:dyDescent="0.2">
      <c r="C215" s="186"/>
      <c r="D215" s="186"/>
      <c r="E215" s="186"/>
      <c r="F215" s="186"/>
      <c r="G215" s="186"/>
      <c r="H215" s="186"/>
      <c r="I215" s="186"/>
      <c r="J215" s="186"/>
      <c r="K215" s="186"/>
      <c r="L215" s="186"/>
      <c r="M215" s="186"/>
      <c r="N215" s="186"/>
      <c r="O215" s="186"/>
      <c r="P215" s="186"/>
      <c r="Q215" s="186"/>
      <c r="R215" s="186"/>
      <c r="S215" s="186"/>
      <c r="T215" s="186"/>
      <c r="U215" s="186"/>
      <c r="V215" s="186"/>
      <c r="W215" s="186"/>
      <c r="X215" s="186"/>
      <c r="Y215" s="186"/>
      <c r="Z215" s="186"/>
      <c r="AA215" s="186"/>
      <c r="AB215" s="186"/>
      <c r="AC215" s="186"/>
    </row>
    <row r="216" spans="3:29" x14ac:dyDescent="0.2">
      <c r="C216" s="186"/>
      <c r="D216" s="186"/>
      <c r="E216" s="186"/>
      <c r="F216" s="186"/>
      <c r="G216" s="186"/>
      <c r="H216" s="186"/>
      <c r="I216" s="186"/>
      <c r="J216" s="186"/>
      <c r="K216" s="186"/>
      <c r="L216" s="186"/>
      <c r="M216" s="186"/>
      <c r="N216" s="186"/>
      <c r="O216" s="186"/>
      <c r="P216" s="186"/>
      <c r="Q216" s="186"/>
      <c r="R216" s="186"/>
      <c r="S216" s="186"/>
      <c r="T216" s="186"/>
      <c r="U216" s="186"/>
      <c r="V216" s="186"/>
      <c r="W216" s="186"/>
      <c r="X216" s="186"/>
      <c r="Y216" s="186"/>
      <c r="Z216" s="186"/>
      <c r="AA216" s="186"/>
      <c r="AB216" s="186"/>
      <c r="AC216" s="186"/>
    </row>
    <row r="217" spans="3:29" x14ac:dyDescent="0.2">
      <c r="C217" s="186"/>
      <c r="D217" s="186"/>
      <c r="E217" s="186"/>
      <c r="F217" s="186"/>
      <c r="G217" s="186"/>
      <c r="H217" s="186"/>
      <c r="I217" s="186"/>
      <c r="J217" s="186"/>
      <c r="K217" s="186"/>
      <c r="L217" s="186"/>
      <c r="M217" s="186"/>
      <c r="N217" s="186"/>
      <c r="O217" s="186"/>
      <c r="P217" s="186"/>
      <c r="Q217" s="186"/>
      <c r="R217" s="186"/>
      <c r="S217" s="186"/>
      <c r="T217" s="186"/>
      <c r="U217" s="186"/>
      <c r="V217" s="186"/>
      <c r="W217" s="186"/>
      <c r="X217" s="186"/>
      <c r="Y217" s="186"/>
      <c r="Z217" s="186"/>
      <c r="AA217" s="186"/>
      <c r="AB217" s="186"/>
      <c r="AC217" s="186"/>
    </row>
    <row r="218" spans="3:29" x14ac:dyDescent="0.2">
      <c r="C218" s="186"/>
      <c r="D218" s="186"/>
      <c r="E218" s="186"/>
      <c r="F218" s="186"/>
      <c r="G218" s="186"/>
      <c r="H218" s="186"/>
      <c r="I218" s="186"/>
      <c r="J218" s="186"/>
      <c r="K218" s="186"/>
      <c r="L218" s="186"/>
      <c r="M218" s="186"/>
      <c r="N218" s="186"/>
      <c r="O218" s="186"/>
      <c r="P218" s="186"/>
      <c r="Q218" s="186"/>
      <c r="R218" s="186"/>
      <c r="S218" s="186"/>
      <c r="T218" s="186"/>
      <c r="U218" s="186"/>
      <c r="V218" s="186"/>
      <c r="W218" s="186"/>
      <c r="X218" s="186"/>
      <c r="Y218" s="186"/>
      <c r="Z218" s="186"/>
      <c r="AA218" s="186"/>
      <c r="AB218" s="186"/>
      <c r="AC218" s="186"/>
    </row>
    <row r="219" spans="3:29" x14ac:dyDescent="0.2">
      <c r="C219" s="186"/>
      <c r="D219" s="186"/>
      <c r="E219" s="186"/>
      <c r="F219" s="186"/>
      <c r="G219" s="186"/>
      <c r="H219" s="186"/>
      <c r="I219" s="186"/>
      <c r="J219" s="186"/>
      <c r="K219" s="186"/>
      <c r="L219" s="186"/>
      <c r="M219" s="186"/>
      <c r="N219" s="186"/>
      <c r="O219" s="186"/>
      <c r="P219" s="186"/>
      <c r="Q219" s="186"/>
      <c r="R219" s="186"/>
      <c r="S219" s="186"/>
      <c r="T219" s="186"/>
      <c r="U219" s="186"/>
      <c r="V219" s="186"/>
      <c r="W219" s="186"/>
      <c r="X219" s="186"/>
      <c r="Y219" s="186"/>
      <c r="Z219" s="186"/>
      <c r="AA219" s="186"/>
      <c r="AB219" s="186"/>
      <c r="AC219" s="186"/>
    </row>
    <row r="220" spans="3:29" x14ac:dyDescent="0.2">
      <c r="C220" s="186"/>
      <c r="D220" s="186"/>
      <c r="E220" s="186"/>
      <c r="F220" s="186"/>
      <c r="G220" s="186"/>
      <c r="H220" s="186"/>
      <c r="I220" s="186"/>
      <c r="J220" s="186"/>
      <c r="K220" s="186"/>
      <c r="L220" s="186"/>
      <c r="M220" s="186"/>
      <c r="N220" s="186"/>
      <c r="O220" s="186"/>
      <c r="P220" s="186"/>
      <c r="Q220" s="186"/>
      <c r="R220" s="186"/>
      <c r="S220" s="186"/>
      <c r="T220" s="186"/>
      <c r="U220" s="186"/>
      <c r="V220" s="186"/>
      <c r="W220" s="186"/>
      <c r="X220" s="186"/>
      <c r="Y220" s="186"/>
      <c r="Z220" s="186"/>
      <c r="AA220" s="186"/>
      <c r="AB220" s="186"/>
      <c r="AC220" s="186"/>
    </row>
    <row r="221" spans="3:29" x14ac:dyDescent="0.2">
      <c r="C221" s="217"/>
      <c r="D221" s="217"/>
      <c r="E221" s="217"/>
      <c r="F221" s="217"/>
      <c r="G221" s="217"/>
      <c r="H221" s="217"/>
      <c r="I221" s="217"/>
      <c r="J221" s="217"/>
      <c r="K221" s="217"/>
      <c r="L221" s="217"/>
      <c r="M221" s="217"/>
      <c r="N221" s="217"/>
      <c r="O221" s="217"/>
      <c r="P221" s="217"/>
      <c r="Q221" s="217"/>
      <c r="R221" s="217"/>
      <c r="S221" s="217"/>
      <c r="T221" s="217"/>
      <c r="U221" s="217"/>
      <c r="V221" s="217"/>
      <c r="W221" s="217"/>
      <c r="X221" s="217"/>
      <c r="Y221" s="217"/>
      <c r="Z221" s="217"/>
      <c r="AA221" s="217"/>
      <c r="AB221" s="217"/>
      <c r="AC221" s="217"/>
    </row>
    <row r="222" spans="3:29" x14ac:dyDescent="0.2">
      <c r="C222" s="217"/>
      <c r="D222" s="217"/>
      <c r="E222" s="217"/>
      <c r="F222" s="217"/>
      <c r="G222" s="217"/>
      <c r="H222" s="217"/>
      <c r="I222" s="217"/>
      <c r="J222" s="217"/>
      <c r="K222" s="217"/>
      <c r="L222" s="217"/>
      <c r="M222" s="217"/>
      <c r="N222" s="217"/>
      <c r="O222" s="217"/>
      <c r="P222" s="217"/>
      <c r="Q222" s="217"/>
      <c r="R222" s="217"/>
      <c r="S222" s="217"/>
      <c r="T222" s="217"/>
      <c r="U222" s="217"/>
      <c r="V222" s="217"/>
      <c r="W222" s="217"/>
      <c r="X222" s="217"/>
      <c r="Y222" s="217"/>
      <c r="Z222" s="217"/>
      <c r="AA222" s="217"/>
      <c r="AB222" s="217"/>
      <c r="AC222" s="217"/>
    </row>
    <row r="223" spans="3:29" x14ac:dyDescent="0.2">
      <c r="C223" s="217"/>
      <c r="D223" s="217"/>
      <c r="E223" s="217"/>
      <c r="F223" s="217"/>
      <c r="G223" s="217"/>
      <c r="H223" s="217"/>
      <c r="I223" s="217"/>
      <c r="J223" s="217"/>
      <c r="K223" s="217"/>
      <c r="L223" s="217"/>
      <c r="M223" s="217"/>
      <c r="N223" s="217"/>
      <c r="O223" s="217"/>
      <c r="P223" s="217"/>
      <c r="Q223" s="217"/>
      <c r="R223" s="217"/>
      <c r="S223" s="217"/>
      <c r="T223" s="217"/>
      <c r="U223" s="217"/>
      <c r="V223" s="217"/>
      <c r="W223" s="217"/>
      <c r="X223" s="217"/>
      <c r="Y223" s="217"/>
      <c r="Z223" s="217"/>
      <c r="AA223" s="217"/>
      <c r="AB223" s="217"/>
      <c r="AC223" s="217"/>
    </row>
    <row r="224" spans="3:29" x14ac:dyDescent="0.2">
      <c r="C224" s="217"/>
      <c r="D224" s="217"/>
      <c r="E224" s="217"/>
      <c r="F224" s="217"/>
      <c r="G224" s="217"/>
      <c r="H224" s="217"/>
      <c r="I224" s="217"/>
      <c r="J224" s="217"/>
      <c r="K224" s="217"/>
      <c r="L224" s="217"/>
      <c r="M224" s="217"/>
      <c r="N224" s="217"/>
      <c r="O224" s="217"/>
      <c r="P224" s="217"/>
      <c r="Q224" s="217"/>
      <c r="R224" s="217"/>
      <c r="S224" s="217"/>
      <c r="T224" s="217"/>
      <c r="U224" s="217"/>
      <c r="V224" s="217"/>
      <c r="W224" s="217"/>
      <c r="X224" s="217"/>
      <c r="Y224" s="217"/>
      <c r="Z224" s="217"/>
      <c r="AA224" s="217"/>
      <c r="AB224" s="217"/>
      <c r="AC224" s="217"/>
    </row>
    <row r="225" spans="3:29" x14ac:dyDescent="0.2">
      <c r="C225" s="217"/>
      <c r="D225" s="217"/>
      <c r="E225" s="217"/>
      <c r="F225" s="217"/>
      <c r="G225" s="217"/>
      <c r="H225" s="217"/>
      <c r="I225" s="217"/>
      <c r="J225" s="217"/>
      <c r="K225" s="217"/>
      <c r="L225" s="217"/>
      <c r="M225" s="217"/>
      <c r="N225" s="217"/>
      <c r="O225" s="217"/>
      <c r="P225" s="217"/>
      <c r="Q225" s="217"/>
      <c r="R225" s="217"/>
      <c r="S225" s="217"/>
      <c r="T225" s="217"/>
      <c r="U225" s="217"/>
      <c r="V225" s="217"/>
      <c r="W225" s="217"/>
      <c r="X225" s="217"/>
      <c r="Y225" s="217"/>
      <c r="Z225" s="217"/>
      <c r="AA225" s="217"/>
      <c r="AB225" s="217"/>
      <c r="AC225" s="217"/>
    </row>
    <row r="226" spans="3:29" x14ac:dyDescent="0.2">
      <c r="C226" s="217"/>
      <c r="D226" s="217"/>
      <c r="E226" s="217"/>
      <c r="F226" s="217"/>
      <c r="G226" s="217"/>
      <c r="H226" s="217"/>
      <c r="I226" s="217"/>
      <c r="J226" s="217"/>
      <c r="K226" s="217"/>
      <c r="L226" s="217"/>
      <c r="M226" s="217"/>
      <c r="N226" s="217"/>
      <c r="O226" s="217"/>
      <c r="P226" s="217"/>
      <c r="Q226" s="217"/>
      <c r="R226" s="217"/>
      <c r="S226" s="217"/>
      <c r="T226" s="217"/>
      <c r="U226" s="217"/>
      <c r="V226" s="217"/>
      <c r="W226" s="217"/>
      <c r="X226" s="217"/>
      <c r="Y226" s="217"/>
      <c r="Z226" s="217"/>
      <c r="AA226" s="217"/>
      <c r="AB226" s="217"/>
      <c r="AC226" s="217"/>
    </row>
    <row r="227" spans="3:29" x14ac:dyDescent="0.2">
      <c r="C227" s="217"/>
      <c r="D227" s="217"/>
      <c r="E227" s="217"/>
      <c r="F227" s="217"/>
      <c r="G227" s="217"/>
      <c r="H227" s="217"/>
      <c r="I227" s="217"/>
      <c r="J227" s="217"/>
      <c r="K227" s="217"/>
      <c r="L227" s="217"/>
      <c r="M227" s="217"/>
      <c r="N227" s="217"/>
      <c r="O227" s="217"/>
      <c r="P227" s="217"/>
      <c r="Q227" s="217"/>
      <c r="R227" s="217"/>
      <c r="S227" s="217"/>
      <c r="T227" s="217"/>
      <c r="U227" s="217"/>
      <c r="V227" s="217"/>
      <c r="W227" s="217"/>
      <c r="X227" s="217"/>
      <c r="Y227" s="217"/>
      <c r="Z227" s="217"/>
      <c r="AA227" s="217"/>
      <c r="AB227" s="217"/>
      <c r="AC227" s="217"/>
    </row>
    <row r="228" spans="3:29" x14ac:dyDescent="0.2">
      <c r="C228" s="217"/>
      <c r="D228" s="217"/>
      <c r="E228" s="217"/>
      <c r="F228" s="217"/>
      <c r="G228" s="217"/>
      <c r="H228" s="217"/>
      <c r="I228" s="217"/>
      <c r="J228" s="217"/>
      <c r="K228" s="217"/>
      <c r="L228" s="217"/>
      <c r="M228" s="217"/>
      <c r="N228" s="217"/>
      <c r="O228" s="217"/>
      <c r="P228" s="217"/>
      <c r="Q228" s="217"/>
      <c r="R228" s="217"/>
      <c r="S228" s="217"/>
      <c r="T228" s="217"/>
      <c r="U228" s="217"/>
      <c r="V228" s="217"/>
      <c r="W228" s="217"/>
      <c r="X228" s="217"/>
      <c r="Y228" s="217"/>
      <c r="Z228" s="217"/>
      <c r="AA228" s="217"/>
      <c r="AB228" s="217"/>
      <c r="AC228" s="217"/>
    </row>
    <row r="229" spans="3:29" x14ac:dyDescent="0.2">
      <c r="C229" s="217"/>
      <c r="D229" s="217"/>
      <c r="E229" s="217"/>
      <c r="F229" s="217"/>
      <c r="G229" s="217"/>
      <c r="H229" s="217"/>
      <c r="I229" s="217"/>
      <c r="J229" s="217"/>
      <c r="K229" s="217"/>
      <c r="L229" s="217"/>
      <c r="M229" s="217"/>
      <c r="N229" s="217"/>
      <c r="O229" s="217"/>
      <c r="P229" s="217"/>
      <c r="Q229" s="217"/>
      <c r="R229" s="217"/>
      <c r="S229" s="217"/>
      <c r="T229" s="217"/>
      <c r="U229" s="217"/>
      <c r="V229" s="217"/>
      <c r="W229" s="217"/>
      <c r="X229" s="217"/>
      <c r="Y229" s="217"/>
      <c r="Z229" s="217"/>
      <c r="AA229" s="217"/>
      <c r="AB229" s="217"/>
      <c r="AC229" s="217"/>
    </row>
    <row r="230" spans="3:29" x14ac:dyDescent="0.2">
      <c r="C230" s="217"/>
      <c r="D230" s="217"/>
      <c r="E230" s="217"/>
      <c r="F230" s="217"/>
      <c r="G230" s="217"/>
      <c r="H230" s="217"/>
      <c r="I230" s="217"/>
      <c r="J230" s="217"/>
      <c r="K230" s="217"/>
      <c r="L230" s="217"/>
      <c r="M230" s="217"/>
      <c r="N230" s="217"/>
      <c r="O230" s="217"/>
      <c r="P230" s="217"/>
      <c r="Q230" s="217"/>
      <c r="R230" s="217"/>
      <c r="S230" s="217"/>
      <c r="T230" s="217"/>
      <c r="U230" s="217"/>
      <c r="V230" s="217"/>
      <c r="W230" s="217"/>
      <c r="X230" s="217"/>
      <c r="Y230" s="217"/>
      <c r="Z230" s="217"/>
      <c r="AA230" s="217"/>
      <c r="AB230" s="217"/>
      <c r="AC230" s="217"/>
    </row>
    <row r="231" spans="3:29" x14ac:dyDescent="0.2">
      <c r="C231" s="217"/>
      <c r="D231" s="217"/>
      <c r="E231" s="217"/>
      <c r="F231" s="217"/>
      <c r="G231" s="217"/>
      <c r="H231" s="217"/>
      <c r="I231" s="217"/>
      <c r="J231" s="217"/>
      <c r="K231" s="217"/>
      <c r="L231" s="217"/>
      <c r="M231" s="217"/>
      <c r="N231" s="217"/>
      <c r="O231" s="217"/>
      <c r="P231" s="217"/>
      <c r="Q231" s="217"/>
      <c r="R231" s="217"/>
      <c r="S231" s="217"/>
      <c r="T231" s="217"/>
      <c r="U231" s="217"/>
      <c r="V231" s="217"/>
      <c r="W231" s="217"/>
      <c r="X231" s="217"/>
      <c r="Y231" s="217"/>
      <c r="Z231" s="217"/>
      <c r="AA231" s="217"/>
      <c r="AB231" s="217"/>
      <c r="AC231" s="217"/>
    </row>
    <row r="232" spans="3:29" x14ac:dyDescent="0.2">
      <c r="C232" s="217"/>
      <c r="D232" s="217"/>
      <c r="E232" s="217"/>
      <c r="F232" s="217"/>
      <c r="G232" s="217"/>
      <c r="H232" s="217"/>
      <c r="I232" s="217"/>
      <c r="J232" s="217"/>
      <c r="K232" s="217"/>
      <c r="L232" s="217"/>
      <c r="M232" s="217"/>
      <c r="N232" s="217"/>
      <c r="O232" s="217"/>
      <c r="P232" s="217"/>
      <c r="Q232" s="217"/>
      <c r="R232" s="217"/>
      <c r="S232" s="217"/>
      <c r="T232" s="217"/>
      <c r="U232" s="217"/>
      <c r="V232" s="217"/>
      <c r="W232" s="217"/>
      <c r="X232" s="217"/>
      <c r="Y232" s="217"/>
      <c r="Z232" s="217"/>
      <c r="AA232" s="217"/>
      <c r="AB232" s="217"/>
      <c r="AC232" s="217"/>
    </row>
    <row r="233" spans="3:29" x14ac:dyDescent="0.2">
      <c r="C233" s="217"/>
      <c r="D233" s="217"/>
      <c r="E233" s="217"/>
      <c r="F233" s="217"/>
      <c r="G233" s="217"/>
      <c r="H233" s="217"/>
      <c r="I233" s="217"/>
      <c r="J233" s="217"/>
      <c r="K233" s="217"/>
      <c r="L233" s="217"/>
      <c r="M233" s="217"/>
      <c r="N233" s="217"/>
      <c r="O233" s="217"/>
      <c r="P233" s="217"/>
      <c r="Q233" s="217"/>
      <c r="R233" s="217"/>
      <c r="S233" s="217"/>
      <c r="T233" s="217"/>
      <c r="U233" s="217"/>
      <c r="V233" s="217"/>
      <c r="W233" s="217"/>
      <c r="X233" s="217"/>
      <c r="Y233" s="217"/>
      <c r="Z233" s="217"/>
      <c r="AA233" s="217"/>
      <c r="AB233" s="217"/>
      <c r="AC233" s="217"/>
    </row>
    <row r="234" spans="3:29" x14ac:dyDescent="0.2">
      <c r="C234" s="217"/>
      <c r="D234" s="217"/>
      <c r="E234" s="217"/>
      <c r="F234" s="217"/>
      <c r="G234" s="217"/>
      <c r="H234" s="217"/>
      <c r="I234" s="217"/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17"/>
      <c r="U234" s="217"/>
      <c r="V234" s="217"/>
      <c r="W234" s="217"/>
      <c r="X234" s="217"/>
      <c r="Y234" s="217"/>
      <c r="Z234" s="217"/>
      <c r="AA234" s="217"/>
      <c r="AB234" s="217"/>
      <c r="AC234" s="217"/>
    </row>
    <row r="235" spans="3:29" x14ac:dyDescent="0.2">
      <c r="C235" s="217"/>
      <c r="D235" s="217"/>
      <c r="E235" s="217"/>
      <c r="F235" s="217"/>
      <c r="G235" s="217"/>
      <c r="H235" s="217"/>
      <c r="I235" s="217"/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17"/>
      <c r="U235" s="217"/>
      <c r="V235" s="217"/>
      <c r="W235" s="217"/>
      <c r="X235" s="217"/>
      <c r="Y235" s="217"/>
      <c r="Z235" s="217"/>
      <c r="AA235" s="217"/>
      <c r="AB235" s="217"/>
      <c r="AC235" s="217"/>
    </row>
    <row r="236" spans="3:29" x14ac:dyDescent="0.2">
      <c r="C236" s="217"/>
      <c r="D236" s="217"/>
      <c r="E236" s="217"/>
      <c r="F236" s="217"/>
      <c r="G236" s="217"/>
      <c r="H236" s="217"/>
      <c r="I236" s="217"/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17"/>
      <c r="U236" s="217"/>
      <c r="V236" s="217"/>
      <c r="W236" s="217"/>
      <c r="X236" s="217"/>
      <c r="Y236" s="217"/>
      <c r="Z236" s="217"/>
      <c r="AA236" s="217"/>
      <c r="AB236" s="217"/>
      <c r="AC236" s="217"/>
    </row>
    <row r="237" spans="3:29" x14ac:dyDescent="0.2">
      <c r="C237" s="217"/>
      <c r="D237" s="217"/>
      <c r="E237" s="217"/>
      <c r="F237" s="217"/>
      <c r="G237" s="217"/>
      <c r="H237" s="217"/>
      <c r="I237" s="217"/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17"/>
      <c r="U237" s="217"/>
      <c r="V237" s="217"/>
      <c r="W237" s="217"/>
      <c r="X237" s="217"/>
      <c r="Y237" s="217"/>
      <c r="Z237" s="217"/>
      <c r="AA237" s="217"/>
      <c r="AB237" s="217"/>
      <c r="AC237" s="217"/>
    </row>
    <row r="238" spans="3:29" x14ac:dyDescent="0.2">
      <c r="C238" s="217"/>
      <c r="D238" s="217"/>
      <c r="E238" s="217"/>
      <c r="F238" s="217"/>
      <c r="G238" s="217"/>
      <c r="H238" s="217"/>
      <c r="I238" s="217"/>
      <c r="J238" s="217"/>
      <c r="K238" s="217"/>
      <c r="L238" s="217"/>
      <c r="M238" s="217"/>
      <c r="N238" s="217"/>
      <c r="O238" s="217"/>
      <c r="P238" s="217"/>
      <c r="Q238" s="217"/>
      <c r="R238" s="217"/>
      <c r="S238" s="217"/>
      <c r="T238" s="217"/>
      <c r="U238" s="217"/>
      <c r="V238" s="217"/>
      <c r="W238" s="217"/>
      <c r="X238" s="217"/>
      <c r="Y238" s="217"/>
      <c r="Z238" s="217"/>
      <c r="AA238" s="217"/>
      <c r="AB238" s="217"/>
      <c r="AC238" s="217"/>
    </row>
    <row r="239" spans="3:29" x14ac:dyDescent="0.2">
      <c r="C239" s="217"/>
      <c r="D239" s="217"/>
      <c r="E239" s="217"/>
      <c r="F239" s="217"/>
      <c r="G239" s="217"/>
      <c r="H239" s="217"/>
      <c r="I239" s="217"/>
      <c r="J239" s="217"/>
      <c r="K239" s="217"/>
      <c r="L239" s="217"/>
      <c r="M239" s="217"/>
      <c r="N239" s="217"/>
      <c r="O239" s="217"/>
      <c r="P239" s="217"/>
      <c r="Q239" s="217"/>
      <c r="R239" s="217"/>
      <c r="S239" s="217"/>
      <c r="T239" s="217"/>
      <c r="U239" s="217"/>
      <c r="V239" s="217"/>
      <c r="W239" s="217"/>
      <c r="X239" s="217"/>
      <c r="Y239" s="217"/>
      <c r="Z239" s="217"/>
      <c r="AA239" s="217"/>
      <c r="AB239" s="217"/>
      <c r="AC239" s="217"/>
    </row>
    <row r="240" spans="3:29" x14ac:dyDescent="0.2">
      <c r="C240" s="217"/>
      <c r="D240" s="217"/>
      <c r="E240" s="217"/>
      <c r="F240" s="217"/>
      <c r="G240" s="217"/>
      <c r="H240" s="217"/>
      <c r="I240" s="217"/>
      <c r="J240" s="217"/>
      <c r="K240" s="217"/>
      <c r="L240" s="217"/>
      <c r="M240" s="217"/>
      <c r="N240" s="217"/>
      <c r="O240" s="217"/>
      <c r="P240" s="217"/>
      <c r="Q240" s="217"/>
      <c r="R240" s="217"/>
      <c r="S240" s="217"/>
      <c r="T240" s="217"/>
      <c r="U240" s="217"/>
      <c r="V240" s="217"/>
      <c r="W240" s="217"/>
      <c r="X240" s="217"/>
      <c r="Y240" s="217"/>
      <c r="Z240" s="217"/>
      <c r="AA240" s="217"/>
      <c r="AB240" s="217"/>
      <c r="AC240" s="217"/>
    </row>
    <row r="241" spans="3:29" x14ac:dyDescent="0.2">
      <c r="C241" s="217"/>
      <c r="D241" s="217"/>
      <c r="E241" s="217"/>
      <c r="F241" s="217"/>
      <c r="G241" s="217"/>
      <c r="H241" s="217"/>
      <c r="I241" s="217"/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17"/>
      <c r="U241" s="217"/>
      <c r="V241" s="217"/>
      <c r="W241" s="217"/>
      <c r="X241" s="217"/>
      <c r="Y241" s="217"/>
      <c r="Z241" s="217"/>
      <c r="AA241" s="217"/>
      <c r="AB241" s="217"/>
      <c r="AC241" s="217"/>
    </row>
    <row r="242" spans="3:29" x14ac:dyDescent="0.2">
      <c r="C242" s="217"/>
      <c r="D242" s="217"/>
      <c r="E242" s="217"/>
      <c r="F242" s="217"/>
      <c r="G242" s="217"/>
      <c r="H242" s="217"/>
      <c r="I242" s="217"/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17"/>
      <c r="U242" s="217"/>
      <c r="V242" s="217"/>
      <c r="W242" s="217"/>
      <c r="X242" s="217"/>
      <c r="Y242" s="217"/>
      <c r="Z242" s="217"/>
      <c r="AA242" s="217"/>
      <c r="AB242" s="217"/>
      <c r="AC242" s="217"/>
    </row>
    <row r="243" spans="3:29" x14ac:dyDescent="0.2">
      <c r="C243" s="217"/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17"/>
      <c r="U243" s="217"/>
      <c r="V243" s="217"/>
      <c r="W243" s="217"/>
      <c r="X243" s="217"/>
      <c r="Y243" s="217"/>
      <c r="Z243" s="217"/>
      <c r="AA243" s="217"/>
      <c r="AB243" s="217"/>
      <c r="AC243" s="217"/>
    </row>
    <row r="244" spans="3:29" x14ac:dyDescent="0.2">
      <c r="C244" s="217"/>
      <c r="D244" s="217"/>
      <c r="E244" s="217"/>
      <c r="F244" s="217"/>
      <c r="G244" s="217"/>
      <c r="H244" s="217"/>
      <c r="I244" s="217"/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17"/>
      <c r="U244" s="217"/>
      <c r="V244" s="217"/>
      <c r="W244" s="217"/>
      <c r="X244" s="217"/>
      <c r="Y244" s="217"/>
      <c r="Z244" s="217"/>
      <c r="AA244" s="217"/>
      <c r="AB244" s="217"/>
      <c r="AC244" s="217"/>
    </row>
    <row r="245" spans="3:29" x14ac:dyDescent="0.2">
      <c r="C245" s="217"/>
      <c r="D245" s="217"/>
      <c r="E245" s="217"/>
      <c r="F245" s="217"/>
      <c r="G245" s="217"/>
      <c r="H245" s="217"/>
      <c r="I245" s="217"/>
      <c r="J245" s="217"/>
      <c r="K245" s="217"/>
      <c r="L245" s="217"/>
      <c r="M245" s="217"/>
      <c r="N245" s="217"/>
      <c r="O245" s="217"/>
      <c r="P245" s="217"/>
      <c r="Q245" s="217"/>
      <c r="R245" s="217"/>
      <c r="S245" s="217"/>
      <c r="T245" s="217"/>
      <c r="U245" s="217"/>
      <c r="V245" s="217"/>
      <c r="W245" s="217"/>
      <c r="X245" s="217"/>
      <c r="Y245" s="217"/>
      <c r="Z245" s="217"/>
      <c r="AA245" s="217"/>
      <c r="AB245" s="217"/>
      <c r="AC245" s="217"/>
    </row>
    <row r="246" spans="3:29" x14ac:dyDescent="0.2">
      <c r="C246" s="217"/>
      <c r="D246" s="217"/>
      <c r="E246" s="217"/>
      <c r="F246" s="217"/>
      <c r="G246" s="217"/>
      <c r="H246" s="217"/>
      <c r="I246" s="217"/>
      <c r="J246" s="217"/>
      <c r="K246" s="217"/>
      <c r="L246" s="217"/>
      <c r="M246" s="217"/>
      <c r="N246" s="217"/>
      <c r="O246" s="217"/>
      <c r="P246" s="217"/>
      <c r="Q246" s="217"/>
      <c r="R246" s="217"/>
      <c r="S246" s="217"/>
      <c r="T246" s="217"/>
      <c r="U246" s="217"/>
      <c r="V246" s="217"/>
      <c r="W246" s="217"/>
      <c r="X246" s="217"/>
      <c r="Y246" s="217"/>
      <c r="Z246" s="217"/>
      <c r="AA246" s="217"/>
      <c r="AB246" s="217"/>
      <c r="AC246" s="217"/>
    </row>
    <row r="247" spans="3:29" x14ac:dyDescent="0.2">
      <c r="C247" s="217"/>
      <c r="D247" s="217"/>
      <c r="E247" s="217"/>
      <c r="F247" s="217"/>
      <c r="G247" s="217"/>
      <c r="H247" s="217"/>
      <c r="I247" s="217"/>
      <c r="J247" s="217"/>
      <c r="K247" s="217"/>
      <c r="L247" s="217"/>
      <c r="M247" s="217"/>
      <c r="N247" s="217"/>
      <c r="O247" s="217"/>
      <c r="P247" s="217"/>
      <c r="Q247" s="217"/>
      <c r="R247" s="217"/>
      <c r="S247" s="217"/>
      <c r="T247" s="217"/>
      <c r="U247" s="217"/>
      <c r="V247" s="217"/>
      <c r="W247" s="217"/>
      <c r="X247" s="217"/>
      <c r="Y247" s="217"/>
      <c r="Z247" s="217"/>
      <c r="AA247" s="217"/>
      <c r="AB247" s="217"/>
      <c r="AC247" s="217"/>
    </row>
    <row r="248" spans="3:29" x14ac:dyDescent="0.2">
      <c r="C248" s="217"/>
      <c r="D248" s="217"/>
      <c r="E248" s="217"/>
      <c r="F248" s="217"/>
      <c r="G248" s="217"/>
      <c r="H248" s="217"/>
      <c r="I248" s="217"/>
      <c r="J248" s="217"/>
      <c r="K248" s="217"/>
      <c r="L248" s="217"/>
      <c r="M248" s="217"/>
      <c r="N248" s="217"/>
      <c r="O248" s="217"/>
      <c r="P248" s="217"/>
      <c r="Q248" s="217"/>
      <c r="R248" s="217"/>
      <c r="S248" s="217"/>
      <c r="T248" s="217"/>
      <c r="U248" s="217"/>
      <c r="V248" s="217"/>
      <c r="W248" s="217"/>
      <c r="X248" s="217"/>
      <c r="Y248" s="217"/>
      <c r="Z248" s="217"/>
      <c r="AA248" s="217"/>
      <c r="AB248" s="217"/>
      <c r="AC248" s="217"/>
    </row>
    <row r="249" spans="3:29" x14ac:dyDescent="0.2">
      <c r="C249" s="217"/>
      <c r="D249" s="217"/>
      <c r="E249" s="217"/>
      <c r="F249" s="217"/>
      <c r="G249" s="217"/>
      <c r="H249" s="217"/>
      <c r="I249" s="217"/>
      <c r="J249" s="217"/>
      <c r="K249" s="217"/>
      <c r="L249" s="217"/>
      <c r="M249" s="217"/>
      <c r="N249" s="217"/>
      <c r="O249" s="217"/>
      <c r="P249" s="217"/>
      <c r="Q249" s="217"/>
      <c r="R249" s="217"/>
      <c r="S249" s="217"/>
      <c r="T249" s="217"/>
      <c r="U249" s="217"/>
      <c r="V249" s="217"/>
      <c r="W249" s="217"/>
      <c r="X249" s="217"/>
      <c r="Y249" s="217"/>
      <c r="Z249" s="217"/>
      <c r="AA249" s="217"/>
      <c r="AB249" s="217"/>
      <c r="AC249" s="217"/>
    </row>
    <row r="250" spans="3:29" x14ac:dyDescent="0.2">
      <c r="C250" s="217"/>
      <c r="D250" s="217"/>
      <c r="E250" s="217"/>
      <c r="F250" s="217"/>
      <c r="G250" s="217"/>
      <c r="H250" s="217"/>
      <c r="I250" s="217"/>
      <c r="J250" s="217"/>
      <c r="K250" s="217"/>
      <c r="L250" s="217"/>
      <c r="M250" s="217"/>
      <c r="N250" s="217"/>
      <c r="O250" s="217"/>
      <c r="P250" s="217"/>
      <c r="Q250" s="217"/>
      <c r="R250" s="217"/>
      <c r="S250" s="217"/>
      <c r="T250" s="217"/>
      <c r="U250" s="217"/>
      <c r="V250" s="217"/>
      <c r="W250" s="217"/>
      <c r="X250" s="217"/>
      <c r="Y250" s="217"/>
      <c r="Z250" s="217"/>
      <c r="AA250" s="217"/>
      <c r="AB250" s="217"/>
      <c r="AC250" s="217"/>
    </row>
    <row r="251" spans="3:29" x14ac:dyDescent="0.2">
      <c r="C251" s="217"/>
      <c r="D251" s="217"/>
      <c r="E251" s="217"/>
      <c r="F251" s="217"/>
      <c r="G251" s="217"/>
      <c r="H251" s="217"/>
      <c r="I251" s="217"/>
      <c r="J251" s="217"/>
      <c r="K251" s="217"/>
      <c r="L251" s="217"/>
      <c r="M251" s="217"/>
      <c r="N251" s="217"/>
      <c r="O251" s="217"/>
      <c r="P251" s="217"/>
      <c r="Q251" s="217"/>
      <c r="R251" s="217"/>
      <c r="S251" s="217"/>
      <c r="T251" s="217"/>
      <c r="U251" s="217"/>
      <c r="V251" s="217"/>
      <c r="W251" s="217"/>
      <c r="X251" s="217"/>
      <c r="Y251" s="217"/>
      <c r="Z251" s="217"/>
      <c r="AA251" s="217"/>
      <c r="AB251" s="217"/>
      <c r="AC251" s="217"/>
    </row>
    <row r="252" spans="3:29" x14ac:dyDescent="0.2">
      <c r="C252" s="217"/>
      <c r="D252" s="217"/>
      <c r="E252" s="217"/>
      <c r="F252" s="217"/>
      <c r="G252" s="217"/>
      <c r="H252" s="217"/>
      <c r="I252" s="217"/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17"/>
      <c r="U252" s="217"/>
      <c r="V252" s="217"/>
      <c r="W252" s="217"/>
      <c r="X252" s="217"/>
      <c r="Y252" s="217"/>
      <c r="Z252" s="217"/>
      <c r="AA252" s="217"/>
      <c r="AB252" s="217"/>
      <c r="AC252" s="217"/>
    </row>
    <row r="253" spans="3:29" x14ac:dyDescent="0.2">
      <c r="C253" s="217"/>
      <c r="D253" s="217"/>
      <c r="E253" s="217"/>
      <c r="F253" s="217"/>
      <c r="G253" s="217"/>
      <c r="H253" s="217"/>
      <c r="I253" s="217"/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17"/>
      <c r="U253" s="217"/>
      <c r="V253" s="217"/>
      <c r="W253" s="217"/>
      <c r="X253" s="217"/>
      <c r="Y253" s="217"/>
      <c r="Z253" s="217"/>
      <c r="AA253" s="217"/>
      <c r="AB253" s="217"/>
      <c r="AC253" s="217"/>
    </row>
  </sheetData>
  <mergeCells count="10">
    <mergeCell ref="C1:AC1"/>
    <mergeCell ref="C3:AC3"/>
    <mergeCell ref="C4:AC4"/>
    <mergeCell ref="C5:AC5"/>
    <mergeCell ref="C6:C7"/>
    <mergeCell ref="D6:N6"/>
    <mergeCell ref="O6:O7"/>
    <mergeCell ref="P6:Z6"/>
    <mergeCell ref="AA6:AA7"/>
    <mergeCell ref="AB6:AC6"/>
  </mergeCells>
  <printOptions horizontalCentered="1"/>
  <pageMargins left="0" right="0" top="0" bottom="0" header="0" footer="0"/>
  <pageSetup scale="6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</vt:lpstr>
      <vt:lpstr>PP!Área_de_impresión</vt:lpstr>
      <vt:lpstr>PP!Títulos_a_imprimir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Fidelia Raulina Pérez Castillo</dc:creator>
  <cp:lastModifiedBy>Fidelia Raulina Pérez Castillo</cp:lastModifiedBy>
  <dcterms:created xsi:type="dcterms:W3CDTF">2023-01-05T13:12:27Z</dcterms:created>
  <dcterms:modified xsi:type="dcterms:W3CDTF">2023-01-05T13:13:49Z</dcterms:modified>
</cp:coreProperties>
</file>