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erez\Desktop\2021\INGRESOS FISCALES PARA INTERNET\"/>
    </mc:Choice>
  </mc:AlternateContent>
  <bookViews>
    <workbookView xWindow="0" yWindow="0" windowWidth="19200" windowHeight="11490"/>
  </bookViews>
  <sheets>
    <sheet name="DGII (EST)" sheetId="1" r:id="rId1"/>
    <sheet name="DGA (EST)" sheetId="2" r:id="rId2"/>
    <sheet name="TESORERIA (EST)" sheetId="3" r:id="rId3"/>
  </sheets>
  <externalReferences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 (EST)'!$A$1:$Y$58</definedName>
    <definedName name="_xlnm.Print_Area" localSheetId="2">'TESORERIA (EST)'!$A$1:$Y$66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1" i="3" l="1"/>
  <c r="V61" i="3"/>
  <c r="U61" i="3"/>
  <c r="T61" i="3"/>
  <c r="S61" i="3"/>
  <c r="R61" i="3"/>
  <c r="Q61" i="3"/>
  <c r="P61" i="3"/>
  <c r="O61" i="3"/>
  <c r="N61" i="3"/>
  <c r="X61" i="3" s="1"/>
  <c r="L61" i="3"/>
  <c r="K61" i="3"/>
  <c r="J61" i="3"/>
  <c r="I61" i="3"/>
  <c r="H61" i="3"/>
  <c r="G61" i="3"/>
  <c r="M61" i="3" s="1"/>
  <c r="Y61" i="3" s="1"/>
  <c r="F61" i="3"/>
  <c r="E61" i="3"/>
  <c r="D61" i="3"/>
  <c r="C61" i="3"/>
  <c r="U60" i="3"/>
  <c r="U59" i="3" s="1"/>
  <c r="T60" i="3"/>
  <c r="S60" i="3"/>
  <c r="S59" i="3" s="1"/>
  <c r="R60" i="3"/>
  <c r="Q60" i="3"/>
  <c r="P60" i="3"/>
  <c r="O60" i="3"/>
  <c r="O59" i="3" s="1"/>
  <c r="N60" i="3"/>
  <c r="X60" i="3" s="1"/>
  <c r="L60" i="3"/>
  <c r="K60" i="3"/>
  <c r="J60" i="3"/>
  <c r="I60" i="3"/>
  <c r="I59" i="3" s="1"/>
  <c r="H60" i="3"/>
  <c r="G60" i="3"/>
  <c r="G59" i="3" s="1"/>
  <c r="F60" i="3"/>
  <c r="E60" i="3"/>
  <c r="D60" i="3"/>
  <c r="C60" i="3"/>
  <c r="W59" i="3"/>
  <c r="V59" i="3"/>
  <c r="T59" i="3"/>
  <c r="R59" i="3"/>
  <c r="Q59" i="3"/>
  <c r="P59" i="3"/>
  <c r="N59" i="3"/>
  <c r="L59" i="3"/>
  <c r="K59" i="3"/>
  <c r="J59" i="3"/>
  <c r="H59" i="3"/>
  <c r="F59" i="3"/>
  <c r="E59" i="3"/>
  <c r="D59" i="3"/>
  <c r="X58" i="3"/>
  <c r="L58" i="3"/>
  <c r="K58" i="3"/>
  <c r="J58" i="3"/>
  <c r="I58" i="3"/>
  <c r="H58" i="3"/>
  <c r="G58" i="3"/>
  <c r="F58" i="3"/>
  <c r="E58" i="3"/>
  <c r="D58" i="3"/>
  <c r="C58" i="3"/>
  <c r="V57" i="3"/>
  <c r="U57" i="3"/>
  <c r="T57" i="3"/>
  <c r="S57" i="3"/>
  <c r="R57" i="3"/>
  <c r="Q57" i="3"/>
  <c r="P57" i="3"/>
  <c r="O57" i="3"/>
  <c r="N57" i="3"/>
  <c r="L57" i="3"/>
  <c r="K57" i="3"/>
  <c r="J57" i="3"/>
  <c r="I57" i="3"/>
  <c r="H57" i="3"/>
  <c r="G57" i="3"/>
  <c r="F57" i="3"/>
  <c r="E57" i="3"/>
  <c r="D57" i="3"/>
  <c r="C57" i="3"/>
  <c r="M57" i="3" s="1"/>
  <c r="W56" i="3"/>
  <c r="V56" i="3"/>
  <c r="U56" i="3"/>
  <c r="T56" i="3"/>
  <c r="S56" i="3"/>
  <c r="R56" i="3"/>
  <c r="Q56" i="3"/>
  <c r="P56" i="3"/>
  <c r="O56" i="3"/>
  <c r="N56" i="3"/>
  <c r="X56" i="3" s="1"/>
  <c r="L56" i="3"/>
  <c r="K56" i="3"/>
  <c r="J56" i="3"/>
  <c r="I56" i="3"/>
  <c r="H56" i="3"/>
  <c r="G56" i="3"/>
  <c r="F56" i="3"/>
  <c r="E56" i="3"/>
  <c r="D56" i="3"/>
  <c r="M56" i="3" s="1"/>
  <c r="C56" i="3"/>
  <c r="X55" i="3"/>
  <c r="L55" i="3"/>
  <c r="K55" i="3"/>
  <c r="J55" i="3"/>
  <c r="I55" i="3"/>
  <c r="H55" i="3"/>
  <c r="G55" i="3"/>
  <c r="F55" i="3"/>
  <c r="E55" i="3"/>
  <c r="D55" i="3"/>
  <c r="M55" i="3" s="1"/>
  <c r="C55" i="3"/>
  <c r="X54" i="3"/>
  <c r="L54" i="3"/>
  <c r="K54" i="3"/>
  <c r="K53" i="3" s="1"/>
  <c r="K48" i="3" s="1"/>
  <c r="K47" i="3" s="1"/>
  <c r="J54" i="3"/>
  <c r="I54" i="3"/>
  <c r="I53" i="3" s="1"/>
  <c r="I48" i="3" s="1"/>
  <c r="I47" i="3" s="1"/>
  <c r="H54" i="3"/>
  <c r="G54" i="3"/>
  <c r="F54" i="3"/>
  <c r="E54" i="3"/>
  <c r="E53" i="3" s="1"/>
  <c r="E48" i="3" s="1"/>
  <c r="E47" i="3" s="1"/>
  <c r="D54" i="3"/>
  <c r="C54" i="3"/>
  <c r="C53" i="3" s="1"/>
  <c r="C48" i="3" s="1"/>
  <c r="C47" i="3" s="1"/>
  <c r="X53" i="3"/>
  <c r="W53" i="3"/>
  <c r="V53" i="3"/>
  <c r="V48" i="3" s="1"/>
  <c r="U53" i="3"/>
  <c r="T53" i="3"/>
  <c r="S53" i="3"/>
  <c r="R53" i="3"/>
  <c r="Q53" i="3"/>
  <c r="P53" i="3"/>
  <c r="P48" i="3" s="1"/>
  <c r="O53" i="3"/>
  <c r="N53" i="3"/>
  <c r="L53" i="3"/>
  <c r="J53" i="3"/>
  <c r="H53" i="3"/>
  <c r="G53" i="3"/>
  <c r="F53" i="3"/>
  <c r="D53" i="3"/>
  <c r="X52" i="3"/>
  <c r="L52" i="3"/>
  <c r="K52" i="3"/>
  <c r="J52" i="3"/>
  <c r="I52" i="3"/>
  <c r="H52" i="3"/>
  <c r="G52" i="3"/>
  <c r="F52" i="3"/>
  <c r="E52" i="3"/>
  <c r="D52" i="3"/>
  <c r="M52" i="3" s="1"/>
  <c r="C52" i="3"/>
  <c r="X51" i="3"/>
  <c r="L51" i="3"/>
  <c r="K51" i="3"/>
  <c r="J51" i="3"/>
  <c r="I51" i="3"/>
  <c r="H51" i="3"/>
  <c r="G51" i="3"/>
  <c r="F51" i="3"/>
  <c r="E51" i="3"/>
  <c r="D51" i="3"/>
  <c r="M51" i="3" s="1"/>
  <c r="C51" i="3"/>
  <c r="X50" i="3"/>
  <c r="M50" i="3"/>
  <c r="M49" i="3" s="1"/>
  <c r="L50" i="3"/>
  <c r="K50" i="3"/>
  <c r="J50" i="3"/>
  <c r="J49" i="3" s="1"/>
  <c r="I50" i="3"/>
  <c r="H50" i="3"/>
  <c r="G50" i="3"/>
  <c r="G49" i="3" s="1"/>
  <c r="F50" i="3"/>
  <c r="E50" i="3"/>
  <c r="D50" i="3"/>
  <c r="D49" i="3" s="1"/>
  <c r="C50" i="3"/>
  <c r="X49" i="3"/>
  <c r="X48" i="3" s="1"/>
  <c r="X47" i="3" s="1"/>
  <c r="W49" i="3"/>
  <c r="V49" i="3"/>
  <c r="U49" i="3"/>
  <c r="T49" i="3"/>
  <c r="T48" i="3" s="1"/>
  <c r="T47" i="3" s="1"/>
  <c r="S49" i="3"/>
  <c r="R49" i="3"/>
  <c r="R48" i="3" s="1"/>
  <c r="R47" i="3" s="1"/>
  <c r="Q49" i="3"/>
  <c r="P49" i="3"/>
  <c r="O49" i="3"/>
  <c r="N49" i="3"/>
  <c r="N48" i="3" s="1"/>
  <c r="N47" i="3" s="1"/>
  <c r="L49" i="3"/>
  <c r="L48" i="3" s="1"/>
  <c r="K49" i="3"/>
  <c r="I49" i="3"/>
  <c r="H49" i="3"/>
  <c r="H48" i="3" s="1"/>
  <c r="F49" i="3"/>
  <c r="F48" i="3" s="1"/>
  <c r="E49" i="3"/>
  <c r="C49" i="3"/>
  <c r="W48" i="3"/>
  <c r="W47" i="3" s="1"/>
  <c r="U48" i="3"/>
  <c r="S48" i="3"/>
  <c r="S47" i="3" s="1"/>
  <c r="Q48" i="3"/>
  <c r="Q47" i="3" s="1"/>
  <c r="O48" i="3"/>
  <c r="G48" i="3"/>
  <c r="G47" i="3" s="1"/>
  <c r="U47" i="3"/>
  <c r="O47" i="3"/>
  <c r="L47" i="3"/>
  <c r="F47" i="3"/>
  <c r="X46" i="3"/>
  <c r="L46" i="3"/>
  <c r="K46" i="3"/>
  <c r="J46" i="3"/>
  <c r="I46" i="3"/>
  <c r="H46" i="3"/>
  <c r="G46" i="3"/>
  <c r="F46" i="3"/>
  <c r="E46" i="3"/>
  <c r="D46" i="3"/>
  <c r="C46" i="3"/>
  <c r="M46" i="3" s="1"/>
  <c r="W45" i="3"/>
  <c r="W44" i="3" s="1"/>
  <c r="V45" i="3"/>
  <c r="U45" i="3"/>
  <c r="U44" i="3" s="1"/>
  <c r="T45" i="3"/>
  <c r="S45" i="3"/>
  <c r="R45" i="3"/>
  <c r="Q45" i="3"/>
  <c r="Q44" i="3" s="1"/>
  <c r="P45" i="3"/>
  <c r="O45" i="3"/>
  <c r="O44" i="3" s="1"/>
  <c r="N45" i="3"/>
  <c r="L45" i="3"/>
  <c r="K45" i="3"/>
  <c r="J45" i="3"/>
  <c r="I45" i="3"/>
  <c r="H45" i="3"/>
  <c r="G45" i="3"/>
  <c r="F45" i="3"/>
  <c r="E45" i="3"/>
  <c r="D45" i="3"/>
  <c r="C45" i="3"/>
  <c r="V44" i="3"/>
  <c r="T44" i="3"/>
  <c r="S44" i="3"/>
  <c r="R44" i="3"/>
  <c r="P44" i="3"/>
  <c r="N44" i="3"/>
  <c r="L44" i="3"/>
  <c r="K44" i="3"/>
  <c r="J44" i="3"/>
  <c r="I44" i="3"/>
  <c r="H44" i="3"/>
  <c r="G44" i="3"/>
  <c r="F44" i="3"/>
  <c r="E44" i="3"/>
  <c r="D44" i="3"/>
  <c r="M44" i="3" s="1"/>
  <c r="C44" i="3"/>
  <c r="X43" i="3"/>
  <c r="L43" i="3"/>
  <c r="K43" i="3"/>
  <c r="J43" i="3"/>
  <c r="J41" i="3" s="1"/>
  <c r="I43" i="3"/>
  <c r="H43" i="3"/>
  <c r="G43" i="3"/>
  <c r="F43" i="3"/>
  <c r="E43" i="3"/>
  <c r="D43" i="3"/>
  <c r="C43" i="3"/>
  <c r="W42" i="3"/>
  <c r="V42" i="3"/>
  <c r="U42" i="3"/>
  <c r="U41" i="3" s="1"/>
  <c r="T42" i="3"/>
  <c r="S42" i="3"/>
  <c r="S41" i="3" s="1"/>
  <c r="R42" i="3"/>
  <c r="Q42" i="3"/>
  <c r="P42" i="3"/>
  <c r="O42" i="3"/>
  <c r="N42" i="3"/>
  <c r="L42" i="3"/>
  <c r="K42" i="3"/>
  <c r="J42" i="3"/>
  <c r="I42" i="3"/>
  <c r="I41" i="3" s="1"/>
  <c r="H42" i="3"/>
  <c r="G42" i="3"/>
  <c r="G41" i="3" s="1"/>
  <c r="F42" i="3"/>
  <c r="E42" i="3"/>
  <c r="D42" i="3"/>
  <c r="C42" i="3"/>
  <c r="W41" i="3"/>
  <c r="V41" i="3"/>
  <c r="T41" i="3"/>
  <c r="R41" i="3"/>
  <c r="Q41" i="3"/>
  <c r="P41" i="3"/>
  <c r="N41" i="3"/>
  <c r="L41" i="3"/>
  <c r="K41" i="3"/>
  <c r="H41" i="3"/>
  <c r="F41" i="3"/>
  <c r="E41" i="3"/>
  <c r="X40" i="3"/>
  <c r="L40" i="3"/>
  <c r="K40" i="3"/>
  <c r="J40" i="3"/>
  <c r="I40" i="3"/>
  <c r="H40" i="3"/>
  <c r="H37" i="3" s="1"/>
  <c r="G40" i="3"/>
  <c r="F40" i="3"/>
  <c r="E40" i="3"/>
  <c r="D40" i="3"/>
  <c r="C40" i="3"/>
  <c r="W39" i="3"/>
  <c r="V39" i="3"/>
  <c r="U39" i="3"/>
  <c r="T39" i="3"/>
  <c r="S39" i="3"/>
  <c r="S37" i="3" s="1"/>
  <c r="R39" i="3"/>
  <c r="Q39" i="3"/>
  <c r="P39" i="3"/>
  <c r="O39" i="3"/>
  <c r="N39" i="3"/>
  <c r="M39" i="3"/>
  <c r="L39" i="3"/>
  <c r="K39" i="3"/>
  <c r="J39" i="3"/>
  <c r="I39" i="3"/>
  <c r="H39" i="3"/>
  <c r="G39" i="3"/>
  <c r="G37" i="3" s="1"/>
  <c r="F39" i="3"/>
  <c r="E39" i="3"/>
  <c r="D39" i="3"/>
  <c r="C39" i="3"/>
  <c r="W38" i="3"/>
  <c r="V38" i="3"/>
  <c r="V37" i="3" s="1"/>
  <c r="U38" i="3"/>
  <c r="T38" i="3"/>
  <c r="S38" i="3"/>
  <c r="R38" i="3"/>
  <c r="R37" i="3" s="1"/>
  <c r="Q38" i="3"/>
  <c r="P38" i="3"/>
  <c r="P37" i="3" s="1"/>
  <c r="O38" i="3"/>
  <c r="N38" i="3"/>
  <c r="L38" i="3"/>
  <c r="L37" i="3" s="1"/>
  <c r="K38" i="3"/>
  <c r="J38" i="3"/>
  <c r="J37" i="3" s="1"/>
  <c r="I38" i="3"/>
  <c r="H38" i="3"/>
  <c r="G38" i="3"/>
  <c r="F38" i="3"/>
  <c r="F37" i="3" s="1"/>
  <c r="E38" i="3"/>
  <c r="D38" i="3"/>
  <c r="D37" i="3" s="1"/>
  <c r="C38" i="3"/>
  <c r="M38" i="3" s="1"/>
  <c r="W37" i="3"/>
  <c r="U37" i="3"/>
  <c r="T37" i="3"/>
  <c r="Q37" i="3"/>
  <c r="O37" i="3"/>
  <c r="N37" i="3"/>
  <c r="K37" i="3"/>
  <c r="I37" i="3"/>
  <c r="E37" i="3"/>
  <c r="C37" i="3"/>
  <c r="X36" i="3"/>
  <c r="L36" i="3"/>
  <c r="K36" i="3"/>
  <c r="J36" i="3"/>
  <c r="I36" i="3"/>
  <c r="H36" i="3"/>
  <c r="G36" i="3"/>
  <c r="F36" i="3"/>
  <c r="E36" i="3"/>
  <c r="D36" i="3"/>
  <c r="C36" i="3"/>
  <c r="M36" i="3" s="1"/>
  <c r="W35" i="3"/>
  <c r="V35" i="3"/>
  <c r="V32" i="3" s="1"/>
  <c r="U35" i="3"/>
  <c r="T35" i="3"/>
  <c r="S35" i="3"/>
  <c r="R35" i="3"/>
  <c r="Q35" i="3"/>
  <c r="P35" i="3"/>
  <c r="P32" i="3" s="1"/>
  <c r="O35" i="3"/>
  <c r="N35" i="3"/>
  <c r="L35" i="3"/>
  <c r="K35" i="3"/>
  <c r="J35" i="3"/>
  <c r="J32" i="3" s="1"/>
  <c r="I35" i="3"/>
  <c r="H35" i="3"/>
  <c r="G35" i="3"/>
  <c r="F35" i="3"/>
  <c r="E35" i="3"/>
  <c r="D35" i="3"/>
  <c r="C35" i="3"/>
  <c r="W34" i="3"/>
  <c r="V34" i="3"/>
  <c r="U34" i="3"/>
  <c r="T34" i="3"/>
  <c r="T32" i="3" s="1"/>
  <c r="T31" i="3" s="1"/>
  <c r="T30" i="3" s="1"/>
  <c r="S34" i="3"/>
  <c r="R34" i="3"/>
  <c r="Q34" i="3"/>
  <c r="P34" i="3"/>
  <c r="O34" i="3"/>
  <c r="N34" i="3"/>
  <c r="L34" i="3"/>
  <c r="K34" i="3"/>
  <c r="J34" i="3"/>
  <c r="I34" i="3"/>
  <c r="H34" i="3"/>
  <c r="H32" i="3" s="1"/>
  <c r="G34" i="3"/>
  <c r="F34" i="3"/>
  <c r="E34" i="3"/>
  <c r="D34" i="3"/>
  <c r="C34" i="3"/>
  <c r="W33" i="3"/>
  <c r="W32" i="3" s="1"/>
  <c r="W31" i="3" s="1"/>
  <c r="W30" i="3" s="1"/>
  <c r="V33" i="3"/>
  <c r="U33" i="3"/>
  <c r="T33" i="3"/>
  <c r="S33" i="3"/>
  <c r="S32" i="3" s="1"/>
  <c r="R33" i="3"/>
  <c r="Q33" i="3"/>
  <c r="Q32" i="3" s="1"/>
  <c r="Q31" i="3" s="1"/>
  <c r="Q30" i="3" s="1"/>
  <c r="P33" i="3"/>
  <c r="O33" i="3"/>
  <c r="N33" i="3"/>
  <c r="X33" i="3" s="1"/>
  <c r="L33" i="3"/>
  <c r="K33" i="3"/>
  <c r="K32" i="3" s="1"/>
  <c r="J33" i="3"/>
  <c r="I33" i="3"/>
  <c r="H33" i="3"/>
  <c r="G33" i="3"/>
  <c r="G32" i="3" s="1"/>
  <c r="F33" i="3"/>
  <c r="E33" i="3"/>
  <c r="E32" i="3" s="1"/>
  <c r="E31" i="3" s="1"/>
  <c r="E30" i="3" s="1"/>
  <c r="D33" i="3"/>
  <c r="C33" i="3"/>
  <c r="U32" i="3"/>
  <c r="R32" i="3"/>
  <c r="R31" i="3" s="1"/>
  <c r="R30" i="3" s="1"/>
  <c r="O32" i="3"/>
  <c r="L32" i="3"/>
  <c r="I32" i="3"/>
  <c r="F32" i="3"/>
  <c r="F31" i="3" s="1"/>
  <c r="F30" i="3" s="1"/>
  <c r="C32" i="3"/>
  <c r="U31" i="3"/>
  <c r="U30" i="3" s="1"/>
  <c r="O31" i="3"/>
  <c r="K31" i="3"/>
  <c r="K30" i="3" s="1"/>
  <c r="I31" i="3"/>
  <c r="C31" i="3"/>
  <c r="X29" i="3"/>
  <c r="M29" i="3"/>
  <c r="L29" i="3"/>
  <c r="K29" i="3"/>
  <c r="J29" i="3"/>
  <c r="J23" i="3" s="1"/>
  <c r="J22" i="3" s="1"/>
  <c r="I29" i="3"/>
  <c r="H29" i="3"/>
  <c r="G29" i="3"/>
  <c r="F29" i="3"/>
  <c r="E29" i="3"/>
  <c r="D29" i="3"/>
  <c r="D23" i="3" s="1"/>
  <c r="D22" i="3" s="1"/>
  <c r="C29" i="3"/>
  <c r="X28" i="3"/>
  <c r="L28" i="3"/>
  <c r="K28" i="3"/>
  <c r="K23" i="3" s="1"/>
  <c r="K22" i="3" s="1"/>
  <c r="J28" i="3"/>
  <c r="I28" i="3"/>
  <c r="H28" i="3"/>
  <c r="G28" i="3"/>
  <c r="F28" i="3"/>
  <c r="E28" i="3"/>
  <c r="E23" i="3" s="1"/>
  <c r="E22" i="3" s="1"/>
  <c r="D28" i="3"/>
  <c r="C28" i="3"/>
  <c r="M28" i="3" s="1"/>
  <c r="Y28" i="3" s="1"/>
  <c r="X27" i="3"/>
  <c r="L27" i="3"/>
  <c r="K27" i="3"/>
  <c r="J27" i="3"/>
  <c r="I27" i="3"/>
  <c r="I23" i="3" s="1"/>
  <c r="I22" i="3" s="1"/>
  <c r="H27" i="3"/>
  <c r="G27" i="3"/>
  <c r="F27" i="3"/>
  <c r="E27" i="3"/>
  <c r="D27" i="3"/>
  <c r="C27" i="3"/>
  <c r="M27" i="3" s="1"/>
  <c r="Y27" i="3" s="1"/>
  <c r="N26" i="3"/>
  <c r="L26" i="3"/>
  <c r="K26" i="3"/>
  <c r="J26" i="3"/>
  <c r="I26" i="3"/>
  <c r="H26" i="3"/>
  <c r="G26" i="3"/>
  <c r="F26" i="3"/>
  <c r="E26" i="3"/>
  <c r="D26" i="3"/>
  <c r="C26" i="3"/>
  <c r="X25" i="3"/>
  <c r="L25" i="3"/>
  <c r="K25" i="3"/>
  <c r="J25" i="3"/>
  <c r="I25" i="3"/>
  <c r="H25" i="3"/>
  <c r="G25" i="3"/>
  <c r="F25" i="3"/>
  <c r="E25" i="3"/>
  <c r="D25" i="3"/>
  <c r="C25" i="3"/>
  <c r="M25" i="3" s="1"/>
  <c r="X24" i="3"/>
  <c r="L24" i="3"/>
  <c r="L23" i="3" s="1"/>
  <c r="K24" i="3"/>
  <c r="J24" i="3"/>
  <c r="I24" i="3"/>
  <c r="H24" i="3"/>
  <c r="G24" i="3"/>
  <c r="F24" i="3"/>
  <c r="F23" i="3" s="1"/>
  <c r="E24" i="3"/>
  <c r="D24" i="3"/>
  <c r="C24" i="3"/>
  <c r="W23" i="3"/>
  <c r="W22" i="3" s="1"/>
  <c r="V23" i="3"/>
  <c r="U23" i="3"/>
  <c r="T23" i="3"/>
  <c r="S23" i="3"/>
  <c r="S22" i="3" s="1"/>
  <c r="R23" i="3"/>
  <c r="Q23" i="3"/>
  <c r="Q22" i="3" s="1"/>
  <c r="P23" i="3"/>
  <c r="O23" i="3"/>
  <c r="G23" i="3"/>
  <c r="G22" i="3" s="1"/>
  <c r="C23" i="3"/>
  <c r="V22" i="3"/>
  <c r="U22" i="3"/>
  <c r="T22" i="3"/>
  <c r="R22" i="3"/>
  <c r="P22" i="3"/>
  <c r="O22" i="3"/>
  <c r="L22" i="3"/>
  <c r="F22" i="3"/>
  <c r="C22" i="3"/>
  <c r="W21" i="3"/>
  <c r="V21" i="3"/>
  <c r="U21" i="3"/>
  <c r="T21" i="3"/>
  <c r="S21" i="3"/>
  <c r="R21" i="3"/>
  <c r="Q21" i="3"/>
  <c r="P21" i="3"/>
  <c r="O21" i="3"/>
  <c r="N21" i="3"/>
  <c r="X21" i="3" s="1"/>
  <c r="L21" i="3"/>
  <c r="K21" i="3"/>
  <c r="J21" i="3"/>
  <c r="I21" i="3"/>
  <c r="H21" i="3"/>
  <c r="G21" i="3"/>
  <c r="F21" i="3"/>
  <c r="E21" i="3"/>
  <c r="D21" i="3"/>
  <c r="C21" i="3"/>
  <c r="M21" i="3" s="1"/>
  <c r="W20" i="3"/>
  <c r="V20" i="3"/>
  <c r="V19" i="3" s="1"/>
  <c r="U20" i="3"/>
  <c r="T20" i="3"/>
  <c r="T19" i="3" s="1"/>
  <c r="S20" i="3"/>
  <c r="R20" i="3"/>
  <c r="Q20" i="3"/>
  <c r="P20" i="3"/>
  <c r="P19" i="3" s="1"/>
  <c r="O20" i="3"/>
  <c r="N20" i="3"/>
  <c r="N19" i="3" s="1"/>
  <c r="L20" i="3"/>
  <c r="K20" i="3"/>
  <c r="J20" i="3"/>
  <c r="J19" i="3" s="1"/>
  <c r="I20" i="3"/>
  <c r="H20" i="3"/>
  <c r="H19" i="3" s="1"/>
  <c r="G20" i="3"/>
  <c r="F20" i="3"/>
  <c r="E20" i="3"/>
  <c r="D20" i="3"/>
  <c r="C20" i="3"/>
  <c r="W19" i="3"/>
  <c r="U19" i="3"/>
  <c r="S19" i="3"/>
  <c r="R19" i="3"/>
  <c r="Q19" i="3"/>
  <c r="O19" i="3"/>
  <c r="L19" i="3"/>
  <c r="K19" i="3"/>
  <c r="I19" i="3"/>
  <c r="G19" i="3"/>
  <c r="F19" i="3"/>
  <c r="E19" i="3"/>
  <c r="C19" i="3"/>
  <c r="X18" i="3"/>
  <c r="L18" i="3"/>
  <c r="K18" i="3"/>
  <c r="J18" i="3"/>
  <c r="I18" i="3"/>
  <c r="H18" i="3"/>
  <c r="G18" i="3"/>
  <c r="F18" i="3"/>
  <c r="E18" i="3"/>
  <c r="D18" i="3"/>
  <c r="C18" i="3"/>
  <c r="M18" i="3" s="1"/>
  <c r="W17" i="3"/>
  <c r="V17" i="3"/>
  <c r="U17" i="3"/>
  <c r="T17" i="3"/>
  <c r="S17" i="3"/>
  <c r="S15" i="3" s="1"/>
  <c r="S14" i="3" s="1"/>
  <c r="S10" i="3" s="1"/>
  <c r="S9" i="3" s="1"/>
  <c r="R17" i="3"/>
  <c r="Q17" i="3"/>
  <c r="P17" i="3"/>
  <c r="O17" i="3"/>
  <c r="N17" i="3"/>
  <c r="X17" i="3" s="1"/>
  <c r="L17" i="3"/>
  <c r="K17" i="3"/>
  <c r="J17" i="3"/>
  <c r="I17" i="3"/>
  <c r="H17" i="3"/>
  <c r="G17" i="3"/>
  <c r="G15" i="3" s="1"/>
  <c r="G14" i="3" s="1"/>
  <c r="G10" i="3" s="1"/>
  <c r="G9" i="3" s="1"/>
  <c r="F17" i="3"/>
  <c r="E17" i="3"/>
  <c r="D17" i="3"/>
  <c r="C17" i="3"/>
  <c r="W16" i="3"/>
  <c r="V16" i="3"/>
  <c r="V15" i="3" s="1"/>
  <c r="U16" i="3"/>
  <c r="T16" i="3"/>
  <c r="S16" i="3"/>
  <c r="R16" i="3"/>
  <c r="R15" i="3" s="1"/>
  <c r="R14" i="3" s="1"/>
  <c r="R10" i="3" s="1"/>
  <c r="R9" i="3" s="1"/>
  <c r="Q16" i="3"/>
  <c r="P16" i="3"/>
  <c r="P15" i="3" s="1"/>
  <c r="P14" i="3" s="1"/>
  <c r="P10" i="3" s="1"/>
  <c r="P9" i="3" s="1"/>
  <c r="O16" i="3"/>
  <c r="N16" i="3"/>
  <c r="L16" i="3"/>
  <c r="L15" i="3" s="1"/>
  <c r="L14" i="3" s="1"/>
  <c r="K16" i="3"/>
  <c r="J16" i="3"/>
  <c r="J15" i="3" s="1"/>
  <c r="I16" i="3"/>
  <c r="H16" i="3"/>
  <c r="G16" i="3"/>
  <c r="F16" i="3"/>
  <c r="F15" i="3" s="1"/>
  <c r="F14" i="3" s="1"/>
  <c r="E16" i="3"/>
  <c r="D16" i="3"/>
  <c r="D15" i="3" s="1"/>
  <c r="C16" i="3"/>
  <c r="M16" i="3" s="1"/>
  <c r="W15" i="3"/>
  <c r="W14" i="3" s="1"/>
  <c r="U15" i="3"/>
  <c r="U14" i="3" s="1"/>
  <c r="T15" i="3"/>
  <c r="Q15" i="3"/>
  <c r="Q14" i="3" s="1"/>
  <c r="O15" i="3"/>
  <c r="O14" i="3" s="1"/>
  <c r="N15" i="3"/>
  <c r="K15" i="3"/>
  <c r="K14" i="3" s="1"/>
  <c r="I15" i="3"/>
  <c r="I14" i="3" s="1"/>
  <c r="H15" i="3"/>
  <c r="E15" i="3"/>
  <c r="E14" i="3" s="1"/>
  <c r="C15" i="3"/>
  <c r="C14" i="3" s="1"/>
  <c r="V14" i="3"/>
  <c r="V10" i="3" s="1"/>
  <c r="V9" i="3" s="1"/>
  <c r="T14" i="3"/>
  <c r="N14" i="3"/>
  <c r="J14" i="3"/>
  <c r="H14" i="3"/>
  <c r="D14" i="3"/>
  <c r="D10" i="3" s="1"/>
  <c r="X13" i="3"/>
  <c r="L13" i="3"/>
  <c r="K13" i="3"/>
  <c r="J13" i="3"/>
  <c r="I13" i="3"/>
  <c r="H13" i="3"/>
  <c r="G13" i="3"/>
  <c r="F13" i="3"/>
  <c r="E13" i="3"/>
  <c r="D13" i="3"/>
  <c r="C13" i="3"/>
  <c r="X12" i="3"/>
  <c r="X11" i="3" s="1"/>
  <c r="L12" i="3"/>
  <c r="L11" i="3" s="1"/>
  <c r="L10" i="3" s="1"/>
  <c r="L9" i="3" s="1"/>
  <c r="K12" i="3"/>
  <c r="J12" i="3"/>
  <c r="J11" i="3" s="1"/>
  <c r="I12" i="3"/>
  <c r="H12" i="3"/>
  <c r="G12" i="3"/>
  <c r="F12" i="3"/>
  <c r="F11" i="3" s="1"/>
  <c r="F10" i="3" s="1"/>
  <c r="F9" i="3" s="1"/>
  <c r="F8" i="3" s="1"/>
  <c r="E12" i="3"/>
  <c r="D12" i="3"/>
  <c r="D11" i="3" s="1"/>
  <c r="C12" i="3"/>
  <c r="W11" i="3"/>
  <c r="V11" i="3"/>
  <c r="U11" i="3"/>
  <c r="U10" i="3" s="1"/>
  <c r="U9" i="3" s="1"/>
  <c r="U8" i="3" s="1"/>
  <c r="T11" i="3"/>
  <c r="S11" i="3"/>
  <c r="R11" i="3"/>
  <c r="Q11" i="3"/>
  <c r="P11" i="3"/>
  <c r="O11" i="3"/>
  <c r="O10" i="3" s="1"/>
  <c r="O9" i="3" s="1"/>
  <c r="N11" i="3"/>
  <c r="K11" i="3"/>
  <c r="I11" i="3"/>
  <c r="I10" i="3" s="1"/>
  <c r="H11" i="3"/>
  <c r="G11" i="3"/>
  <c r="E11" i="3"/>
  <c r="E10" i="3" s="1"/>
  <c r="E9" i="3" s="1"/>
  <c r="C11" i="3"/>
  <c r="T10" i="3"/>
  <c r="T9" i="3" s="1"/>
  <c r="T8" i="3" s="1"/>
  <c r="N10" i="3"/>
  <c r="N9" i="3" s="1"/>
  <c r="J10" i="3"/>
  <c r="J9" i="3" s="1"/>
  <c r="H10" i="3"/>
  <c r="I9" i="3"/>
  <c r="Y32" i="2"/>
  <c r="X32" i="2"/>
  <c r="M32" i="2"/>
  <c r="L32" i="2"/>
  <c r="K32" i="2"/>
  <c r="J32" i="2"/>
  <c r="I32" i="2"/>
  <c r="H32" i="2"/>
  <c r="G32" i="2"/>
  <c r="F32" i="2"/>
  <c r="E32" i="2"/>
  <c r="D32" i="2"/>
  <c r="C32" i="2"/>
  <c r="X31" i="2"/>
  <c r="L31" i="2"/>
  <c r="K31" i="2"/>
  <c r="J31" i="2"/>
  <c r="J30" i="2" s="1"/>
  <c r="J29" i="2" s="1"/>
  <c r="I31" i="2"/>
  <c r="H31" i="2"/>
  <c r="G31" i="2"/>
  <c r="F31" i="2"/>
  <c r="E31" i="2"/>
  <c r="D31" i="2"/>
  <c r="M31" i="2" s="1"/>
  <c r="C31" i="2"/>
  <c r="X30" i="2"/>
  <c r="X29" i="2" s="1"/>
  <c r="W30" i="2"/>
  <c r="V30" i="2"/>
  <c r="U30" i="2"/>
  <c r="U29" i="2" s="1"/>
  <c r="T30" i="2"/>
  <c r="S30" i="2"/>
  <c r="R30" i="2"/>
  <c r="R29" i="2" s="1"/>
  <c r="Q30" i="2"/>
  <c r="P30" i="2"/>
  <c r="O30" i="2"/>
  <c r="O29" i="2" s="1"/>
  <c r="N30" i="2"/>
  <c r="L30" i="2"/>
  <c r="L29" i="2" s="1"/>
  <c r="K30" i="2"/>
  <c r="I30" i="2"/>
  <c r="I29" i="2" s="1"/>
  <c r="H30" i="2"/>
  <c r="G30" i="2"/>
  <c r="F30" i="2"/>
  <c r="F29" i="2" s="1"/>
  <c r="E30" i="2"/>
  <c r="C30" i="2"/>
  <c r="C29" i="2" s="1"/>
  <c r="W29" i="2"/>
  <c r="V29" i="2"/>
  <c r="T29" i="2"/>
  <c r="S29" i="2"/>
  <c r="Q29" i="2"/>
  <c r="P29" i="2"/>
  <c r="N29" i="2"/>
  <c r="K29" i="2"/>
  <c r="H29" i="2"/>
  <c r="G29" i="2"/>
  <c r="E29" i="2"/>
  <c r="X28" i="2"/>
  <c r="L28" i="2"/>
  <c r="K28" i="2"/>
  <c r="J28" i="2"/>
  <c r="I28" i="2"/>
  <c r="H28" i="2"/>
  <c r="G28" i="2"/>
  <c r="F28" i="2"/>
  <c r="E28" i="2"/>
  <c r="D28" i="2"/>
  <c r="C28" i="2"/>
  <c r="M28" i="2" s="1"/>
  <c r="Y28" i="2" s="1"/>
  <c r="X27" i="2"/>
  <c r="L27" i="2"/>
  <c r="K27" i="2"/>
  <c r="J27" i="2"/>
  <c r="I27" i="2"/>
  <c r="H27" i="2"/>
  <c r="G27" i="2"/>
  <c r="F27" i="2"/>
  <c r="E27" i="2"/>
  <c r="D27" i="2"/>
  <c r="M27" i="2" s="1"/>
  <c r="Y27" i="2" s="1"/>
  <c r="C27" i="2"/>
  <c r="X26" i="2"/>
  <c r="X25" i="2" s="1"/>
  <c r="L26" i="2"/>
  <c r="K26" i="2"/>
  <c r="K25" i="2" s="1"/>
  <c r="K20" i="2" s="1"/>
  <c r="J26" i="2"/>
  <c r="I26" i="2"/>
  <c r="H26" i="2"/>
  <c r="G26" i="2"/>
  <c r="F26" i="2"/>
  <c r="E26" i="2"/>
  <c r="E25" i="2" s="1"/>
  <c r="E20" i="2" s="1"/>
  <c r="D26" i="2"/>
  <c r="C26" i="2"/>
  <c r="M26" i="2" s="1"/>
  <c r="W25" i="2"/>
  <c r="V25" i="2"/>
  <c r="V20" i="2" s="1"/>
  <c r="U25" i="2"/>
  <c r="T25" i="2"/>
  <c r="S25" i="2"/>
  <c r="R25" i="2"/>
  <c r="Q25" i="2"/>
  <c r="P25" i="2"/>
  <c r="P20" i="2" s="1"/>
  <c r="O25" i="2"/>
  <c r="N25" i="2"/>
  <c r="L25" i="2"/>
  <c r="J25" i="2"/>
  <c r="I25" i="2"/>
  <c r="H25" i="2"/>
  <c r="G25" i="2"/>
  <c r="F25" i="2"/>
  <c r="D25" i="2"/>
  <c r="C25" i="2"/>
  <c r="X24" i="2"/>
  <c r="L24" i="2"/>
  <c r="K24" i="2"/>
  <c r="J24" i="2"/>
  <c r="I24" i="2"/>
  <c r="H24" i="2"/>
  <c r="G24" i="2"/>
  <c r="F24" i="2"/>
  <c r="E24" i="2"/>
  <c r="D24" i="2"/>
  <c r="M24" i="2" s="1"/>
  <c r="C24" i="2"/>
  <c r="X23" i="2"/>
  <c r="L23" i="2"/>
  <c r="K23" i="2"/>
  <c r="J23" i="2"/>
  <c r="J21" i="2" s="1"/>
  <c r="J20" i="2" s="1"/>
  <c r="I23" i="2"/>
  <c r="H23" i="2"/>
  <c r="G23" i="2"/>
  <c r="F23" i="2"/>
  <c r="E23" i="2"/>
  <c r="D23" i="2"/>
  <c r="M23" i="2" s="1"/>
  <c r="C23" i="2"/>
  <c r="W22" i="2"/>
  <c r="V22" i="2"/>
  <c r="U22" i="2"/>
  <c r="U21" i="2" s="1"/>
  <c r="U20" i="2" s="1"/>
  <c r="T22" i="2"/>
  <c r="S22" i="2"/>
  <c r="R22" i="2"/>
  <c r="Q22" i="2"/>
  <c r="P22" i="2"/>
  <c r="O22" i="2"/>
  <c r="X22" i="2" s="1"/>
  <c r="X21" i="2" s="1"/>
  <c r="X20" i="2" s="1"/>
  <c r="N22" i="2"/>
  <c r="L22" i="2"/>
  <c r="K22" i="2"/>
  <c r="J22" i="2"/>
  <c r="I22" i="2"/>
  <c r="I21" i="2" s="1"/>
  <c r="I20" i="2" s="1"/>
  <c r="H22" i="2"/>
  <c r="G22" i="2"/>
  <c r="F22" i="2"/>
  <c r="E22" i="2"/>
  <c r="D22" i="2"/>
  <c r="C22" i="2"/>
  <c r="M22" i="2" s="1"/>
  <c r="W21" i="2"/>
  <c r="V21" i="2"/>
  <c r="T21" i="2"/>
  <c r="T20" i="2" s="1"/>
  <c r="S21" i="2"/>
  <c r="R21" i="2"/>
  <c r="Q21" i="2"/>
  <c r="P21" i="2"/>
  <c r="N21" i="2"/>
  <c r="N20" i="2" s="1"/>
  <c r="L21" i="2"/>
  <c r="K21" i="2"/>
  <c r="H21" i="2"/>
  <c r="H20" i="2" s="1"/>
  <c r="G21" i="2"/>
  <c r="F21" i="2"/>
  <c r="E21" i="2"/>
  <c r="W20" i="2"/>
  <c r="S20" i="2"/>
  <c r="R20" i="2"/>
  <c r="Q20" i="2"/>
  <c r="L20" i="2"/>
  <c r="G20" i="2"/>
  <c r="F20" i="2"/>
  <c r="X19" i="2"/>
  <c r="L19" i="2"/>
  <c r="K19" i="2"/>
  <c r="J19" i="2"/>
  <c r="I19" i="2"/>
  <c r="H19" i="2"/>
  <c r="G19" i="2"/>
  <c r="F19" i="2"/>
  <c r="E19" i="2"/>
  <c r="M19" i="2" s="1"/>
  <c r="Y19" i="2" s="1"/>
  <c r="D19" i="2"/>
  <c r="C19" i="2"/>
  <c r="X18" i="2"/>
  <c r="L18" i="2"/>
  <c r="K18" i="2"/>
  <c r="J18" i="2"/>
  <c r="I18" i="2"/>
  <c r="H18" i="2"/>
  <c r="H12" i="2" s="1"/>
  <c r="H9" i="2" s="1"/>
  <c r="G18" i="2"/>
  <c r="F18" i="2"/>
  <c r="E18" i="2"/>
  <c r="M18" i="2" s="1"/>
  <c r="D18" i="2"/>
  <c r="C18" i="2"/>
  <c r="X17" i="2"/>
  <c r="L17" i="2"/>
  <c r="K17" i="2"/>
  <c r="J17" i="2"/>
  <c r="I17" i="2"/>
  <c r="I12" i="2" s="1"/>
  <c r="H17" i="2"/>
  <c r="G17" i="2"/>
  <c r="F17" i="2"/>
  <c r="E17" i="2"/>
  <c r="D17" i="2"/>
  <c r="C17" i="2"/>
  <c r="M17" i="2" s="1"/>
  <c r="Y17" i="2" s="1"/>
  <c r="X16" i="2"/>
  <c r="L16" i="2"/>
  <c r="K16" i="2"/>
  <c r="J16" i="2"/>
  <c r="J12" i="2" s="1"/>
  <c r="I16" i="2"/>
  <c r="H16" i="2"/>
  <c r="G16" i="2"/>
  <c r="F16" i="2"/>
  <c r="E16" i="2"/>
  <c r="D16" i="2"/>
  <c r="D12" i="2" s="1"/>
  <c r="C16" i="2"/>
  <c r="M16" i="2" s="1"/>
  <c r="Y16" i="2" s="1"/>
  <c r="X15" i="2"/>
  <c r="L15" i="2"/>
  <c r="K15" i="2"/>
  <c r="J15" i="2"/>
  <c r="I15" i="2"/>
  <c r="H15" i="2"/>
  <c r="G15" i="2"/>
  <c r="F15" i="2"/>
  <c r="E15" i="2"/>
  <c r="D15" i="2"/>
  <c r="C15" i="2"/>
  <c r="M15" i="2" s="1"/>
  <c r="Y15" i="2" s="1"/>
  <c r="X14" i="2"/>
  <c r="L14" i="2"/>
  <c r="K14" i="2"/>
  <c r="J14" i="2"/>
  <c r="I14" i="2"/>
  <c r="H14" i="2"/>
  <c r="G14" i="2"/>
  <c r="F14" i="2"/>
  <c r="E14" i="2"/>
  <c r="D14" i="2"/>
  <c r="C14" i="2"/>
  <c r="M14" i="2" s="1"/>
  <c r="X13" i="2"/>
  <c r="X12" i="2" s="1"/>
  <c r="L13" i="2"/>
  <c r="L12" i="2" s="1"/>
  <c r="L9" i="2" s="1"/>
  <c r="L8" i="2" s="1"/>
  <c r="L33" i="2" s="1"/>
  <c r="K13" i="2"/>
  <c r="J13" i="2"/>
  <c r="I13" i="2"/>
  <c r="H13" i="2"/>
  <c r="G13" i="2"/>
  <c r="F13" i="2"/>
  <c r="F12" i="2" s="1"/>
  <c r="F9" i="2" s="1"/>
  <c r="F8" i="2" s="1"/>
  <c r="F33" i="2" s="1"/>
  <c r="E13" i="2"/>
  <c r="D13" i="2"/>
  <c r="C13" i="2"/>
  <c r="M13" i="2" s="1"/>
  <c r="W12" i="2"/>
  <c r="W9" i="2" s="1"/>
  <c r="W8" i="2" s="1"/>
  <c r="W33" i="2" s="1"/>
  <c r="V12" i="2"/>
  <c r="U12" i="2"/>
  <c r="T12" i="2"/>
  <c r="S12" i="2"/>
  <c r="R12" i="2"/>
  <c r="Q12" i="2"/>
  <c r="Q9" i="2" s="1"/>
  <c r="Q8" i="2" s="1"/>
  <c r="Q33" i="2" s="1"/>
  <c r="P12" i="2"/>
  <c r="O12" i="2"/>
  <c r="N12" i="2"/>
  <c r="K12" i="2"/>
  <c r="K9" i="2" s="1"/>
  <c r="K8" i="2" s="1"/>
  <c r="K33" i="2" s="1"/>
  <c r="G12" i="2"/>
  <c r="E12" i="2"/>
  <c r="E9" i="2" s="1"/>
  <c r="W11" i="2"/>
  <c r="V11" i="2"/>
  <c r="V9" i="2" s="1"/>
  <c r="V8" i="2" s="1"/>
  <c r="V33" i="2" s="1"/>
  <c r="U11" i="2"/>
  <c r="U9" i="2" s="1"/>
  <c r="U8" i="2" s="1"/>
  <c r="U33" i="2" s="1"/>
  <c r="T11" i="2"/>
  <c r="S11" i="2"/>
  <c r="R11" i="2"/>
  <c r="Q11" i="2"/>
  <c r="P11" i="2"/>
  <c r="P9" i="2" s="1"/>
  <c r="P8" i="2" s="1"/>
  <c r="P33" i="2" s="1"/>
  <c r="O11" i="2"/>
  <c r="O9" i="2" s="1"/>
  <c r="N11" i="2"/>
  <c r="X11" i="2" s="1"/>
  <c r="L11" i="2"/>
  <c r="K11" i="2"/>
  <c r="J11" i="2"/>
  <c r="J9" i="2" s="1"/>
  <c r="J8" i="2" s="1"/>
  <c r="J33" i="2" s="1"/>
  <c r="I11" i="2"/>
  <c r="H11" i="2"/>
  <c r="G11" i="2"/>
  <c r="F11" i="2"/>
  <c r="E11" i="2"/>
  <c r="D11" i="2"/>
  <c r="D9" i="2" s="1"/>
  <c r="C11" i="2"/>
  <c r="M11" i="2" s="1"/>
  <c r="W10" i="2"/>
  <c r="U10" i="2"/>
  <c r="T10" i="2"/>
  <c r="S10" i="2"/>
  <c r="R10" i="2"/>
  <c r="Q10" i="2"/>
  <c r="O10" i="2"/>
  <c r="N10" i="2"/>
  <c r="L10" i="2"/>
  <c r="K10" i="2"/>
  <c r="I10" i="2"/>
  <c r="H10" i="2"/>
  <c r="G10" i="2"/>
  <c r="F10" i="2"/>
  <c r="E10" i="2"/>
  <c r="C10" i="2"/>
  <c r="T9" i="2"/>
  <c r="T8" i="2" s="1"/>
  <c r="T33" i="2" s="1"/>
  <c r="S9" i="2"/>
  <c r="R9" i="2"/>
  <c r="N9" i="2"/>
  <c r="N8" i="2" s="1"/>
  <c r="N33" i="2" s="1"/>
  <c r="G9" i="2"/>
  <c r="S8" i="2"/>
  <c r="S33" i="2" s="1"/>
  <c r="R8" i="2"/>
  <c r="R33" i="2" s="1"/>
  <c r="G8" i="2"/>
  <c r="G33" i="2" s="1"/>
  <c r="X65" i="1"/>
  <c r="L65" i="1"/>
  <c r="K65" i="1"/>
  <c r="J65" i="1"/>
  <c r="I65" i="1"/>
  <c r="H65" i="1"/>
  <c r="G65" i="1"/>
  <c r="F65" i="1"/>
  <c r="E65" i="1"/>
  <c r="D65" i="1"/>
  <c r="C65" i="1"/>
  <c r="W64" i="1"/>
  <c r="V64" i="1"/>
  <c r="U64" i="1"/>
  <c r="T64" i="1"/>
  <c r="S64" i="1"/>
  <c r="R64" i="1"/>
  <c r="Q64" i="1"/>
  <c r="P64" i="1"/>
  <c r="O64" i="1"/>
  <c r="N64" i="1"/>
  <c r="L64" i="1"/>
  <c r="K64" i="1"/>
  <c r="J64" i="1"/>
  <c r="I64" i="1"/>
  <c r="H64" i="1"/>
  <c r="G64" i="1"/>
  <c r="M64" i="1" s="1"/>
  <c r="F64" i="1"/>
  <c r="E64" i="1"/>
  <c r="D64" i="1"/>
  <c r="C64" i="1"/>
  <c r="W63" i="1"/>
  <c r="V63" i="1"/>
  <c r="U63" i="1"/>
  <c r="T63" i="1"/>
  <c r="S63" i="1"/>
  <c r="R63" i="1"/>
  <c r="X63" i="1" s="1"/>
  <c r="Q63" i="1"/>
  <c r="P63" i="1"/>
  <c r="O63" i="1"/>
  <c r="N63" i="1"/>
  <c r="L63" i="1"/>
  <c r="K63" i="1"/>
  <c r="J63" i="1"/>
  <c r="I63" i="1"/>
  <c r="H63" i="1"/>
  <c r="G63" i="1"/>
  <c r="F63" i="1"/>
  <c r="E63" i="1"/>
  <c r="D63" i="1"/>
  <c r="C63" i="1"/>
  <c r="M63" i="1" s="1"/>
  <c r="X62" i="1"/>
  <c r="L62" i="1"/>
  <c r="K62" i="1"/>
  <c r="J62" i="1"/>
  <c r="I62" i="1"/>
  <c r="H62" i="1"/>
  <c r="G62" i="1"/>
  <c r="M62" i="1" s="1"/>
  <c r="Y62" i="1" s="1"/>
  <c r="F62" i="1"/>
  <c r="E62" i="1"/>
  <c r="D62" i="1"/>
  <c r="C62" i="1"/>
  <c r="X61" i="1"/>
  <c r="L61" i="1"/>
  <c r="K61" i="1"/>
  <c r="J61" i="1"/>
  <c r="I61" i="1"/>
  <c r="H61" i="1"/>
  <c r="G61" i="1"/>
  <c r="M61" i="1" s="1"/>
  <c r="F61" i="1"/>
  <c r="E61" i="1"/>
  <c r="D61" i="1"/>
  <c r="C61" i="1"/>
  <c r="X60" i="1"/>
  <c r="X59" i="1" s="1"/>
  <c r="L60" i="1"/>
  <c r="K60" i="1"/>
  <c r="K59" i="1" s="1"/>
  <c r="K58" i="1" s="1"/>
  <c r="K57" i="1" s="1"/>
  <c r="J60" i="1"/>
  <c r="J59" i="1" s="1"/>
  <c r="J58" i="1" s="1"/>
  <c r="J57" i="1" s="1"/>
  <c r="I60" i="1"/>
  <c r="H60" i="1"/>
  <c r="H59" i="1" s="1"/>
  <c r="G60" i="1"/>
  <c r="F60" i="1"/>
  <c r="E60" i="1"/>
  <c r="E59" i="1" s="1"/>
  <c r="E58" i="1" s="1"/>
  <c r="D60" i="1"/>
  <c r="D59" i="1" s="1"/>
  <c r="D58" i="1" s="1"/>
  <c r="D57" i="1" s="1"/>
  <c r="C60" i="1"/>
  <c r="W59" i="1"/>
  <c r="V59" i="1"/>
  <c r="V58" i="1" s="1"/>
  <c r="V57" i="1" s="1"/>
  <c r="U59" i="1"/>
  <c r="U58" i="1" s="1"/>
  <c r="U57" i="1" s="1"/>
  <c r="T59" i="1"/>
  <c r="S59" i="1"/>
  <c r="S58" i="1" s="1"/>
  <c r="R59" i="1"/>
  <c r="Q59" i="1"/>
  <c r="P59" i="1"/>
  <c r="P58" i="1" s="1"/>
  <c r="P57" i="1" s="1"/>
  <c r="O59" i="1"/>
  <c r="O58" i="1" s="1"/>
  <c r="O57" i="1" s="1"/>
  <c r="N59" i="1"/>
  <c r="L59" i="1"/>
  <c r="I59" i="1"/>
  <c r="I58" i="1" s="1"/>
  <c r="I57" i="1" s="1"/>
  <c r="G59" i="1"/>
  <c r="G58" i="1" s="1"/>
  <c r="F59" i="1"/>
  <c r="C59" i="1"/>
  <c r="C58" i="1" s="1"/>
  <c r="C57" i="1" s="1"/>
  <c r="X58" i="1"/>
  <c r="W58" i="1"/>
  <c r="T58" i="1"/>
  <c r="T57" i="1" s="1"/>
  <c r="R58" i="1"/>
  <c r="Q58" i="1"/>
  <c r="N58" i="1"/>
  <c r="N57" i="1" s="1"/>
  <c r="L58" i="1"/>
  <c r="L57" i="1" s="1"/>
  <c r="H58" i="1"/>
  <c r="H57" i="1" s="1"/>
  <c r="F58" i="1"/>
  <c r="F57" i="1" s="1"/>
  <c r="W57" i="1"/>
  <c r="S57" i="1"/>
  <c r="Q57" i="1"/>
  <c r="G57" i="1"/>
  <c r="E57" i="1"/>
  <c r="X56" i="1"/>
  <c r="L56" i="1"/>
  <c r="K56" i="1"/>
  <c r="J56" i="1"/>
  <c r="I56" i="1"/>
  <c r="H56" i="1"/>
  <c r="H49" i="1" s="1"/>
  <c r="G56" i="1"/>
  <c r="F56" i="1"/>
  <c r="E56" i="1"/>
  <c r="D56" i="1"/>
  <c r="C56" i="1"/>
  <c r="W55" i="1"/>
  <c r="V55" i="1"/>
  <c r="U55" i="1"/>
  <c r="T55" i="1"/>
  <c r="T53" i="1" s="1"/>
  <c r="S55" i="1"/>
  <c r="R55" i="1"/>
  <c r="Q55" i="1"/>
  <c r="Q53" i="1" s="1"/>
  <c r="P55" i="1"/>
  <c r="O55" i="1"/>
  <c r="N55" i="1"/>
  <c r="N53" i="1" s="1"/>
  <c r="L55" i="1"/>
  <c r="K55" i="1"/>
  <c r="K53" i="1" s="1"/>
  <c r="J55" i="1"/>
  <c r="I55" i="1"/>
  <c r="H55" i="1"/>
  <c r="H53" i="1" s="1"/>
  <c r="G55" i="1"/>
  <c r="F55" i="1"/>
  <c r="E55" i="1"/>
  <c r="M55" i="1" s="1"/>
  <c r="D55" i="1"/>
  <c r="C55" i="1"/>
  <c r="W54" i="1"/>
  <c r="V54" i="1"/>
  <c r="V53" i="1" s="1"/>
  <c r="V49" i="1" s="1"/>
  <c r="U54" i="1"/>
  <c r="T54" i="1"/>
  <c r="S54" i="1"/>
  <c r="R54" i="1"/>
  <c r="R53" i="1" s="1"/>
  <c r="Q54" i="1"/>
  <c r="P54" i="1"/>
  <c r="P53" i="1" s="1"/>
  <c r="P49" i="1" s="1"/>
  <c r="O54" i="1"/>
  <c r="N54" i="1"/>
  <c r="L54" i="1"/>
  <c r="L53" i="1" s="1"/>
  <c r="K54" i="1"/>
  <c r="J54" i="1"/>
  <c r="J53" i="1" s="1"/>
  <c r="I54" i="1"/>
  <c r="H54" i="1"/>
  <c r="G54" i="1"/>
  <c r="G53" i="1" s="1"/>
  <c r="F54" i="1"/>
  <c r="F53" i="1" s="1"/>
  <c r="E54" i="1"/>
  <c r="D54" i="1"/>
  <c r="C54" i="1"/>
  <c r="W53" i="1"/>
  <c r="U53" i="1"/>
  <c r="O53" i="1"/>
  <c r="I53" i="1"/>
  <c r="E53" i="1"/>
  <c r="C53" i="1"/>
  <c r="X52" i="1"/>
  <c r="L52" i="1"/>
  <c r="K52" i="1"/>
  <c r="J52" i="1"/>
  <c r="I52" i="1"/>
  <c r="H52" i="1"/>
  <c r="G52" i="1"/>
  <c r="F52" i="1"/>
  <c r="E52" i="1"/>
  <c r="E50" i="1" s="1"/>
  <c r="E49" i="1" s="1"/>
  <c r="D52" i="1"/>
  <c r="C52" i="1"/>
  <c r="M52" i="1" s="1"/>
  <c r="X51" i="1"/>
  <c r="L51" i="1"/>
  <c r="L50" i="1" s="1"/>
  <c r="K51" i="1"/>
  <c r="J51" i="1"/>
  <c r="J50" i="1" s="1"/>
  <c r="J49" i="1" s="1"/>
  <c r="I51" i="1"/>
  <c r="H51" i="1"/>
  <c r="G51" i="1"/>
  <c r="G50" i="1" s="1"/>
  <c r="G49" i="1" s="1"/>
  <c r="F51" i="1"/>
  <c r="F50" i="1" s="1"/>
  <c r="E51" i="1"/>
  <c r="D51" i="1"/>
  <c r="C51" i="1"/>
  <c r="X50" i="1"/>
  <c r="W50" i="1"/>
  <c r="V50" i="1"/>
  <c r="U50" i="1"/>
  <c r="T50" i="1"/>
  <c r="S50" i="1"/>
  <c r="R50" i="1"/>
  <c r="R49" i="1" s="1"/>
  <c r="Q50" i="1"/>
  <c r="P50" i="1"/>
  <c r="O50" i="1"/>
  <c r="O49" i="1" s="1"/>
  <c r="N50" i="1"/>
  <c r="K50" i="1"/>
  <c r="I50" i="1"/>
  <c r="H50" i="1"/>
  <c r="T49" i="1"/>
  <c r="N49" i="1"/>
  <c r="W48" i="1"/>
  <c r="V48" i="1"/>
  <c r="U48" i="1"/>
  <c r="T48" i="1"/>
  <c r="S48" i="1"/>
  <c r="R48" i="1"/>
  <c r="Q48" i="1"/>
  <c r="P48" i="1"/>
  <c r="O48" i="1"/>
  <c r="N48" i="1"/>
  <c r="X48" i="1" s="1"/>
  <c r="L48" i="1"/>
  <c r="K48" i="1"/>
  <c r="J48" i="1"/>
  <c r="I48" i="1"/>
  <c r="H48" i="1"/>
  <c r="G48" i="1"/>
  <c r="M48" i="1" s="1"/>
  <c r="Y48" i="1" s="1"/>
  <c r="F48" i="1"/>
  <c r="E48" i="1"/>
  <c r="D48" i="1"/>
  <c r="C48" i="1"/>
  <c r="W47" i="1"/>
  <c r="V47" i="1"/>
  <c r="U47" i="1"/>
  <c r="T47" i="1"/>
  <c r="S47" i="1"/>
  <c r="R47" i="1"/>
  <c r="Q47" i="1"/>
  <c r="P47" i="1"/>
  <c r="O47" i="1"/>
  <c r="N47" i="1"/>
  <c r="X47" i="1" s="1"/>
  <c r="L47" i="1"/>
  <c r="K47" i="1"/>
  <c r="J47" i="1"/>
  <c r="I47" i="1"/>
  <c r="H47" i="1"/>
  <c r="G47" i="1"/>
  <c r="F47" i="1"/>
  <c r="E47" i="1"/>
  <c r="D47" i="1"/>
  <c r="C47" i="1"/>
  <c r="M47" i="1" s="1"/>
  <c r="X46" i="1"/>
  <c r="L46" i="1"/>
  <c r="K46" i="1"/>
  <c r="J46" i="1"/>
  <c r="J44" i="1" s="1"/>
  <c r="I46" i="1"/>
  <c r="H46" i="1"/>
  <c r="G46" i="1"/>
  <c r="F46" i="1"/>
  <c r="E46" i="1"/>
  <c r="D46" i="1"/>
  <c r="D44" i="1" s="1"/>
  <c r="C46" i="1"/>
  <c r="M46" i="1" s="1"/>
  <c r="Y46" i="1" s="1"/>
  <c r="W45" i="1"/>
  <c r="V45" i="1"/>
  <c r="U45" i="1"/>
  <c r="U44" i="1" s="1"/>
  <c r="T45" i="1"/>
  <c r="T44" i="1" s="1"/>
  <c r="S45" i="1"/>
  <c r="R45" i="1"/>
  <c r="R44" i="1" s="1"/>
  <c r="Q45" i="1"/>
  <c r="P45" i="1"/>
  <c r="O45" i="1"/>
  <c r="O44" i="1" s="1"/>
  <c r="N45" i="1"/>
  <c r="N44" i="1" s="1"/>
  <c r="L45" i="1"/>
  <c r="L44" i="1" s="1"/>
  <c r="K45" i="1"/>
  <c r="J45" i="1"/>
  <c r="I45" i="1"/>
  <c r="H45" i="1"/>
  <c r="H44" i="1" s="1"/>
  <c r="G45" i="1"/>
  <c r="F45" i="1"/>
  <c r="F44" i="1" s="1"/>
  <c r="E45" i="1"/>
  <c r="D45" i="1"/>
  <c r="C45" i="1"/>
  <c r="W44" i="1"/>
  <c r="V44" i="1"/>
  <c r="S44" i="1"/>
  <c r="Q44" i="1"/>
  <c r="P44" i="1"/>
  <c r="K44" i="1"/>
  <c r="G44" i="1"/>
  <c r="E44" i="1"/>
  <c r="X43" i="1"/>
  <c r="L43" i="1"/>
  <c r="K43" i="1"/>
  <c r="J43" i="1"/>
  <c r="I43" i="1"/>
  <c r="H43" i="1"/>
  <c r="G43" i="1"/>
  <c r="F43" i="1"/>
  <c r="E43" i="1"/>
  <c r="D43" i="1"/>
  <c r="C43" i="1"/>
  <c r="M43" i="1" s="1"/>
  <c r="Y43" i="1" s="1"/>
  <c r="W42" i="1"/>
  <c r="V42" i="1"/>
  <c r="U42" i="1"/>
  <c r="T42" i="1"/>
  <c r="S42" i="1"/>
  <c r="S38" i="1" s="1"/>
  <c r="R42" i="1"/>
  <c r="Q42" i="1"/>
  <c r="P42" i="1"/>
  <c r="O42" i="1"/>
  <c r="N42" i="1"/>
  <c r="X42" i="1" s="1"/>
  <c r="L42" i="1"/>
  <c r="K42" i="1"/>
  <c r="J42" i="1"/>
  <c r="I42" i="1"/>
  <c r="H42" i="1"/>
  <c r="G42" i="1"/>
  <c r="M42" i="1" s="1"/>
  <c r="Y42" i="1" s="1"/>
  <c r="F42" i="1"/>
  <c r="E42" i="1"/>
  <c r="D42" i="1"/>
  <c r="C42" i="1"/>
  <c r="X41" i="1"/>
  <c r="W41" i="1"/>
  <c r="V41" i="1"/>
  <c r="U41" i="1"/>
  <c r="T41" i="1"/>
  <c r="S41" i="1"/>
  <c r="R41" i="1"/>
  <c r="Q41" i="1"/>
  <c r="P41" i="1"/>
  <c r="O41" i="1"/>
  <c r="N41" i="1"/>
  <c r="L41" i="1"/>
  <c r="K41" i="1"/>
  <c r="J41" i="1"/>
  <c r="I41" i="1"/>
  <c r="H41" i="1"/>
  <c r="G41" i="1"/>
  <c r="F41" i="1"/>
  <c r="E41" i="1"/>
  <c r="D41" i="1"/>
  <c r="M41" i="1" s="1"/>
  <c r="C41" i="1"/>
  <c r="W40" i="1"/>
  <c r="V40" i="1"/>
  <c r="U40" i="1"/>
  <c r="T40" i="1"/>
  <c r="S40" i="1"/>
  <c r="R40" i="1"/>
  <c r="Q40" i="1"/>
  <c r="P40" i="1"/>
  <c r="O40" i="1"/>
  <c r="X40" i="1" s="1"/>
  <c r="N40" i="1"/>
  <c r="L40" i="1"/>
  <c r="L38" i="1" s="1"/>
  <c r="K40" i="1"/>
  <c r="J40" i="1"/>
  <c r="I40" i="1"/>
  <c r="H40" i="1"/>
  <c r="G40" i="1"/>
  <c r="F40" i="1"/>
  <c r="F38" i="1" s="1"/>
  <c r="E40" i="1"/>
  <c r="D40" i="1"/>
  <c r="C40" i="1"/>
  <c r="W39" i="1"/>
  <c r="W38" i="1" s="1"/>
  <c r="V39" i="1"/>
  <c r="V38" i="1" s="1"/>
  <c r="U39" i="1"/>
  <c r="T39" i="1"/>
  <c r="T38" i="1" s="1"/>
  <c r="S39" i="1"/>
  <c r="R39" i="1"/>
  <c r="Q39" i="1"/>
  <c r="Q38" i="1" s="1"/>
  <c r="P39" i="1"/>
  <c r="P38" i="1" s="1"/>
  <c r="O39" i="1"/>
  <c r="N39" i="1"/>
  <c r="L39" i="1"/>
  <c r="K39" i="1"/>
  <c r="J39" i="1"/>
  <c r="I39" i="1"/>
  <c r="H39" i="1"/>
  <c r="H38" i="1" s="1"/>
  <c r="G39" i="1"/>
  <c r="F39" i="1"/>
  <c r="E39" i="1"/>
  <c r="D39" i="1"/>
  <c r="C39" i="1"/>
  <c r="U38" i="1"/>
  <c r="O38" i="1"/>
  <c r="I38" i="1"/>
  <c r="G38" i="1"/>
  <c r="C38" i="1"/>
  <c r="X37" i="1"/>
  <c r="L37" i="1"/>
  <c r="K37" i="1"/>
  <c r="J37" i="1"/>
  <c r="I37" i="1"/>
  <c r="H37" i="1"/>
  <c r="H29" i="1" s="1"/>
  <c r="H26" i="1" s="1"/>
  <c r="G37" i="1"/>
  <c r="F37" i="1"/>
  <c r="E37" i="1"/>
  <c r="D37" i="1"/>
  <c r="M37" i="1" s="1"/>
  <c r="Y37" i="1" s="1"/>
  <c r="C37" i="1"/>
  <c r="W36" i="1"/>
  <c r="V36" i="1"/>
  <c r="U36" i="1"/>
  <c r="T36" i="1"/>
  <c r="S36" i="1"/>
  <c r="R36" i="1"/>
  <c r="Q36" i="1"/>
  <c r="P36" i="1"/>
  <c r="O36" i="1"/>
  <c r="N36" i="1"/>
  <c r="X36" i="1" s="1"/>
  <c r="L36" i="1"/>
  <c r="K36" i="1"/>
  <c r="J36" i="1"/>
  <c r="I36" i="1"/>
  <c r="H36" i="1"/>
  <c r="G36" i="1"/>
  <c r="M36" i="1" s="1"/>
  <c r="Y36" i="1" s="1"/>
  <c r="F36" i="1"/>
  <c r="E36" i="1"/>
  <c r="D36" i="1"/>
  <c r="C36" i="1"/>
  <c r="W35" i="1"/>
  <c r="V35" i="1"/>
  <c r="U35" i="1"/>
  <c r="T35" i="1"/>
  <c r="S35" i="1"/>
  <c r="R35" i="1"/>
  <c r="X35" i="1" s="1"/>
  <c r="Q35" i="1"/>
  <c r="P35" i="1"/>
  <c r="O35" i="1"/>
  <c r="N35" i="1"/>
  <c r="L35" i="1"/>
  <c r="L29" i="1" s="1"/>
  <c r="K35" i="1"/>
  <c r="J35" i="1"/>
  <c r="I35" i="1"/>
  <c r="H35" i="1"/>
  <c r="G35" i="1"/>
  <c r="F35" i="1"/>
  <c r="E35" i="1"/>
  <c r="D35" i="1"/>
  <c r="C35" i="1"/>
  <c r="M35" i="1" s="1"/>
  <c r="X34" i="1"/>
  <c r="L34" i="1"/>
  <c r="K34" i="1"/>
  <c r="J34" i="1"/>
  <c r="I34" i="1"/>
  <c r="H34" i="1"/>
  <c r="G34" i="1"/>
  <c r="M34" i="1" s="1"/>
  <c r="Y34" i="1" s="1"/>
  <c r="F34" i="1"/>
  <c r="E34" i="1"/>
  <c r="D34" i="1"/>
  <c r="C34" i="1"/>
  <c r="X33" i="1"/>
  <c r="L33" i="1"/>
  <c r="K33" i="1"/>
  <c r="J33" i="1"/>
  <c r="I33" i="1"/>
  <c r="H33" i="1"/>
  <c r="G33" i="1"/>
  <c r="F33" i="1"/>
  <c r="E33" i="1"/>
  <c r="D33" i="1"/>
  <c r="C33" i="1"/>
  <c r="X32" i="1"/>
  <c r="L32" i="1"/>
  <c r="K32" i="1"/>
  <c r="K29" i="1" s="1"/>
  <c r="J32" i="1"/>
  <c r="I32" i="1"/>
  <c r="H32" i="1"/>
  <c r="G32" i="1"/>
  <c r="F32" i="1"/>
  <c r="E32" i="1"/>
  <c r="E29" i="1" s="1"/>
  <c r="D32" i="1"/>
  <c r="C32" i="1"/>
  <c r="W31" i="1"/>
  <c r="V31" i="1"/>
  <c r="V29" i="1" s="1"/>
  <c r="U31" i="1"/>
  <c r="T31" i="1"/>
  <c r="T29" i="1" s="1"/>
  <c r="T26" i="1" s="1"/>
  <c r="S31" i="1"/>
  <c r="R31" i="1"/>
  <c r="Q31" i="1"/>
  <c r="P31" i="1"/>
  <c r="P29" i="1" s="1"/>
  <c r="O31" i="1"/>
  <c r="N31" i="1"/>
  <c r="L31" i="1"/>
  <c r="K31" i="1"/>
  <c r="J31" i="1"/>
  <c r="I31" i="1"/>
  <c r="H31" i="1"/>
  <c r="G31" i="1"/>
  <c r="F31" i="1"/>
  <c r="E31" i="1"/>
  <c r="D31" i="1"/>
  <c r="C31" i="1"/>
  <c r="M31" i="1" s="1"/>
  <c r="W30" i="1"/>
  <c r="V30" i="1"/>
  <c r="U30" i="1"/>
  <c r="U29" i="1" s="1"/>
  <c r="T30" i="1"/>
  <c r="S30" i="1"/>
  <c r="R30" i="1"/>
  <c r="Q30" i="1"/>
  <c r="P30" i="1"/>
  <c r="O30" i="1"/>
  <c r="O29" i="1" s="1"/>
  <c r="O26" i="1" s="1"/>
  <c r="N30" i="1"/>
  <c r="L30" i="1"/>
  <c r="K30" i="1"/>
  <c r="J30" i="1"/>
  <c r="I30" i="1"/>
  <c r="I29" i="1" s="1"/>
  <c r="H30" i="1"/>
  <c r="G30" i="1"/>
  <c r="F30" i="1"/>
  <c r="E30" i="1"/>
  <c r="D30" i="1"/>
  <c r="C30" i="1"/>
  <c r="C29" i="1" s="1"/>
  <c r="W29" i="1"/>
  <c r="R29" i="1"/>
  <c r="Q29" i="1"/>
  <c r="F29" i="1"/>
  <c r="W28" i="1"/>
  <c r="W27" i="1" s="1"/>
  <c r="V28" i="1"/>
  <c r="U28" i="1"/>
  <c r="T28" i="1"/>
  <c r="S28" i="1"/>
  <c r="S27" i="1" s="1"/>
  <c r="R28" i="1"/>
  <c r="Q28" i="1"/>
  <c r="Q27" i="1" s="1"/>
  <c r="Q26" i="1" s="1"/>
  <c r="P28" i="1"/>
  <c r="O28" i="1"/>
  <c r="N28" i="1"/>
  <c r="L28" i="1"/>
  <c r="K28" i="1"/>
  <c r="K27" i="1" s="1"/>
  <c r="J28" i="1"/>
  <c r="I28" i="1"/>
  <c r="H28" i="1"/>
  <c r="G28" i="1"/>
  <c r="G27" i="1" s="1"/>
  <c r="F28" i="1"/>
  <c r="E28" i="1"/>
  <c r="E27" i="1" s="1"/>
  <c r="D28" i="1"/>
  <c r="C28" i="1"/>
  <c r="V27" i="1"/>
  <c r="U27" i="1"/>
  <c r="T27" i="1"/>
  <c r="R27" i="1"/>
  <c r="P27" i="1"/>
  <c r="O27" i="1"/>
  <c r="N27" i="1"/>
  <c r="L27" i="1"/>
  <c r="J27" i="1"/>
  <c r="I27" i="1"/>
  <c r="H27" i="1"/>
  <c r="F27" i="1"/>
  <c r="D27" i="1"/>
  <c r="C27" i="1"/>
  <c r="W26" i="1"/>
  <c r="U26" i="1"/>
  <c r="I26" i="1"/>
  <c r="C26" i="1"/>
  <c r="W25" i="1"/>
  <c r="V25" i="1"/>
  <c r="U25" i="1"/>
  <c r="T25" i="1"/>
  <c r="S25" i="1"/>
  <c r="R25" i="1"/>
  <c r="Q25" i="1"/>
  <c r="P25" i="1"/>
  <c r="O25" i="1"/>
  <c r="N25" i="1"/>
  <c r="X25" i="1" s="1"/>
  <c r="L25" i="1"/>
  <c r="K25" i="1"/>
  <c r="J25" i="1"/>
  <c r="I25" i="1"/>
  <c r="H25" i="1"/>
  <c r="G25" i="1"/>
  <c r="F25" i="1"/>
  <c r="E25" i="1"/>
  <c r="D25" i="1"/>
  <c r="C25" i="1"/>
  <c r="M25" i="1" s="1"/>
  <c r="X24" i="1"/>
  <c r="L24" i="1"/>
  <c r="K24" i="1"/>
  <c r="J24" i="1"/>
  <c r="I24" i="1"/>
  <c r="H24" i="1"/>
  <c r="G24" i="1"/>
  <c r="F24" i="1"/>
  <c r="E24" i="1"/>
  <c r="D24" i="1"/>
  <c r="C24" i="1"/>
  <c r="W23" i="1"/>
  <c r="V23" i="1"/>
  <c r="U23" i="1"/>
  <c r="T23" i="1"/>
  <c r="S23" i="1"/>
  <c r="R23" i="1"/>
  <c r="Q23" i="1"/>
  <c r="P23" i="1"/>
  <c r="O23" i="1"/>
  <c r="N23" i="1"/>
  <c r="L23" i="1"/>
  <c r="K23" i="1"/>
  <c r="J23" i="1"/>
  <c r="I23" i="1"/>
  <c r="H23" i="1"/>
  <c r="G23" i="1"/>
  <c r="F23" i="1"/>
  <c r="E23" i="1"/>
  <c r="D23" i="1"/>
  <c r="C23" i="1"/>
  <c r="Y22" i="1"/>
  <c r="X22" i="1"/>
  <c r="L22" i="1"/>
  <c r="K22" i="1"/>
  <c r="J22" i="1"/>
  <c r="I22" i="1"/>
  <c r="H22" i="1"/>
  <c r="G22" i="1"/>
  <c r="F22" i="1"/>
  <c r="E22" i="1"/>
  <c r="D22" i="1"/>
  <c r="C22" i="1"/>
  <c r="M22" i="1" s="1"/>
  <c r="W21" i="1"/>
  <c r="V21" i="1"/>
  <c r="V17" i="1" s="1"/>
  <c r="V16" i="1" s="1"/>
  <c r="U21" i="1"/>
  <c r="T21" i="1"/>
  <c r="S21" i="1"/>
  <c r="R21" i="1"/>
  <c r="Q21" i="1"/>
  <c r="P21" i="1"/>
  <c r="P17" i="1" s="1"/>
  <c r="P16" i="1" s="1"/>
  <c r="O21" i="1"/>
  <c r="N21" i="1"/>
  <c r="L21" i="1"/>
  <c r="K21" i="1"/>
  <c r="J21" i="1"/>
  <c r="I21" i="1"/>
  <c r="H21" i="1"/>
  <c r="G21" i="1"/>
  <c r="F21" i="1"/>
  <c r="E21" i="1"/>
  <c r="D21" i="1"/>
  <c r="D17" i="1" s="1"/>
  <c r="D16" i="1" s="1"/>
  <c r="C21" i="1"/>
  <c r="W20" i="1"/>
  <c r="V20" i="1"/>
  <c r="U20" i="1"/>
  <c r="U17" i="1" s="1"/>
  <c r="U16" i="1" s="1"/>
  <c r="U10" i="1" s="1"/>
  <c r="T20" i="1"/>
  <c r="S20" i="1"/>
  <c r="R20" i="1"/>
  <c r="Q20" i="1"/>
  <c r="P20" i="1"/>
  <c r="O20" i="1"/>
  <c r="N20" i="1"/>
  <c r="L20" i="1"/>
  <c r="K20" i="1"/>
  <c r="J20" i="1"/>
  <c r="I20" i="1"/>
  <c r="I17" i="1" s="1"/>
  <c r="I16" i="1" s="1"/>
  <c r="H20" i="1"/>
  <c r="G20" i="1"/>
  <c r="F20" i="1"/>
  <c r="E20" i="1"/>
  <c r="D20" i="1"/>
  <c r="C20" i="1"/>
  <c r="C17" i="1" s="1"/>
  <c r="C16" i="1" s="1"/>
  <c r="W19" i="1"/>
  <c r="V19" i="1"/>
  <c r="U19" i="1"/>
  <c r="T19" i="1"/>
  <c r="S19" i="1"/>
  <c r="R19" i="1"/>
  <c r="X19" i="1" s="1"/>
  <c r="Q19" i="1"/>
  <c r="P19" i="1"/>
  <c r="O19" i="1"/>
  <c r="N19" i="1"/>
  <c r="L19" i="1"/>
  <c r="K19" i="1"/>
  <c r="J19" i="1"/>
  <c r="I19" i="1"/>
  <c r="H19" i="1"/>
  <c r="G19" i="1"/>
  <c r="F19" i="1"/>
  <c r="F17" i="1" s="1"/>
  <c r="F16" i="1" s="1"/>
  <c r="E19" i="1"/>
  <c r="D19" i="1"/>
  <c r="C19" i="1"/>
  <c r="W18" i="1"/>
  <c r="W17" i="1" s="1"/>
  <c r="V18" i="1"/>
  <c r="U18" i="1"/>
  <c r="T18" i="1"/>
  <c r="S18" i="1"/>
  <c r="R18" i="1"/>
  <c r="Q18" i="1"/>
  <c r="Q17" i="1" s="1"/>
  <c r="P18" i="1"/>
  <c r="O18" i="1"/>
  <c r="N18" i="1"/>
  <c r="X18" i="1" s="1"/>
  <c r="L18" i="1"/>
  <c r="K18" i="1"/>
  <c r="J18" i="1"/>
  <c r="I18" i="1"/>
  <c r="H18" i="1"/>
  <c r="G18" i="1"/>
  <c r="F18" i="1"/>
  <c r="E18" i="1"/>
  <c r="D18" i="1"/>
  <c r="C18" i="1"/>
  <c r="L17" i="1"/>
  <c r="L16" i="1" s="1"/>
  <c r="J17" i="1"/>
  <c r="J16" i="1" s="1"/>
  <c r="W16" i="1"/>
  <c r="Q16" i="1"/>
  <c r="W15" i="1"/>
  <c r="V15" i="1"/>
  <c r="V11" i="1" s="1"/>
  <c r="U15" i="1"/>
  <c r="T15" i="1"/>
  <c r="S15" i="1"/>
  <c r="R15" i="1"/>
  <c r="Q15" i="1"/>
  <c r="P15" i="1"/>
  <c r="P11" i="1" s="1"/>
  <c r="O15" i="1"/>
  <c r="N15" i="1"/>
  <c r="L15" i="1"/>
  <c r="K15" i="1"/>
  <c r="J15" i="1"/>
  <c r="I15" i="1"/>
  <c r="H15" i="1"/>
  <c r="G15" i="1"/>
  <c r="F15" i="1"/>
  <c r="E15" i="1"/>
  <c r="D15" i="1"/>
  <c r="D11" i="1" s="1"/>
  <c r="C15" i="1"/>
  <c r="M15" i="1" s="1"/>
  <c r="W14" i="1"/>
  <c r="V14" i="1"/>
  <c r="U14" i="1"/>
  <c r="U11" i="1" s="1"/>
  <c r="T14" i="1"/>
  <c r="S14" i="1"/>
  <c r="R14" i="1"/>
  <c r="Q14" i="1"/>
  <c r="P14" i="1"/>
  <c r="O14" i="1"/>
  <c r="O11" i="1" s="1"/>
  <c r="N14" i="1"/>
  <c r="L14" i="1"/>
  <c r="K14" i="1"/>
  <c r="J14" i="1"/>
  <c r="I14" i="1"/>
  <c r="I11" i="1" s="1"/>
  <c r="H14" i="1"/>
  <c r="G14" i="1"/>
  <c r="M14" i="1" s="1"/>
  <c r="F14" i="1"/>
  <c r="E14" i="1"/>
  <c r="D14" i="1"/>
  <c r="C14" i="1"/>
  <c r="C11" i="1" s="1"/>
  <c r="W13" i="1"/>
  <c r="V13" i="1"/>
  <c r="U13" i="1"/>
  <c r="T13" i="1"/>
  <c r="T11" i="1" s="1"/>
  <c r="S13" i="1"/>
  <c r="R13" i="1"/>
  <c r="R11" i="1" s="1"/>
  <c r="Q13" i="1"/>
  <c r="P13" i="1"/>
  <c r="O13" i="1"/>
  <c r="N13" i="1"/>
  <c r="N11" i="1" s="1"/>
  <c r="L13" i="1"/>
  <c r="K13" i="1"/>
  <c r="J13" i="1"/>
  <c r="I13" i="1"/>
  <c r="H13" i="1"/>
  <c r="G13" i="1"/>
  <c r="F13" i="1"/>
  <c r="E13" i="1"/>
  <c r="D13" i="1"/>
  <c r="C13" i="1"/>
  <c r="M13" i="1" s="1"/>
  <c r="W12" i="1"/>
  <c r="W11" i="1" s="1"/>
  <c r="W10" i="1" s="1"/>
  <c r="V12" i="1"/>
  <c r="U12" i="1"/>
  <c r="T12" i="1"/>
  <c r="S12" i="1"/>
  <c r="R12" i="1"/>
  <c r="Q12" i="1"/>
  <c r="Q11" i="1" s="1"/>
  <c r="P12" i="1"/>
  <c r="O12" i="1"/>
  <c r="N12" i="1"/>
  <c r="X12" i="1" s="1"/>
  <c r="L12" i="1"/>
  <c r="K12" i="1"/>
  <c r="K11" i="1" s="1"/>
  <c r="J12" i="1"/>
  <c r="I12" i="1"/>
  <c r="H12" i="1"/>
  <c r="G12" i="1"/>
  <c r="F12" i="1"/>
  <c r="E12" i="1"/>
  <c r="E11" i="1" s="1"/>
  <c r="D12" i="1"/>
  <c r="C12" i="1"/>
  <c r="L11" i="1"/>
  <c r="J11" i="1"/>
  <c r="F11" i="1"/>
  <c r="D9" i="3" l="1"/>
  <c r="K10" i="3"/>
  <c r="K9" i="3" s="1"/>
  <c r="K8" i="3" s="1"/>
  <c r="M24" i="3"/>
  <c r="H31" i="3"/>
  <c r="H30" i="3" s="1"/>
  <c r="H9" i="3"/>
  <c r="C10" i="3"/>
  <c r="C9" i="3" s="1"/>
  <c r="I30" i="3"/>
  <c r="G31" i="3"/>
  <c r="G30" i="3" s="1"/>
  <c r="G8" i="3" s="1"/>
  <c r="G62" i="3" s="1"/>
  <c r="M33" i="3"/>
  <c r="S31" i="3"/>
  <c r="S30" i="3" s="1"/>
  <c r="M34" i="3"/>
  <c r="X35" i="3"/>
  <c r="X42" i="3"/>
  <c r="X41" i="3" s="1"/>
  <c r="O41" i="3"/>
  <c r="X44" i="3"/>
  <c r="M45" i="3"/>
  <c r="H47" i="3"/>
  <c r="K62" i="3"/>
  <c r="T62" i="3"/>
  <c r="S62" i="3"/>
  <c r="E8" i="3"/>
  <c r="E62" i="3" s="1"/>
  <c r="X26" i="3"/>
  <c r="N23" i="3"/>
  <c r="N22" i="3" s="1"/>
  <c r="M42" i="3"/>
  <c r="C41" i="3"/>
  <c r="J8" i="3"/>
  <c r="J62" i="3" s="1"/>
  <c r="I8" i="3"/>
  <c r="O30" i="3"/>
  <c r="O8" i="3" s="1"/>
  <c r="O62" i="3" s="1"/>
  <c r="P31" i="3"/>
  <c r="P30" i="3" s="1"/>
  <c r="P8" i="3" s="1"/>
  <c r="P62" i="3" s="1"/>
  <c r="V31" i="3"/>
  <c r="V30" i="3" s="1"/>
  <c r="V8" i="3" s="1"/>
  <c r="V62" i="3" s="1"/>
  <c r="M40" i="3"/>
  <c r="M37" i="3" s="1"/>
  <c r="Y37" i="3" s="1"/>
  <c r="M58" i="3"/>
  <c r="X59" i="3"/>
  <c r="U62" i="3"/>
  <c r="Q10" i="3"/>
  <c r="Q9" i="3" s="1"/>
  <c r="Q8" i="3" s="1"/>
  <c r="W10" i="3"/>
  <c r="W9" i="3" s="1"/>
  <c r="W8" i="3" s="1"/>
  <c r="W62" i="3" s="1"/>
  <c r="M13" i="3"/>
  <c r="Y13" i="3" s="1"/>
  <c r="M17" i="3"/>
  <c r="M15" i="3" s="1"/>
  <c r="S8" i="3"/>
  <c r="M20" i="3"/>
  <c r="D19" i="3"/>
  <c r="X23" i="3"/>
  <c r="X22" i="3" s="1"/>
  <c r="M26" i="3"/>
  <c r="L31" i="3"/>
  <c r="L30" i="3" s="1"/>
  <c r="L8" i="3" s="1"/>
  <c r="L62" i="3" s="1"/>
  <c r="D32" i="3"/>
  <c r="D31" i="3" s="1"/>
  <c r="M35" i="3"/>
  <c r="Y35" i="3" s="1"/>
  <c r="J31" i="3"/>
  <c r="J30" i="3" s="1"/>
  <c r="X38" i="3"/>
  <c r="X37" i="3" s="1"/>
  <c r="X39" i="3"/>
  <c r="Y39" i="3" s="1"/>
  <c r="Y44" i="3"/>
  <c r="P47" i="3"/>
  <c r="V47" i="3"/>
  <c r="F62" i="3"/>
  <c r="M60" i="3"/>
  <c r="C59" i="3"/>
  <c r="I62" i="3"/>
  <c r="M12" i="3"/>
  <c r="R8" i="3"/>
  <c r="R62" i="3" s="1"/>
  <c r="X16" i="3"/>
  <c r="X15" i="3" s="1"/>
  <c r="X14" i="3" s="1"/>
  <c r="X10" i="3" s="1"/>
  <c r="X9" i="3" s="1"/>
  <c r="Y21" i="3"/>
  <c r="H23" i="3"/>
  <c r="H22" i="3" s="1"/>
  <c r="C30" i="3"/>
  <c r="X34" i="3"/>
  <c r="X32" i="3" s="1"/>
  <c r="N32" i="3"/>
  <c r="N31" i="3" s="1"/>
  <c r="N30" i="3" s="1"/>
  <c r="N8" i="3" s="1"/>
  <c r="N62" i="3" s="1"/>
  <c r="M43" i="3"/>
  <c r="D41" i="3"/>
  <c r="X45" i="3"/>
  <c r="D48" i="3"/>
  <c r="D47" i="3" s="1"/>
  <c r="J48" i="3"/>
  <c r="J47" i="3" s="1"/>
  <c r="X57" i="3"/>
  <c r="Y57" i="3" s="1"/>
  <c r="Q62" i="3"/>
  <c r="X20" i="3"/>
  <c r="X19" i="3" s="1"/>
  <c r="M54" i="3"/>
  <c r="M10" i="2"/>
  <c r="Y11" i="2"/>
  <c r="D8" i="2"/>
  <c r="D33" i="2" s="1"/>
  <c r="E8" i="2"/>
  <c r="E33" i="2" s="1"/>
  <c r="Y13" i="2"/>
  <c r="M12" i="2"/>
  <c r="Y12" i="2" s="1"/>
  <c r="H8" i="2"/>
  <c r="H33" i="2" s="1"/>
  <c r="Y31" i="2"/>
  <c r="M30" i="2"/>
  <c r="X9" i="2"/>
  <c r="X8" i="2" s="1"/>
  <c r="X33" i="2" s="1"/>
  <c r="X10" i="2"/>
  <c r="M21" i="2"/>
  <c r="Y22" i="2"/>
  <c r="Y26" i="2"/>
  <c r="M25" i="2"/>
  <c r="Y25" i="2" s="1"/>
  <c r="I9" i="2"/>
  <c r="I8" i="2" s="1"/>
  <c r="I33" i="2" s="1"/>
  <c r="D10" i="2"/>
  <c r="J10" i="2"/>
  <c r="P10" i="2"/>
  <c r="V10" i="2"/>
  <c r="C21" i="2"/>
  <c r="C20" i="2" s="1"/>
  <c r="O21" i="2"/>
  <c r="O20" i="2" s="1"/>
  <c r="O8" i="2" s="1"/>
  <c r="O33" i="2" s="1"/>
  <c r="D30" i="2"/>
  <c r="D29" i="2" s="1"/>
  <c r="D21" i="2"/>
  <c r="D20" i="2" s="1"/>
  <c r="C12" i="2"/>
  <c r="C9" i="2" s="1"/>
  <c r="C8" i="2" s="1"/>
  <c r="C33" i="2" s="1"/>
  <c r="Y64" i="1"/>
  <c r="W9" i="1"/>
  <c r="W66" i="1" s="1"/>
  <c r="X11" i="1"/>
  <c r="I10" i="1"/>
  <c r="Y55" i="1"/>
  <c r="Q10" i="1"/>
  <c r="X14" i="1"/>
  <c r="Y14" i="1" s="1"/>
  <c r="X20" i="1"/>
  <c r="O17" i="1"/>
  <c r="O16" i="1" s="1"/>
  <c r="O10" i="1" s="1"/>
  <c r="O9" i="1" s="1"/>
  <c r="O66" i="1" s="1"/>
  <c r="X31" i="1"/>
  <c r="Y31" i="1" s="1"/>
  <c r="K49" i="1"/>
  <c r="E17" i="1"/>
  <c r="E16" i="1" s="1"/>
  <c r="K17" i="1"/>
  <c r="K16" i="1" s="1"/>
  <c r="N17" i="1"/>
  <c r="N16" i="1" s="1"/>
  <c r="N10" i="1" s="1"/>
  <c r="N9" i="1" s="1"/>
  <c r="N66" i="1" s="1"/>
  <c r="T17" i="1"/>
  <c r="T16" i="1" s="1"/>
  <c r="T10" i="1" s="1"/>
  <c r="T9" i="1" s="1"/>
  <c r="T66" i="1" s="1"/>
  <c r="V26" i="1"/>
  <c r="V10" i="1" s="1"/>
  <c r="V9" i="1" s="1"/>
  <c r="V66" i="1" s="1"/>
  <c r="M28" i="1"/>
  <c r="S26" i="1"/>
  <c r="M39" i="1"/>
  <c r="D38" i="1"/>
  <c r="J38" i="1"/>
  <c r="M51" i="1"/>
  <c r="D50" i="1"/>
  <c r="M54" i="1"/>
  <c r="D53" i="1"/>
  <c r="M56" i="1"/>
  <c r="Y56" i="1" s="1"/>
  <c r="R57" i="1"/>
  <c r="X64" i="1"/>
  <c r="L26" i="1"/>
  <c r="L10" i="1" s="1"/>
  <c r="L9" i="1" s="1"/>
  <c r="L66" i="1" s="1"/>
  <c r="Y47" i="1"/>
  <c r="R17" i="1"/>
  <c r="R16" i="1" s="1"/>
  <c r="R10" i="1" s="1"/>
  <c r="R9" i="1" s="1"/>
  <c r="R66" i="1" s="1"/>
  <c r="H17" i="1"/>
  <c r="H16" i="1" s="1"/>
  <c r="Y25" i="1"/>
  <c r="F26" i="1"/>
  <c r="F10" i="1" s="1"/>
  <c r="F9" i="1" s="1"/>
  <c r="F66" i="1" s="1"/>
  <c r="X28" i="1"/>
  <c r="X27" i="1" s="1"/>
  <c r="M30" i="1"/>
  <c r="S29" i="1"/>
  <c r="E38" i="1"/>
  <c r="E26" i="1" s="1"/>
  <c r="E10" i="1" s="1"/>
  <c r="E9" i="1" s="1"/>
  <c r="E66" i="1" s="1"/>
  <c r="K38" i="1"/>
  <c r="K26" i="1" s="1"/>
  <c r="M40" i="1"/>
  <c r="Y40" i="1" s="1"/>
  <c r="C44" i="1"/>
  <c r="C10" i="1" s="1"/>
  <c r="C9" i="1" s="1"/>
  <c r="C66" i="1" s="1"/>
  <c r="I44" i="1"/>
  <c r="C50" i="1"/>
  <c r="C49" i="1" s="1"/>
  <c r="U49" i="1"/>
  <c r="U9" i="1" s="1"/>
  <c r="U66" i="1" s="1"/>
  <c r="X54" i="1"/>
  <c r="X53" i="1" s="1"/>
  <c r="X49" i="1" s="1"/>
  <c r="X13" i="1"/>
  <c r="Y13" i="1" s="1"/>
  <c r="M23" i="1"/>
  <c r="Y23" i="1" s="1"/>
  <c r="M65" i="1"/>
  <c r="X21" i="1"/>
  <c r="M24" i="1"/>
  <c r="Y24" i="1" s="1"/>
  <c r="G29" i="1"/>
  <c r="G26" i="1" s="1"/>
  <c r="H11" i="1"/>
  <c r="H10" i="1" s="1"/>
  <c r="H9" i="1" s="1"/>
  <c r="H66" i="1" s="1"/>
  <c r="X15" i="1"/>
  <c r="G17" i="1"/>
  <c r="G16" i="1" s="1"/>
  <c r="M18" i="1"/>
  <c r="S17" i="1"/>
  <c r="S16" i="1" s="1"/>
  <c r="M19" i="1"/>
  <c r="Y19" i="1" s="1"/>
  <c r="P26" i="1"/>
  <c r="P10" i="1" s="1"/>
  <c r="P9" i="1" s="1"/>
  <c r="P66" i="1" s="1"/>
  <c r="X30" i="1"/>
  <c r="D29" i="1"/>
  <c r="D26" i="1" s="1"/>
  <c r="D10" i="1" s="1"/>
  <c r="J29" i="1"/>
  <c r="F49" i="1"/>
  <c r="L49" i="1"/>
  <c r="S53" i="1"/>
  <c r="S49" i="1" s="1"/>
  <c r="G11" i="1"/>
  <c r="M12" i="1"/>
  <c r="S11" i="1"/>
  <c r="S10" i="1" s="1"/>
  <c r="S9" i="1" s="1"/>
  <c r="S66" i="1" s="1"/>
  <c r="M20" i="1"/>
  <c r="Y20" i="1" s="1"/>
  <c r="M21" i="1"/>
  <c r="Y21" i="1" s="1"/>
  <c r="X23" i="1"/>
  <c r="X17" i="1" s="1"/>
  <c r="X16" i="1" s="1"/>
  <c r="N29" i="1"/>
  <c r="N26" i="1" s="1"/>
  <c r="M32" i="1"/>
  <c r="Y32" i="1" s="1"/>
  <c r="M33" i="1"/>
  <c r="Y33" i="1" s="1"/>
  <c r="Y35" i="1"/>
  <c r="X39" i="1"/>
  <c r="X38" i="1" s="1"/>
  <c r="N38" i="1"/>
  <c r="R38" i="1"/>
  <c r="R26" i="1" s="1"/>
  <c r="X45" i="1"/>
  <c r="X44" i="1" s="1"/>
  <c r="Q49" i="1"/>
  <c r="W49" i="1"/>
  <c r="X57" i="1"/>
  <c r="M60" i="1"/>
  <c r="Y63" i="1"/>
  <c r="Y15" i="1"/>
  <c r="J26" i="1"/>
  <c r="J10" i="1" s="1"/>
  <c r="J9" i="1" s="1"/>
  <c r="J66" i="1" s="1"/>
  <c r="Y41" i="1"/>
  <c r="I49" i="1"/>
  <c r="M45" i="1"/>
  <c r="X55" i="1"/>
  <c r="M14" i="3" l="1"/>
  <c r="Y14" i="3" s="1"/>
  <c r="Y15" i="3"/>
  <c r="M59" i="3"/>
  <c r="C62" i="3"/>
  <c r="H8" i="3"/>
  <c r="H62" i="3" s="1"/>
  <c r="Y26" i="3"/>
  <c r="Y45" i="3"/>
  <c r="M32" i="3"/>
  <c r="Y33" i="3"/>
  <c r="Y38" i="3"/>
  <c r="X31" i="3"/>
  <c r="X30" i="3" s="1"/>
  <c r="X8" i="3" s="1"/>
  <c r="X62" i="3" s="1"/>
  <c r="Y12" i="3"/>
  <c r="M11" i="3"/>
  <c r="M19" i="3"/>
  <c r="Y19" i="3" s="1"/>
  <c r="Y20" i="3"/>
  <c r="Y16" i="3"/>
  <c r="M23" i="3"/>
  <c r="M41" i="3"/>
  <c r="Y41" i="3" s="1"/>
  <c r="Y42" i="3"/>
  <c r="Y54" i="3"/>
  <c r="M53" i="3"/>
  <c r="D30" i="3"/>
  <c r="D8" i="3" s="1"/>
  <c r="D62" i="3" s="1"/>
  <c r="C8" i="3"/>
  <c r="M29" i="2"/>
  <c r="Y29" i="2" s="1"/>
  <c r="Y30" i="2"/>
  <c r="Y21" i="2"/>
  <c r="M20" i="2"/>
  <c r="Y20" i="2" s="1"/>
  <c r="M9" i="2"/>
  <c r="Y10" i="2"/>
  <c r="Y39" i="1"/>
  <c r="M38" i="1"/>
  <c r="Y38" i="1" s="1"/>
  <c r="X10" i="1"/>
  <c r="X9" i="1" s="1"/>
  <c r="X66" i="1" s="1"/>
  <c r="Y60" i="1"/>
  <c r="M59" i="1"/>
  <c r="Y45" i="1"/>
  <c r="M44" i="1"/>
  <c r="Y44" i="1" s="1"/>
  <c r="M29" i="1"/>
  <c r="Y29" i="1" s="1"/>
  <c r="Y30" i="1"/>
  <c r="X29" i="1"/>
  <c r="X26" i="1"/>
  <c r="Q9" i="1"/>
  <c r="Q66" i="1" s="1"/>
  <c r="M11" i="1"/>
  <c r="Y12" i="1"/>
  <c r="M53" i="1"/>
  <c r="Y53" i="1" s="1"/>
  <c r="Y54" i="1"/>
  <c r="G10" i="1"/>
  <c r="G9" i="1" s="1"/>
  <c r="G66" i="1" s="1"/>
  <c r="D49" i="1"/>
  <c r="D9" i="1" s="1"/>
  <c r="D66" i="1" s="1"/>
  <c r="M27" i="1"/>
  <c r="Y28" i="1"/>
  <c r="K10" i="1"/>
  <c r="K9" i="1" s="1"/>
  <c r="K66" i="1" s="1"/>
  <c r="I9" i="1"/>
  <c r="I66" i="1" s="1"/>
  <c r="M17" i="1"/>
  <c r="Y18" i="1"/>
  <c r="Y51" i="1"/>
  <c r="M50" i="1"/>
  <c r="M22" i="3" l="1"/>
  <c r="Y22" i="3" s="1"/>
  <c r="Y23" i="3"/>
  <c r="Y53" i="3"/>
  <c r="M48" i="3"/>
  <c r="Y59" i="3"/>
  <c r="M10" i="3"/>
  <c r="Y11" i="3"/>
  <c r="M31" i="3"/>
  <c r="Y32" i="3"/>
  <c r="Y9" i="2"/>
  <c r="M8" i="2"/>
  <c r="M49" i="1"/>
  <c r="Y49" i="1" s="1"/>
  <c r="Y50" i="1"/>
  <c r="M26" i="1"/>
  <c r="Y26" i="1" s="1"/>
  <c r="Y27" i="1"/>
  <c r="M10" i="1"/>
  <c r="Y11" i="1"/>
  <c r="M16" i="1"/>
  <c r="Y16" i="1" s="1"/>
  <c r="Y17" i="1"/>
  <c r="M58" i="1"/>
  <c r="Y59" i="1"/>
  <c r="M9" i="3" l="1"/>
  <c r="Y10" i="3"/>
  <c r="M47" i="3"/>
  <c r="Y47" i="3" s="1"/>
  <c r="Y48" i="3"/>
  <c r="M30" i="3"/>
  <c r="Y30" i="3" s="1"/>
  <c r="Y31" i="3"/>
  <c r="M33" i="2"/>
  <c r="Y33" i="2" s="1"/>
  <c r="Y8" i="2"/>
  <c r="Y10" i="1"/>
  <c r="Y58" i="1"/>
  <c r="M57" i="1"/>
  <c r="Y57" i="1" s="1"/>
  <c r="M8" i="3" l="1"/>
  <c r="Y9" i="3"/>
  <c r="M9" i="1"/>
  <c r="Y8" i="3" l="1"/>
  <c r="M62" i="3"/>
  <c r="Y62" i="3" s="1"/>
  <c r="Y9" i="1"/>
  <c r="M66" i="1"/>
  <c r="Y66" i="1" s="1"/>
</calcChain>
</file>

<file path=xl/sharedStrings.xml><?xml version="1.0" encoding="utf-8"?>
<sst xmlns="http://schemas.openxmlformats.org/spreadsheetml/2006/main" count="402" uniqueCount="146">
  <si>
    <t xml:space="preserve"> CUADRO No.2</t>
  </si>
  <si>
    <t>INGRESOS FISCALES COMPARADOS POR PARTIDAS, DIRECCION GENERAL DE IMPUESTOS INTERNOS</t>
  </si>
  <si>
    <t>ENERO-OCTUBRE  2021/PRESUPUESTO REFORMULADO 2021</t>
  </si>
  <si>
    <t xml:space="preserve">(En millones RD$) </t>
  </si>
  <si>
    <t>PARTIDAS</t>
  </si>
  <si>
    <t>RECAUDADO 2021</t>
  </si>
  <si>
    <t>PRESUPUESTO REFORMULADO 2021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</si>
  <si>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</si>
  <si>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</si>
  <si>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</si>
  <si>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</si>
  <si>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</si>
  <si>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</si>
  <si>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</si>
  <si>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</si>
  <si>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</si>
  <si>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</si>
  <si>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</si>
  <si>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</si>
  <si>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</si>
  <si>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</si>
  <si>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</si>
  <si>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</si>
  <si>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</si>
  <si>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</si>
  <si>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</si>
  <si>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</si>
  <si>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</si>
  <si>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</si>
  <si>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</si>
  <si>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</si>
  <si>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</si>
  <si>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</si>
  <si>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</si>
  <si>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</si>
  <si>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</si>
  <si>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</si>
  <si>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</si>
  <si>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</si>
  <si>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</si>
  <si>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</si>
  <si>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</si>
  <si>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</si>
  <si>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</si>
  <si>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</si>
  <si>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</si>
  <si>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</si>
  <si>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</si>
  <si>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</si>
  <si>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</si>
  <si>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</si>
  <si>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</si>
  <si>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</si>
  <si>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</si>
  <si>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</si>
  <si>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</si>
  <si>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</si>
  <si>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</si>
  <si>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</si>
  <si>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</si>
  <si>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</si>
  <si>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</si>
  <si>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</si>
  <si>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</si>
  <si>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</si>
  <si>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</si>
  <si>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</si>
  <si>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</si>
  <si>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</si>
  <si>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</si>
  <si>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</si>
  <si>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 Ingresos por diferencial del gas licuado de petróleo</t>
  </si>
  <si>
    <t>B)  INGRESOS DE CAPITAL</t>
  </si>
  <si>
    <t xml:space="preserve">   TOTAL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</si>
  <si>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</si>
  <si>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</si>
  <si>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</si>
  <si>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</si>
  <si>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</si>
  <si>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</si>
  <si>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</si>
  <si>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</si>
  <si>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PRESUPUESTO REFORMULADO  2021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</si>
  <si>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</si>
  <si>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</si>
  <si>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</si>
  <si>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</si>
  <si>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</si>
  <si>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</si>
  <si>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</si>
  <si>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</si>
  <si>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</si>
  <si>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</si>
  <si>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</si>
  <si>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</si>
  <si>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</si>
  <si>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</si>
  <si>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</si>
  <si>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(1) Cifras sujetas a rectificación.   Incluye los dólares convertidos a la tasa oficial. </t>
  </si>
  <si>
    <t xml:space="preserve">     Excluye depósitos en exceso de la DGA.</t>
  </si>
  <si>
    <t>CUADRO No.4</t>
  </si>
  <si>
    <t xml:space="preserve"> INGRESOS FISCALES COMPARADOS  POR PARTIDAS, TESORERÍA NACIONAL</t>
  </si>
  <si>
    <t xml:space="preserve">(En millones de RD$) </t>
  </si>
  <si>
    <t>%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</si>
  <si>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</si>
  <si>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</si>
  <si>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</si>
  <si>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</si>
  <si>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</si>
  <si>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</si>
  <si>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</si>
  <si>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</si>
  <si>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</si>
  <si>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</si>
  <si>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</si>
  <si>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</si>
  <si>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De Instituciones  Públicas Descentralizadas o Autónomas</t>
  </si>
  <si>
    <t>- Transferencias Corrientes Rec. de Inst. Públicas Fin. No Monetarias (Superintendencia de Bancos)</t>
  </si>
  <si>
    <t>- Donaciones Pecunarias Privadas de Personas Fìsicas  y Juridicas por  COVID-19 (CONEP)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</si>
  <si>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</si>
  <si>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</si>
  <si>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</si>
  <si>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</si>
  <si>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</si>
  <si>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</si>
  <si>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</si>
  <si>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</si>
  <si>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Recursos de Captación Directa para el Fomento y Desarrollo del Gas Natural en el Parque vehicular</t>
  </si>
  <si>
    <t xml:space="preserve"> - Otros Recursos de Captación Directa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</si>
  <si>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</si>
  <si>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</si>
  <si>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</si>
  <si>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</si>
  <si>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</si>
  <si>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</si>
  <si>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</si>
  <si>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Inversiones Financieras</t>
  </si>
  <si>
    <t xml:space="preserve">     - Recursos de Captación Directa de la Procuradoria General de la República ( multas de tránsito)</t>
  </si>
  <si>
    <t>- Ventas de Activos No Financieros</t>
  </si>
  <si>
    <t>- Transferencias Capital</t>
  </si>
  <si>
    <t xml:space="preserve">TOTAL </t>
  </si>
  <si>
    <t>colocación de bonos internos y externos, según el Manual de Estadísticas de Finanzas Públicas del FMI.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</si>
  <si>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</si>
  <si>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</si>
  <si>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</si>
  <si>
    <r>
      <t xml:space="preserve">(1) Cifras sujetas a rectificación.  Incluye los dólares convertidos a la tasa oficial.  </t>
    </r>
    <r>
      <rPr>
        <b/>
        <sz val="8"/>
        <color indexed="8"/>
        <rFont val="Segoe UI"/>
        <family val="2"/>
      </rPr>
      <t xml:space="preserve">Se realizaron  cambios en la metodología de registro de los intereses y ganancias por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</si>
</sst>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0.0"/>
    <numFmt numFmtId="167" formatCode="#,##0.0000_);\(#,##0.0000\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12"/>
      <name val="Courier"/>
      <family val="3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i/>
      <sz val="12"/>
      <color indexed="8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2"/>
      <name val="Arial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Segoe UI"/>
      <family val="2"/>
    </font>
    <font>
      <b/>
      <sz val="10"/>
      <name val="Segoe U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9" fontId="9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39" fontId="9" fillId="0" borderId="0"/>
  </cellStyleXfs>
  <cellXfs count="190">
    <xf numFmtId="0" fontId="0" fillId="0" borderId="0" xfId="0"/>
    <xf numFmtId="0" fontId="2" fillId="0" borderId="0" xfId="2" applyFont="1" applyFill="1"/>
    <xf numFmtId="0" fontId="1" fillId="0" borderId="0" xfId="2" applyFont="1" applyFill="1" applyBorder="1"/>
    <xf numFmtId="164" fontId="1" fillId="0" borderId="0" xfId="1" applyNumberFormat="1" applyFont="1" applyFill="1" applyBorder="1"/>
    <xf numFmtId="0" fontId="1" fillId="0" borderId="0" xfId="2" applyFont="1"/>
    <xf numFmtId="0" fontId="1" fillId="0" borderId="0" xfId="2"/>
    <xf numFmtId="0" fontId="3" fillId="0" borderId="0" xfId="2" applyFont="1" applyFill="1" applyAlignment="1" applyProtection="1">
      <alignment horizontal="center"/>
    </xf>
    <xf numFmtId="0" fontId="4" fillId="0" borderId="0" xfId="2" applyFont="1" applyFill="1"/>
    <xf numFmtId="0" fontId="5" fillId="0" borderId="0" xfId="2" applyFont="1" applyFill="1" applyBorder="1"/>
    <xf numFmtId="164" fontId="5" fillId="0" borderId="0" xfId="1" applyNumberFormat="1" applyFont="1" applyFill="1" applyBorder="1"/>
    <xf numFmtId="0" fontId="4" fillId="0" borderId="0" xfId="2" applyFont="1" applyFill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7" fillId="2" borderId="1" xfId="3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 applyProtection="1">
      <alignment horizontal="center" vertical="center"/>
    </xf>
    <xf numFmtId="0" fontId="7" fillId="2" borderId="1" xfId="3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/>
    </xf>
    <xf numFmtId="0" fontId="7" fillId="2" borderId="5" xfId="3" applyFont="1" applyFill="1" applyBorder="1" applyAlignment="1" applyProtection="1">
      <alignment horizontal="center" vertical="center"/>
    </xf>
    <xf numFmtId="0" fontId="7" fillId="2" borderId="4" xfId="3" applyFont="1" applyFill="1" applyBorder="1" applyAlignment="1" applyProtection="1">
      <alignment horizontal="center" vertical="center" wrapText="1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left" vertical="center"/>
    </xf>
    <xf numFmtId="165" fontId="8" fillId="0" borderId="7" xfId="4" applyNumberFormat="1" applyFont="1" applyFill="1" applyBorder="1"/>
    <xf numFmtId="165" fontId="8" fillId="0" borderId="7" xfId="1" applyNumberFormat="1" applyFont="1" applyFill="1" applyBorder="1"/>
    <xf numFmtId="165" fontId="8" fillId="0" borderId="7" xfId="1" applyNumberFormat="1" applyFont="1" applyFill="1" applyBorder="1" applyAlignment="1">
      <alignment horizontal="right" indent="1"/>
    </xf>
    <xf numFmtId="0" fontId="8" fillId="0" borderId="8" xfId="3" applyFont="1" applyFill="1" applyBorder="1" applyAlignment="1" applyProtection="1"/>
    <xf numFmtId="165" fontId="8" fillId="0" borderId="8" xfId="3" applyNumberFormat="1" applyFont="1" applyFill="1" applyBorder="1" applyProtection="1"/>
    <xf numFmtId="165" fontId="8" fillId="0" borderId="8" xfId="1" applyNumberFormat="1" applyFont="1" applyFill="1" applyBorder="1" applyProtection="1"/>
    <xf numFmtId="165" fontId="8" fillId="0" borderId="9" xfId="1" applyNumberFormat="1" applyFont="1" applyFill="1" applyBorder="1" applyAlignment="1" applyProtection="1">
      <alignment horizontal="right" indent="1"/>
    </xf>
    <xf numFmtId="165" fontId="8" fillId="0" borderId="8" xfId="1" applyNumberFormat="1" applyFont="1" applyFill="1" applyBorder="1" applyAlignment="1" applyProtection="1">
      <alignment horizontal="right" indent="1"/>
    </xf>
    <xf numFmtId="165" fontId="8" fillId="0" borderId="8" xfId="3" applyNumberFormat="1" applyFont="1" applyFill="1" applyBorder="1" applyAlignment="1" applyProtection="1"/>
    <xf numFmtId="165" fontId="8" fillId="0" borderId="9" xfId="3" applyNumberFormat="1" applyFont="1" applyFill="1" applyBorder="1" applyAlignment="1" applyProtection="1"/>
    <xf numFmtId="165" fontId="8" fillId="0" borderId="8" xfId="1" applyNumberFormat="1" applyFont="1" applyFill="1" applyBorder="1" applyAlignment="1" applyProtection="1"/>
    <xf numFmtId="49" fontId="10" fillId="0" borderId="8" xfId="5" applyNumberFormat="1" applyFont="1" applyFill="1" applyBorder="1" applyAlignment="1" applyProtection="1">
      <alignment horizontal="left" indent="1"/>
    </xf>
    <xf numFmtId="165" fontId="10" fillId="0" borderId="8" xfId="3" applyNumberFormat="1" applyFont="1" applyFill="1" applyBorder="1" applyAlignment="1" applyProtection="1"/>
    <xf numFmtId="165" fontId="10" fillId="0" borderId="9" xfId="3" applyNumberFormat="1" applyFont="1" applyFill="1" applyBorder="1" applyAlignment="1" applyProtection="1"/>
    <xf numFmtId="165" fontId="10" fillId="0" borderId="8" xfId="1" applyNumberFormat="1" applyFont="1" applyFill="1" applyBorder="1" applyAlignment="1" applyProtection="1"/>
    <xf numFmtId="165" fontId="10" fillId="0" borderId="9" xfId="1" applyNumberFormat="1" applyFont="1" applyFill="1" applyBorder="1" applyAlignment="1" applyProtection="1">
      <alignment horizontal="right" indent="1"/>
    </xf>
    <xf numFmtId="165" fontId="10" fillId="0" borderId="8" xfId="1" applyNumberFormat="1" applyFont="1" applyFill="1" applyBorder="1" applyAlignment="1" applyProtection="1">
      <alignment horizontal="right" indent="1"/>
    </xf>
    <xf numFmtId="165" fontId="8" fillId="0" borderId="9" xfId="3" applyNumberFormat="1" applyFont="1" applyFill="1" applyBorder="1" applyProtection="1"/>
    <xf numFmtId="49" fontId="8" fillId="0" borderId="8" xfId="3" applyNumberFormat="1" applyFont="1" applyFill="1" applyBorder="1" applyAlignment="1" applyProtection="1">
      <alignment horizontal="left" indent="1"/>
    </xf>
    <xf numFmtId="49" fontId="10" fillId="0" borderId="8" xfId="5" applyNumberFormat="1" applyFont="1" applyFill="1" applyBorder="1" applyAlignment="1" applyProtection="1">
      <alignment horizontal="left" indent="2"/>
    </xf>
    <xf numFmtId="165" fontId="10" fillId="0" borderId="8" xfId="3" applyNumberFormat="1" applyFont="1" applyFill="1" applyBorder="1" applyProtection="1"/>
    <xf numFmtId="165" fontId="10" fillId="0" borderId="8" xfId="1" applyNumberFormat="1" applyFont="1" applyFill="1" applyBorder="1" applyProtection="1"/>
    <xf numFmtId="165" fontId="11" fillId="0" borderId="8" xfId="1" applyNumberFormat="1" applyFont="1" applyFill="1" applyBorder="1" applyProtection="1"/>
    <xf numFmtId="165" fontId="11" fillId="0" borderId="8" xfId="3" applyNumberFormat="1" applyFont="1" applyFill="1" applyBorder="1" applyProtection="1"/>
    <xf numFmtId="49" fontId="10" fillId="0" borderId="8" xfId="2" applyNumberFormat="1" applyFont="1" applyFill="1" applyBorder="1" applyAlignment="1" applyProtection="1">
      <alignment horizontal="left" indent="2"/>
    </xf>
    <xf numFmtId="0" fontId="1" fillId="0" borderId="0" xfId="2" applyFont="1" applyBorder="1"/>
    <xf numFmtId="0" fontId="1" fillId="0" borderId="0" xfId="2" applyBorder="1"/>
    <xf numFmtId="49" fontId="10" fillId="0" borderId="8" xfId="3" applyNumberFormat="1" applyFont="1" applyFill="1" applyBorder="1" applyAlignment="1" applyProtection="1">
      <alignment horizontal="left" indent="2"/>
    </xf>
    <xf numFmtId="0" fontId="8" fillId="0" borderId="8" xfId="3" applyFont="1" applyFill="1" applyBorder="1" applyAlignment="1" applyProtection="1">
      <alignment horizontal="left" indent="1"/>
    </xf>
    <xf numFmtId="49" fontId="10" fillId="0" borderId="8" xfId="6" applyNumberFormat="1" applyFont="1" applyFill="1" applyBorder="1" applyAlignment="1" applyProtection="1">
      <alignment horizontal="left" indent="2"/>
    </xf>
    <xf numFmtId="165" fontId="12" fillId="0" borderId="8" xfId="3" applyNumberFormat="1" applyFont="1" applyFill="1" applyBorder="1" applyProtection="1"/>
    <xf numFmtId="0" fontId="13" fillId="0" borderId="8" xfId="2" applyFont="1" applyBorder="1"/>
    <xf numFmtId="165" fontId="8" fillId="0" borderId="9" xfId="1" applyNumberFormat="1" applyFont="1" applyFill="1" applyBorder="1" applyProtection="1"/>
    <xf numFmtId="0" fontId="14" fillId="0" borderId="0" xfId="2" applyFont="1"/>
    <xf numFmtId="49" fontId="8" fillId="0" borderId="8" xfId="6" applyNumberFormat="1" applyFont="1" applyFill="1" applyBorder="1" applyAlignment="1" applyProtection="1">
      <alignment horizontal="left" indent="1"/>
    </xf>
    <xf numFmtId="0" fontId="1" fillId="0" borderId="0" xfId="2" applyAlignment="1">
      <alignment vertical="center"/>
    </xf>
    <xf numFmtId="49" fontId="8" fillId="0" borderId="8" xfId="6" applyNumberFormat="1" applyFont="1" applyFill="1" applyBorder="1" applyAlignment="1" applyProtection="1">
      <alignment horizontal="left"/>
    </xf>
    <xf numFmtId="0" fontId="15" fillId="0" borderId="0" xfId="2" applyFont="1"/>
    <xf numFmtId="0" fontId="16" fillId="0" borderId="0" xfId="2" applyFont="1"/>
    <xf numFmtId="0" fontId="18" fillId="0" borderId="0" xfId="7" applyFont="1" applyAlignment="1" applyProtection="1"/>
    <xf numFmtId="165" fontId="8" fillId="0" borderId="8" xfId="6" applyNumberFormat="1" applyFont="1" applyFill="1" applyBorder="1" applyProtection="1"/>
    <xf numFmtId="0" fontId="7" fillId="2" borderId="5" xfId="3" applyFont="1" applyFill="1" applyBorder="1" applyAlignment="1" applyProtection="1">
      <alignment horizontal="left" vertical="center"/>
    </xf>
    <xf numFmtId="165" fontId="7" fillId="2" borderId="5" xfId="3" applyNumberFormat="1" applyFont="1" applyFill="1" applyBorder="1" applyAlignment="1" applyProtection="1">
      <alignment vertical="center"/>
    </xf>
    <xf numFmtId="165" fontId="7" fillId="2" borderId="5" xfId="1" applyNumberFormat="1" applyFont="1" applyFill="1" applyBorder="1" applyAlignment="1" applyProtection="1">
      <alignment vertical="center"/>
    </xf>
    <xf numFmtId="165" fontId="7" fillId="2" borderId="5" xfId="1" applyNumberFormat="1" applyFont="1" applyFill="1" applyBorder="1" applyAlignment="1" applyProtection="1">
      <alignment horizontal="right" vertical="center" indent="1"/>
    </xf>
    <xf numFmtId="165" fontId="13" fillId="0" borderId="0" xfId="2" applyNumberFormat="1" applyFont="1"/>
    <xf numFmtId="165" fontId="12" fillId="0" borderId="0" xfId="3" applyNumberFormat="1" applyFont="1" applyFill="1" applyBorder="1" applyAlignment="1" applyProtection="1">
      <alignment vertical="center"/>
    </xf>
    <xf numFmtId="164" fontId="11" fillId="0" borderId="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/>
    <xf numFmtId="165" fontId="19" fillId="0" borderId="0" xfId="2" applyNumberFormat="1" applyFont="1" applyFill="1" applyBorder="1"/>
    <xf numFmtId="164" fontId="11" fillId="0" borderId="0" xfId="1" applyNumberFormat="1" applyFont="1" applyFill="1" applyBorder="1" applyProtection="1"/>
    <xf numFmtId="164" fontId="12" fillId="0" borderId="0" xfId="1" applyNumberFormat="1" applyFont="1" applyFill="1" applyBorder="1" applyProtection="1"/>
    <xf numFmtId="0" fontId="20" fillId="0" borderId="0" xfId="2" applyFont="1" applyFill="1" applyAlignment="1" applyProtection="1"/>
    <xf numFmtId="164" fontId="19" fillId="0" borderId="0" xfId="1" applyNumberFormat="1" applyFont="1" applyFill="1" applyBorder="1"/>
    <xf numFmtId="164" fontId="10" fillId="0" borderId="0" xfId="1" applyNumberFormat="1" applyFont="1" applyAlignment="1">
      <alignment horizontal="right"/>
    </xf>
    <xf numFmtId="0" fontId="19" fillId="0" borderId="0" xfId="2" applyFont="1" applyFill="1" applyBorder="1"/>
    <xf numFmtId="166" fontId="19" fillId="0" borderId="0" xfId="2" applyNumberFormat="1" applyFont="1" applyFill="1" applyBorder="1"/>
    <xf numFmtId="0" fontId="20" fillId="0" borderId="0" xfId="2" applyFont="1" applyFill="1" applyAlignment="1" applyProtection="1">
      <alignment horizontal="left" indent="1"/>
    </xf>
    <xf numFmtId="0" fontId="21" fillId="0" borderId="0" xfId="2" applyFont="1" applyFill="1" applyBorder="1"/>
    <xf numFmtId="0" fontId="22" fillId="0" borderId="0" xfId="2" applyFont="1" applyFill="1" applyBorder="1"/>
    <xf numFmtId="0" fontId="1" fillId="0" borderId="0" xfId="2" applyFill="1" applyBorder="1"/>
    <xf numFmtId="164" fontId="1" fillId="0" borderId="0" xfId="1" applyNumberFormat="1" applyFill="1" applyBorder="1"/>
    <xf numFmtId="164" fontId="1" fillId="0" borderId="0" xfId="1" applyNumberFormat="1"/>
    <xf numFmtId="0" fontId="3" fillId="0" borderId="0" xfId="2" applyFont="1" applyFill="1" applyAlignment="1" applyProtection="1">
      <alignment horizontal="center"/>
    </xf>
    <xf numFmtId="0" fontId="23" fillId="0" borderId="0" xfId="2" applyFont="1" applyFill="1" applyBorder="1"/>
    <xf numFmtId="0" fontId="4" fillId="0" borderId="0" xfId="2" applyFont="1" applyFill="1" applyBorder="1" applyAlignment="1" applyProtection="1">
      <alignment horizontal="center"/>
    </xf>
    <xf numFmtId="0" fontId="5" fillId="0" borderId="0" xfId="2" applyFont="1" applyBorder="1"/>
    <xf numFmtId="0" fontId="7" fillId="2" borderId="1" xfId="2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/>
    <xf numFmtId="0" fontId="7" fillId="2" borderId="4" xfId="2" applyFont="1" applyFill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 wrapText="1"/>
    </xf>
    <xf numFmtId="39" fontId="8" fillId="0" borderId="8" xfId="8" applyFont="1" applyFill="1" applyBorder="1" applyAlignment="1" applyProtection="1"/>
    <xf numFmtId="165" fontId="8" fillId="0" borderId="7" xfId="3" applyNumberFormat="1" applyFont="1" applyFill="1" applyBorder="1"/>
    <xf numFmtId="165" fontId="8" fillId="0" borderId="9" xfId="3" applyNumberFormat="1" applyFont="1" applyFill="1" applyBorder="1"/>
    <xf numFmtId="165" fontId="11" fillId="0" borderId="0" xfId="2" applyNumberFormat="1" applyFont="1" applyFill="1" applyBorder="1"/>
    <xf numFmtId="49" fontId="8" fillId="0" borderId="8" xfId="8" applyNumberFormat="1" applyFont="1" applyFill="1" applyBorder="1" applyAlignment="1" applyProtection="1"/>
    <xf numFmtId="165" fontId="8" fillId="0" borderId="8" xfId="3" applyNumberFormat="1" applyFont="1" applyFill="1" applyBorder="1"/>
    <xf numFmtId="49" fontId="8" fillId="0" borderId="8" xfId="8" applyNumberFormat="1" applyFont="1" applyFill="1" applyBorder="1" applyAlignment="1" applyProtection="1">
      <alignment horizontal="left" indent="1"/>
    </xf>
    <xf numFmtId="0" fontId="24" fillId="0" borderId="8" xfId="3" applyFont="1" applyFill="1" applyBorder="1" applyAlignment="1" applyProtection="1">
      <alignment horizontal="left" indent="2"/>
    </xf>
    <xf numFmtId="165" fontId="24" fillId="0" borderId="8" xfId="3" applyNumberFormat="1" applyFont="1" applyFill="1" applyBorder="1" applyAlignment="1" applyProtection="1">
      <alignment horizontal="right"/>
    </xf>
    <xf numFmtId="165" fontId="24" fillId="0" borderId="9" xfId="3" applyNumberFormat="1" applyFont="1" applyFill="1" applyBorder="1" applyAlignment="1" applyProtection="1">
      <alignment horizontal="right"/>
    </xf>
    <xf numFmtId="165" fontId="13" fillId="0" borderId="8" xfId="3" applyNumberFormat="1" applyFont="1" applyFill="1" applyBorder="1" applyAlignment="1" applyProtection="1">
      <alignment horizontal="right"/>
    </xf>
    <xf numFmtId="165" fontId="13" fillId="0" borderId="9" xfId="3" applyNumberFormat="1" applyFont="1" applyFill="1" applyBorder="1" applyAlignment="1" applyProtection="1">
      <alignment horizontal="right"/>
    </xf>
    <xf numFmtId="49" fontId="10" fillId="0" borderId="8" xfId="8" applyNumberFormat="1" applyFont="1" applyFill="1" applyBorder="1" applyAlignment="1" applyProtection="1">
      <alignment horizontal="left" indent="2"/>
    </xf>
    <xf numFmtId="165" fontId="19" fillId="0" borderId="8" xfId="3" applyNumberFormat="1" applyFont="1" applyFill="1" applyBorder="1" applyAlignment="1" applyProtection="1">
      <alignment horizontal="right"/>
    </xf>
    <xf numFmtId="43" fontId="24" fillId="0" borderId="9" xfId="1" applyFont="1" applyFill="1" applyBorder="1" applyAlignment="1" applyProtection="1">
      <alignment horizontal="right"/>
    </xf>
    <xf numFmtId="165" fontId="8" fillId="0" borderId="8" xfId="8" applyNumberFormat="1" applyFont="1" applyFill="1" applyBorder="1" applyAlignment="1" applyProtection="1">
      <alignment horizontal="left" indent="1"/>
    </xf>
    <xf numFmtId="43" fontId="13" fillId="0" borderId="9" xfId="1" applyFont="1" applyFill="1" applyBorder="1" applyAlignment="1" applyProtection="1">
      <alignment horizontal="right"/>
    </xf>
    <xf numFmtId="165" fontId="13" fillId="0" borderId="8" xfId="3" applyNumberFormat="1" applyFont="1" applyFill="1" applyBorder="1"/>
    <xf numFmtId="49" fontId="24" fillId="0" borderId="8" xfId="3" applyNumberFormat="1" applyFont="1" applyFill="1" applyBorder="1" applyAlignment="1" applyProtection="1">
      <alignment horizontal="left" indent="2"/>
    </xf>
    <xf numFmtId="39" fontId="8" fillId="0" borderId="8" xfId="8" applyFont="1" applyFill="1" applyBorder="1"/>
    <xf numFmtId="49" fontId="13" fillId="0" borderId="8" xfId="3" applyNumberFormat="1" applyFont="1" applyFill="1" applyBorder="1" applyAlignment="1" applyProtection="1">
      <alignment horizontal="left"/>
    </xf>
    <xf numFmtId="165" fontId="12" fillId="0" borderId="0" xfId="2" applyNumberFormat="1" applyFont="1" applyFill="1" applyBorder="1"/>
    <xf numFmtId="39" fontId="8" fillId="0" borderId="8" xfId="8" applyFont="1" applyFill="1" applyBorder="1" applyAlignment="1" applyProtection="1">
      <alignment horizontal="left" indent="1"/>
    </xf>
    <xf numFmtId="39" fontId="10" fillId="0" borderId="8" xfId="8" applyFont="1" applyFill="1" applyBorder="1" applyAlignment="1" applyProtection="1">
      <alignment horizontal="left" indent="2"/>
    </xf>
    <xf numFmtId="165" fontId="10" fillId="0" borderId="8" xfId="3" applyNumberFormat="1" applyFont="1" applyFill="1" applyBorder="1"/>
    <xf numFmtId="165" fontId="7" fillId="2" borderId="10" xfId="3" applyNumberFormat="1" applyFont="1" applyFill="1" applyBorder="1" applyAlignment="1" applyProtection="1">
      <alignment vertical="center"/>
    </xf>
    <xf numFmtId="0" fontId="25" fillId="0" borderId="0" xfId="2" applyFont="1" applyFill="1" applyBorder="1"/>
    <xf numFmtId="0" fontId="26" fillId="0" borderId="0" xfId="2" applyFont="1" applyFill="1" applyBorder="1"/>
    <xf numFmtId="167" fontId="21" fillId="0" borderId="0" xfId="2" applyNumberFormat="1" applyFont="1" applyFill="1" applyBorder="1"/>
    <xf numFmtId="167" fontId="19" fillId="0" borderId="0" xfId="2" applyNumberFormat="1" applyFont="1" applyFill="1" applyBorder="1"/>
    <xf numFmtId="0" fontId="19" fillId="0" borderId="0" xfId="2" applyFont="1"/>
    <xf numFmtId="43" fontId="19" fillId="0" borderId="0" xfId="1" applyFont="1" applyFill="1" applyBorder="1"/>
    <xf numFmtId="0" fontId="19" fillId="0" borderId="0" xfId="2" applyFont="1" applyBorder="1"/>
    <xf numFmtId="0" fontId="1" fillId="0" borderId="0" xfId="2" applyFill="1"/>
    <xf numFmtId="0" fontId="27" fillId="0" borderId="0" xfId="2" applyFont="1" applyFill="1" applyAlignment="1" applyProtection="1">
      <alignment horizontal="center"/>
    </xf>
    <xf numFmtId="0" fontId="1" fillId="3" borderId="0" xfId="2" applyFont="1" applyFill="1"/>
    <xf numFmtId="0" fontId="1" fillId="3" borderId="0" xfId="2" applyFill="1"/>
    <xf numFmtId="0" fontId="28" fillId="0" borderId="0" xfId="2" applyFont="1" applyFill="1"/>
    <xf numFmtId="0" fontId="26" fillId="0" borderId="0" xfId="2" applyFont="1" applyFill="1"/>
    <xf numFmtId="0" fontId="28" fillId="0" borderId="0" xfId="2" applyFont="1" applyFill="1" applyAlignment="1" applyProtection="1">
      <alignment horizontal="center"/>
    </xf>
    <xf numFmtId="0" fontId="26" fillId="3" borderId="0" xfId="2" applyFont="1" applyFill="1"/>
    <xf numFmtId="0" fontId="26" fillId="0" borderId="0" xfId="2" applyFont="1"/>
    <xf numFmtId="0" fontId="7" fillId="2" borderId="1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1" fillId="3" borderId="0" xfId="2" applyFont="1" applyFill="1" applyBorder="1"/>
    <xf numFmtId="0" fontId="13" fillId="0" borderId="8" xfId="2" applyFont="1" applyFill="1" applyBorder="1" applyAlignment="1">
      <alignment horizontal="left" vertical="center"/>
    </xf>
    <xf numFmtId="49" fontId="8" fillId="0" borderId="8" xfId="2" applyNumberFormat="1" applyFont="1" applyFill="1" applyBorder="1" applyAlignment="1" applyProtection="1"/>
    <xf numFmtId="49" fontId="8" fillId="0" borderId="8" xfId="2" applyNumberFormat="1" applyFont="1" applyFill="1" applyBorder="1" applyAlignment="1" applyProtection="1">
      <alignment horizontal="left" indent="1"/>
    </xf>
    <xf numFmtId="0" fontId="10" fillId="0" borderId="8" xfId="2" applyFont="1" applyFill="1" applyBorder="1" applyAlignment="1" applyProtection="1">
      <alignment horizontal="left" indent="2"/>
    </xf>
    <xf numFmtId="165" fontId="10" fillId="0" borderId="9" xfId="3" applyNumberFormat="1" applyFont="1" applyFill="1" applyBorder="1" applyProtection="1"/>
    <xf numFmtId="49" fontId="8" fillId="0" borderId="8" xfId="2" applyNumberFormat="1" applyFont="1" applyBorder="1" applyAlignment="1">
      <alignment horizontal="left" indent="1"/>
    </xf>
    <xf numFmtId="49" fontId="8" fillId="0" borderId="8" xfId="2" applyNumberFormat="1" applyFont="1" applyFill="1" applyBorder="1" applyAlignment="1" applyProtection="1">
      <alignment horizontal="left" indent="2"/>
    </xf>
    <xf numFmtId="165" fontId="10" fillId="0" borderId="8" xfId="2" applyNumberFormat="1" applyFont="1" applyFill="1" applyBorder="1" applyAlignment="1" applyProtection="1">
      <alignment horizontal="left" indent="4"/>
    </xf>
    <xf numFmtId="165" fontId="10" fillId="4" borderId="8" xfId="2" applyNumberFormat="1" applyFont="1" applyFill="1" applyBorder="1" applyAlignment="1" applyProtection="1">
      <alignment horizontal="left" indent="4"/>
    </xf>
    <xf numFmtId="165" fontId="10" fillId="4" borderId="8" xfId="3" applyNumberFormat="1" applyFont="1" applyFill="1" applyBorder="1" applyAlignment="1" applyProtection="1"/>
    <xf numFmtId="165" fontId="10" fillId="4" borderId="9" xfId="3" applyNumberFormat="1" applyFont="1" applyFill="1" applyBorder="1" applyProtection="1"/>
    <xf numFmtId="43" fontId="10" fillId="4" borderId="9" xfId="1" applyFont="1" applyFill="1" applyBorder="1" applyProtection="1"/>
    <xf numFmtId="0" fontId="1" fillId="5" borderId="0" xfId="2" applyFill="1"/>
    <xf numFmtId="43" fontId="10" fillId="0" borderId="9" xfId="1" applyFont="1" applyFill="1" applyBorder="1" applyProtection="1"/>
    <xf numFmtId="49" fontId="8" fillId="0" borderId="8" xfId="2" applyNumberFormat="1" applyFont="1" applyFill="1" applyBorder="1" applyAlignment="1" applyProtection="1">
      <alignment horizontal="left"/>
    </xf>
    <xf numFmtId="165" fontId="1" fillId="3" borderId="0" xfId="2" applyNumberFormat="1" applyFont="1" applyFill="1" applyBorder="1"/>
    <xf numFmtId="49" fontId="12" fillId="0" borderId="8" xfId="4" applyNumberFormat="1" applyFont="1" applyFill="1" applyBorder="1" applyAlignment="1" applyProtection="1">
      <alignment horizontal="left" indent="1"/>
    </xf>
    <xf numFmtId="0" fontId="1" fillId="3" borderId="0" xfId="2" applyFill="1" applyBorder="1"/>
    <xf numFmtId="49" fontId="11" fillId="4" borderId="8" xfId="3" applyNumberFormat="1" applyFont="1" applyFill="1" applyBorder="1" applyAlignment="1" applyProtection="1">
      <alignment horizontal="left" indent="1"/>
    </xf>
    <xf numFmtId="165" fontId="10" fillId="4" borderId="8" xfId="3" applyNumberFormat="1" applyFont="1" applyFill="1" applyBorder="1"/>
    <xf numFmtId="43" fontId="10" fillId="4" borderId="8" xfId="1" applyFont="1" applyFill="1" applyBorder="1"/>
    <xf numFmtId="49" fontId="11" fillId="0" borderId="8" xfId="3" applyNumberFormat="1" applyFont="1" applyFill="1" applyBorder="1" applyAlignment="1" applyProtection="1">
      <alignment horizontal="left" indent="1"/>
    </xf>
    <xf numFmtId="165" fontId="10" fillId="3" borderId="8" xfId="3" applyNumberFormat="1" applyFont="1" applyFill="1" applyBorder="1"/>
    <xf numFmtId="49" fontId="8" fillId="0" borderId="8" xfId="2" applyNumberFormat="1" applyFont="1" applyFill="1" applyBorder="1" applyAlignment="1" applyProtection="1">
      <alignment horizontal="left" indent="3"/>
    </xf>
    <xf numFmtId="49" fontId="10" fillId="0" borderId="8" xfId="2" applyNumberFormat="1" applyFont="1" applyFill="1" applyBorder="1" applyAlignment="1" applyProtection="1">
      <alignment horizontal="left" indent="4"/>
    </xf>
    <xf numFmtId="49" fontId="10" fillId="4" borderId="8" xfId="2" applyNumberFormat="1" applyFont="1" applyFill="1" applyBorder="1" applyAlignment="1" applyProtection="1">
      <alignment horizontal="left" indent="4"/>
    </xf>
    <xf numFmtId="49" fontId="8" fillId="0" borderId="8" xfId="2" applyNumberFormat="1" applyFont="1" applyFill="1" applyBorder="1" applyAlignment="1" applyProtection="1">
      <alignment horizontal="left" vertical="center" indent="1"/>
    </xf>
    <xf numFmtId="165" fontId="24" fillId="0" borderId="8" xfId="2" applyNumberFormat="1" applyFont="1" applyFill="1" applyBorder="1"/>
    <xf numFmtId="165" fontId="13" fillId="0" borderId="8" xfId="2" applyNumberFormat="1" applyFont="1" applyFill="1" applyBorder="1"/>
    <xf numFmtId="43" fontId="8" fillId="0" borderId="9" xfId="1" applyFont="1" applyFill="1" applyBorder="1" applyProtection="1"/>
    <xf numFmtId="49" fontId="11" fillId="4" borderId="8" xfId="4" applyNumberFormat="1" applyFont="1" applyFill="1" applyBorder="1" applyAlignment="1" applyProtection="1">
      <alignment horizontal="left"/>
    </xf>
    <xf numFmtId="165" fontId="24" fillId="4" borderId="8" xfId="2" applyNumberFormat="1" applyFont="1" applyFill="1" applyBorder="1"/>
    <xf numFmtId="165" fontId="24" fillId="4" borderId="8" xfId="3" applyNumberFormat="1" applyFont="1" applyFill="1" applyBorder="1"/>
    <xf numFmtId="49" fontId="10" fillId="0" borderId="8" xfId="2" applyNumberFormat="1" applyFont="1" applyFill="1" applyBorder="1" applyAlignment="1" applyProtection="1">
      <alignment horizontal="left" indent="1"/>
    </xf>
    <xf numFmtId="49" fontId="7" fillId="2" borderId="5" xfId="2" applyNumberFormat="1" applyFont="1" applyFill="1" applyBorder="1" applyAlignment="1" applyProtection="1">
      <alignment horizontal="left" vertical="center"/>
    </xf>
    <xf numFmtId="165" fontId="7" fillId="2" borderId="5" xfId="3" applyNumberFormat="1" applyFont="1" applyFill="1" applyBorder="1" applyAlignment="1">
      <alignment vertical="center"/>
    </xf>
    <xf numFmtId="165" fontId="12" fillId="0" borderId="0" xfId="3" applyNumberFormat="1" applyFont="1" applyFill="1" applyBorder="1"/>
    <xf numFmtId="165" fontId="20" fillId="3" borderId="0" xfId="2" applyNumberFormat="1" applyFont="1" applyFill="1" applyBorder="1"/>
    <xf numFmtId="165" fontId="11" fillId="3" borderId="0" xfId="2" applyNumberFormat="1" applyFont="1" applyFill="1" applyBorder="1"/>
    <xf numFmtId="164" fontId="10" fillId="0" borderId="0" xfId="2" applyNumberFormat="1" applyFont="1" applyAlignment="1">
      <alignment horizontal="right"/>
    </xf>
    <xf numFmtId="0" fontId="19" fillId="0" borderId="0" xfId="2" applyFont="1" applyFill="1" applyBorder="1" applyAlignment="1">
      <alignment horizontal="center"/>
    </xf>
    <xf numFmtId="164" fontId="19" fillId="0" borderId="0" xfId="1" applyNumberFormat="1" applyFont="1" applyBorder="1"/>
    <xf numFmtId="165" fontId="30" fillId="0" borderId="0" xfId="2" applyNumberFormat="1" applyFont="1" applyFill="1" applyBorder="1" applyProtection="1"/>
    <xf numFmtId="165" fontId="31" fillId="0" borderId="0" xfId="2" applyNumberFormat="1" applyFont="1" applyBorder="1"/>
    <xf numFmtId="0" fontId="11" fillId="0" borderId="0" xfId="2" applyFont="1" applyFill="1" applyBorder="1" applyAlignment="1" applyProtection="1"/>
    <xf numFmtId="165" fontId="19" fillId="0" borderId="0" xfId="2" applyNumberFormat="1" applyFont="1" applyBorder="1"/>
    <xf numFmtId="0" fontId="32" fillId="0" borderId="0" xfId="2" applyFont="1" applyBorder="1"/>
    <xf numFmtId="0" fontId="20" fillId="0" borderId="0" xfId="0" applyFont="1" applyFill="1" applyAlignment="1" applyProtection="1"/>
    <xf numFmtId="0" fontId="8" fillId="0" borderId="0" xfId="0" applyFont="1" applyFill="1" applyAlignment="1" applyProtection="1">
      <alignment horizontal="left" indent="1"/>
    </xf>
  </cellXfs>
  <cellStyles count="9">
    <cellStyle name="Hipervínculo" xfId="7" builtinId="8"/>
    <cellStyle name="Millares" xfId="1" builtinId="3"/>
    <cellStyle name="Normal" xfId="0" builtinId="0"/>
    <cellStyle name="Normal 10 2" xfId="2"/>
    <cellStyle name="Normal 2 2 2 2" xfId="4"/>
    <cellStyle name="Normal 3 6" xfId="6"/>
    <cellStyle name="Normal_COMPARACION 2002-2001 2" xfId="3"/>
    <cellStyle name="Normal_Hoja4" xfId="5"/>
    <cellStyle name="Normal_Hoja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1/INGRESOS%20ENERO-OCTUBRE%20%202021%20Sin%20G%20e%20I%20de%20bon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0-2021"/>
      <sheetName val="FINANCIERO (2021 Est. 2021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1 (REC)"/>
      <sheetName val="2021 (RESUMEN"/>
      <sheetName val="2021 REC- EST "/>
      <sheetName val="2021 REC-EST RESUMEN"/>
    </sheetNames>
    <sheetDataSet>
      <sheetData sheetId="0"/>
      <sheetData sheetId="1"/>
      <sheetData sheetId="2"/>
      <sheetData sheetId="3"/>
      <sheetData sheetId="4">
        <row r="12">
          <cell r="N12">
            <v>6347.1</v>
          </cell>
          <cell r="O12">
            <v>5866.4</v>
          </cell>
          <cell r="P12">
            <v>6287.3</v>
          </cell>
          <cell r="Q12">
            <v>5482.9</v>
          </cell>
          <cell r="R12">
            <v>6263.3</v>
          </cell>
          <cell r="S12">
            <v>4320</v>
          </cell>
          <cell r="T12">
            <v>5618.6</v>
          </cell>
          <cell r="U12">
            <v>5572.7</v>
          </cell>
          <cell r="V12">
            <v>5700.5</v>
          </cell>
          <cell r="W12">
            <v>5500.5</v>
          </cell>
        </row>
        <row r="13">
          <cell r="N13">
            <v>11336.3</v>
          </cell>
          <cell r="O13">
            <v>11432.6</v>
          </cell>
          <cell r="P13">
            <v>6592.9</v>
          </cell>
          <cell r="Q13">
            <v>30794.799999999999</v>
          </cell>
          <cell r="R13">
            <v>12656.5</v>
          </cell>
          <cell r="S13">
            <v>6475.1</v>
          </cell>
          <cell r="T13">
            <v>14144.6</v>
          </cell>
          <cell r="U13">
            <v>11434.4</v>
          </cell>
          <cell r="V13">
            <v>6383.1</v>
          </cell>
          <cell r="W13">
            <v>8227.2000000000007</v>
          </cell>
        </row>
        <row r="14">
          <cell r="N14">
            <v>4044</v>
          </cell>
          <cell r="O14">
            <v>2100.1999999999998</v>
          </cell>
          <cell r="P14">
            <v>2215.3000000000002</v>
          </cell>
          <cell r="Q14">
            <v>3480.7</v>
          </cell>
          <cell r="R14">
            <v>3462.7</v>
          </cell>
          <cell r="S14">
            <v>2860.4</v>
          </cell>
          <cell r="T14">
            <v>2790.8</v>
          </cell>
          <cell r="U14">
            <v>2640.9</v>
          </cell>
          <cell r="V14">
            <v>2494.9</v>
          </cell>
          <cell r="W14">
            <v>2919</v>
          </cell>
        </row>
        <row r="15">
          <cell r="N15">
            <v>75.8</v>
          </cell>
          <cell r="O15">
            <v>66.3</v>
          </cell>
          <cell r="P15">
            <v>84.3</v>
          </cell>
          <cell r="Q15">
            <v>89.5</v>
          </cell>
          <cell r="R15">
            <v>123.8</v>
          </cell>
          <cell r="S15">
            <v>75.400000000000006</v>
          </cell>
          <cell r="T15">
            <v>81.099999999999994</v>
          </cell>
          <cell r="U15">
            <v>109.1</v>
          </cell>
          <cell r="V15">
            <v>97.1</v>
          </cell>
          <cell r="W15">
            <v>134.4</v>
          </cell>
        </row>
        <row r="18">
          <cell r="N18">
            <v>116.3</v>
          </cell>
          <cell r="O18">
            <v>270.7</v>
          </cell>
          <cell r="P18">
            <v>1198.3</v>
          </cell>
          <cell r="Q18">
            <v>237.5</v>
          </cell>
          <cell r="R18">
            <v>227.3</v>
          </cell>
          <cell r="S18">
            <v>129.6</v>
          </cell>
          <cell r="T18">
            <v>124.7</v>
          </cell>
          <cell r="U18">
            <v>274.10000000000002</v>
          </cell>
          <cell r="V18">
            <v>1036.5</v>
          </cell>
          <cell r="W18">
            <v>319.60000000000002</v>
          </cell>
        </row>
        <row r="19">
          <cell r="N19">
            <v>248.2</v>
          </cell>
          <cell r="O19">
            <v>181.9</v>
          </cell>
          <cell r="P19">
            <v>264.8</v>
          </cell>
          <cell r="Q19">
            <v>2740.6</v>
          </cell>
          <cell r="R19">
            <v>413</v>
          </cell>
          <cell r="S19">
            <v>296</v>
          </cell>
          <cell r="T19">
            <v>240</v>
          </cell>
          <cell r="U19">
            <v>220.5</v>
          </cell>
          <cell r="V19">
            <v>292.10000000000002</v>
          </cell>
          <cell r="W19">
            <v>1075.5</v>
          </cell>
        </row>
        <row r="20">
          <cell r="N20">
            <v>515.29999999999995</v>
          </cell>
          <cell r="O20">
            <v>901.1</v>
          </cell>
          <cell r="P20">
            <v>1133.2</v>
          </cell>
          <cell r="Q20">
            <v>1096.5999999999999</v>
          </cell>
          <cell r="R20">
            <v>1191.3</v>
          </cell>
          <cell r="S20">
            <v>742.9</v>
          </cell>
          <cell r="T20">
            <v>598.6</v>
          </cell>
          <cell r="U20">
            <v>423.4</v>
          </cell>
          <cell r="V20">
            <v>446.1</v>
          </cell>
          <cell r="W20">
            <v>621.79999999999995</v>
          </cell>
        </row>
        <row r="21">
          <cell r="N21">
            <v>105.3</v>
          </cell>
          <cell r="O21">
            <v>159.6</v>
          </cell>
          <cell r="P21">
            <v>187.4</v>
          </cell>
          <cell r="Q21">
            <v>160.5</v>
          </cell>
          <cell r="R21">
            <v>163.19999999999999</v>
          </cell>
          <cell r="S21">
            <v>136.6</v>
          </cell>
          <cell r="T21">
            <v>165.3</v>
          </cell>
          <cell r="U21">
            <v>116.3</v>
          </cell>
          <cell r="V21">
            <v>81.2</v>
          </cell>
          <cell r="W21">
            <v>133.80000000000001</v>
          </cell>
        </row>
        <row r="22">
          <cell r="N22">
            <v>773.8</v>
          </cell>
          <cell r="O22">
            <v>777.5</v>
          </cell>
          <cell r="P22">
            <v>795.8</v>
          </cell>
          <cell r="Q22">
            <v>986.5</v>
          </cell>
          <cell r="R22">
            <v>832.1</v>
          </cell>
          <cell r="S22">
            <v>714.7</v>
          </cell>
          <cell r="T22">
            <v>745.3</v>
          </cell>
          <cell r="U22">
            <v>758.4</v>
          </cell>
          <cell r="V22">
            <v>709.5</v>
          </cell>
          <cell r="W22">
            <v>717.6</v>
          </cell>
        </row>
        <row r="24">
          <cell r="N24">
            <v>56.1</v>
          </cell>
          <cell r="O24">
            <v>80.2</v>
          </cell>
          <cell r="P24">
            <v>94.4</v>
          </cell>
          <cell r="Q24">
            <v>93.3</v>
          </cell>
          <cell r="R24">
            <v>132.1</v>
          </cell>
          <cell r="S24">
            <v>80.900000000000006</v>
          </cell>
          <cell r="T24">
            <v>108.8</v>
          </cell>
          <cell r="U24">
            <v>112.7</v>
          </cell>
          <cell r="V24">
            <v>114.3</v>
          </cell>
          <cell r="W24">
            <v>115.7</v>
          </cell>
        </row>
        <row r="27">
          <cell r="N27">
            <v>12113.6</v>
          </cell>
          <cell r="O27">
            <v>9274.2000000000007</v>
          </cell>
          <cell r="P27">
            <v>9410.5</v>
          </cell>
          <cell r="Q27">
            <v>11287.9</v>
          </cell>
          <cell r="R27">
            <v>11011.3</v>
          </cell>
          <cell r="S27">
            <v>10685.3</v>
          </cell>
          <cell r="T27">
            <v>9978.2000000000007</v>
          </cell>
          <cell r="U27">
            <v>10091.700000000001</v>
          </cell>
          <cell r="V27">
            <v>10382.1</v>
          </cell>
          <cell r="W27">
            <v>10217.200000000001</v>
          </cell>
        </row>
        <row r="28">
          <cell r="N28">
            <v>7976.4</v>
          </cell>
          <cell r="O28">
            <v>8538.7999999999993</v>
          </cell>
          <cell r="P28">
            <v>9633.1</v>
          </cell>
          <cell r="Q28">
            <v>9039.4</v>
          </cell>
          <cell r="R28">
            <v>10820.1</v>
          </cell>
          <cell r="S28">
            <v>9943.9</v>
          </cell>
          <cell r="T28">
            <v>9528.1</v>
          </cell>
          <cell r="U28">
            <v>9250.2000000000007</v>
          </cell>
          <cell r="V28">
            <v>10067.9</v>
          </cell>
          <cell r="W28">
            <v>10044.6</v>
          </cell>
        </row>
        <row r="30">
          <cell r="N30">
            <v>3073.3</v>
          </cell>
          <cell r="O30">
            <v>3024.6</v>
          </cell>
          <cell r="P30">
            <v>3906</v>
          </cell>
          <cell r="Q30">
            <v>3223.3</v>
          </cell>
          <cell r="R30">
            <v>3326.2</v>
          </cell>
          <cell r="S30">
            <v>3072.5</v>
          </cell>
          <cell r="T30">
            <v>3954.3</v>
          </cell>
          <cell r="U30">
            <v>3059.4</v>
          </cell>
          <cell r="V30">
            <v>4005.3</v>
          </cell>
          <cell r="W30">
            <v>3295.2</v>
          </cell>
        </row>
        <row r="31">
          <cell r="N31">
            <v>1429.9</v>
          </cell>
          <cell r="O31">
            <v>1585.9</v>
          </cell>
          <cell r="P31">
            <v>2115.8000000000002</v>
          </cell>
          <cell r="Q31">
            <v>1712.4</v>
          </cell>
          <cell r="R31">
            <v>1853.4</v>
          </cell>
          <cell r="S31">
            <v>1625.4</v>
          </cell>
          <cell r="T31">
            <v>1879.5</v>
          </cell>
          <cell r="U31">
            <v>1583.6</v>
          </cell>
          <cell r="V31">
            <v>1782.5</v>
          </cell>
          <cell r="W31">
            <v>1566</v>
          </cell>
        </row>
        <row r="34">
          <cell r="N34">
            <v>670.1</v>
          </cell>
          <cell r="O34">
            <v>660.3</v>
          </cell>
          <cell r="P34">
            <v>657.5</v>
          </cell>
          <cell r="Q34">
            <v>666</v>
          </cell>
          <cell r="R34">
            <v>658.9</v>
          </cell>
          <cell r="S34">
            <v>629</v>
          </cell>
          <cell r="T34">
            <v>635.70000000000005</v>
          </cell>
          <cell r="U34">
            <v>550.70000000000005</v>
          </cell>
          <cell r="V34">
            <v>636.4</v>
          </cell>
          <cell r="W34">
            <v>650.20000000000005</v>
          </cell>
        </row>
        <row r="35">
          <cell r="N35">
            <v>710.6</v>
          </cell>
          <cell r="O35">
            <v>543.6</v>
          </cell>
          <cell r="P35">
            <v>689.7</v>
          </cell>
          <cell r="Q35">
            <v>1065.5</v>
          </cell>
          <cell r="R35">
            <v>667.6</v>
          </cell>
          <cell r="S35">
            <v>670.9</v>
          </cell>
          <cell r="T35">
            <v>687</v>
          </cell>
          <cell r="U35">
            <v>661</v>
          </cell>
          <cell r="V35">
            <v>640.6</v>
          </cell>
          <cell r="W35">
            <v>626.6</v>
          </cell>
        </row>
        <row r="38">
          <cell r="N38">
            <v>797.8</v>
          </cell>
          <cell r="O38">
            <v>1147.8</v>
          </cell>
          <cell r="P38">
            <v>1420.9</v>
          </cell>
          <cell r="Q38">
            <v>1144.9000000000001</v>
          </cell>
          <cell r="R38">
            <v>1231.8</v>
          </cell>
          <cell r="S38">
            <v>953.6</v>
          </cell>
          <cell r="T38">
            <v>1014.1</v>
          </cell>
          <cell r="U38">
            <v>923.2</v>
          </cell>
          <cell r="V38">
            <v>872.1</v>
          </cell>
          <cell r="W38">
            <v>944.8</v>
          </cell>
        </row>
        <row r="39">
          <cell r="N39">
            <v>781.9</v>
          </cell>
          <cell r="O39">
            <v>779.4</v>
          </cell>
          <cell r="P39">
            <v>148.6</v>
          </cell>
          <cell r="Q39">
            <v>54.7</v>
          </cell>
          <cell r="R39">
            <v>55.2</v>
          </cell>
          <cell r="S39">
            <v>48.2</v>
          </cell>
          <cell r="T39">
            <v>37.6</v>
          </cell>
          <cell r="U39">
            <v>36.299999999999997</v>
          </cell>
          <cell r="V39">
            <v>42.6</v>
          </cell>
          <cell r="W39">
            <v>275.7</v>
          </cell>
        </row>
        <row r="41">
          <cell r="N41">
            <v>0</v>
          </cell>
          <cell r="O41">
            <v>0</v>
          </cell>
          <cell r="P41">
            <v>20.9</v>
          </cell>
          <cell r="Q41">
            <v>10.8</v>
          </cell>
          <cell r="R41">
            <v>3.9</v>
          </cell>
          <cell r="S41">
            <v>8.6</v>
          </cell>
          <cell r="T41">
            <v>14.1</v>
          </cell>
          <cell r="U41">
            <v>12.3</v>
          </cell>
          <cell r="V41">
            <v>10.6</v>
          </cell>
          <cell r="W41">
            <v>9.1</v>
          </cell>
        </row>
        <row r="42">
          <cell r="N42">
            <v>1.7</v>
          </cell>
          <cell r="O42">
            <v>1.6</v>
          </cell>
          <cell r="P42">
            <v>4</v>
          </cell>
          <cell r="Q42">
            <v>1.9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N43">
            <v>82.2</v>
          </cell>
          <cell r="O43">
            <v>72.5</v>
          </cell>
          <cell r="P43">
            <v>80.8</v>
          </cell>
          <cell r="Q43">
            <v>91.1</v>
          </cell>
          <cell r="R43">
            <v>82.9</v>
          </cell>
          <cell r="S43">
            <v>85.7</v>
          </cell>
          <cell r="T43">
            <v>83</v>
          </cell>
          <cell r="U43">
            <v>88.9</v>
          </cell>
          <cell r="V43">
            <v>87.4</v>
          </cell>
          <cell r="W43">
            <v>85.6</v>
          </cell>
        </row>
        <row r="44">
          <cell r="N44">
            <v>25.7</v>
          </cell>
          <cell r="O44">
            <v>25.8</v>
          </cell>
          <cell r="P44">
            <v>26.9</v>
          </cell>
          <cell r="Q44">
            <v>25.9</v>
          </cell>
          <cell r="R44">
            <v>29.7</v>
          </cell>
          <cell r="S44">
            <v>26.5</v>
          </cell>
          <cell r="T44">
            <v>26.6</v>
          </cell>
          <cell r="U44">
            <v>26</v>
          </cell>
          <cell r="V44">
            <v>25.7</v>
          </cell>
          <cell r="W44">
            <v>25.9</v>
          </cell>
        </row>
        <row r="48">
          <cell r="N48">
            <v>2709.6</v>
          </cell>
          <cell r="O48">
            <v>2948.2</v>
          </cell>
          <cell r="P48">
            <v>3253.8</v>
          </cell>
          <cell r="Q48">
            <v>3010</v>
          </cell>
          <cell r="R48">
            <v>3155.7</v>
          </cell>
          <cell r="S48">
            <v>3561</v>
          </cell>
          <cell r="T48">
            <v>3255.5</v>
          </cell>
          <cell r="U48">
            <v>3221.7</v>
          </cell>
          <cell r="V48">
            <v>3487.3</v>
          </cell>
          <cell r="W48">
            <v>3688.3</v>
          </cell>
        </row>
        <row r="52">
          <cell r="N52">
            <v>356.8</v>
          </cell>
          <cell r="O52">
            <v>322.3</v>
          </cell>
          <cell r="P52">
            <v>287.10000000000002</v>
          </cell>
          <cell r="Q52">
            <v>415.3</v>
          </cell>
          <cell r="R52">
            <v>422.6</v>
          </cell>
          <cell r="S52">
            <v>351.4</v>
          </cell>
          <cell r="T52">
            <v>362.4</v>
          </cell>
          <cell r="U52">
            <v>380.6</v>
          </cell>
          <cell r="V52">
            <v>403.8</v>
          </cell>
          <cell r="W52">
            <v>437.8</v>
          </cell>
        </row>
        <row r="53">
          <cell r="N53">
            <v>5</v>
          </cell>
          <cell r="O53">
            <v>5.7</v>
          </cell>
          <cell r="P53">
            <v>6.2</v>
          </cell>
          <cell r="Q53">
            <v>5.4</v>
          </cell>
          <cell r="R53">
            <v>5</v>
          </cell>
          <cell r="S53">
            <v>7</v>
          </cell>
          <cell r="T53">
            <v>9.1999999999999993</v>
          </cell>
          <cell r="U53">
            <v>9.1999999999999993</v>
          </cell>
          <cell r="V53">
            <v>9.1999999999999993</v>
          </cell>
          <cell r="W53">
            <v>11.1</v>
          </cell>
        </row>
        <row r="55">
          <cell r="N55">
            <v>56.4</v>
          </cell>
          <cell r="O55">
            <v>83.9</v>
          </cell>
          <cell r="P55">
            <v>101.7</v>
          </cell>
          <cell r="Q55">
            <v>81.3</v>
          </cell>
          <cell r="R55">
            <v>90.5</v>
          </cell>
          <cell r="S55">
            <v>75</v>
          </cell>
          <cell r="T55">
            <v>74.2</v>
          </cell>
          <cell r="U55">
            <v>76.7</v>
          </cell>
          <cell r="V55">
            <v>76.7</v>
          </cell>
          <cell r="W55">
            <v>79.599999999999994</v>
          </cell>
        </row>
        <row r="56">
          <cell r="N56">
            <v>0</v>
          </cell>
          <cell r="O56">
            <v>0.2</v>
          </cell>
          <cell r="P56">
            <v>0.1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0.1</v>
          </cell>
          <cell r="V56">
            <v>0.1</v>
          </cell>
          <cell r="W56">
            <v>0.1</v>
          </cell>
        </row>
        <row r="57">
          <cell r="N57">
            <v>179.7</v>
          </cell>
          <cell r="O57">
            <v>204.5</v>
          </cell>
          <cell r="P57">
            <v>203.5</v>
          </cell>
          <cell r="Q57">
            <v>200</v>
          </cell>
          <cell r="R57">
            <v>200.8</v>
          </cell>
          <cell r="S57">
            <v>214</v>
          </cell>
          <cell r="T57">
            <v>224.6</v>
          </cell>
          <cell r="U57">
            <v>200.8</v>
          </cell>
          <cell r="V57">
            <v>209.4</v>
          </cell>
          <cell r="W57">
            <v>200</v>
          </cell>
        </row>
        <row r="64">
          <cell r="N64">
            <v>1648.9</v>
          </cell>
        </row>
        <row r="69">
          <cell r="N69">
            <v>74.900000000000006</v>
          </cell>
          <cell r="O69">
            <v>91.8</v>
          </cell>
          <cell r="P69">
            <v>100.7</v>
          </cell>
          <cell r="Q69">
            <v>89.1</v>
          </cell>
          <cell r="R69">
            <v>87.4</v>
          </cell>
          <cell r="S69">
            <v>87</v>
          </cell>
          <cell r="T69">
            <v>90.4</v>
          </cell>
          <cell r="U69">
            <v>96.7</v>
          </cell>
          <cell r="V69">
            <v>98</v>
          </cell>
          <cell r="W69">
            <v>100.6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N71">
            <v>1.9</v>
          </cell>
          <cell r="O71">
            <v>0</v>
          </cell>
          <cell r="P71">
            <v>7.1</v>
          </cell>
          <cell r="Q71">
            <v>59.5</v>
          </cell>
          <cell r="R71">
            <v>59.5</v>
          </cell>
          <cell r="S71">
            <v>82.5</v>
          </cell>
          <cell r="T71">
            <v>56.5</v>
          </cell>
          <cell r="U71">
            <v>41</v>
          </cell>
          <cell r="V71">
            <v>46.2</v>
          </cell>
          <cell r="W71">
            <v>3.5</v>
          </cell>
        </row>
        <row r="74">
          <cell r="N74">
            <v>23.2</v>
          </cell>
          <cell r="O74">
            <v>30.9</v>
          </cell>
          <cell r="P74">
            <v>28.9</v>
          </cell>
          <cell r="Q74">
            <v>25.3</v>
          </cell>
          <cell r="R74">
            <v>23</v>
          </cell>
          <cell r="S74">
            <v>22</v>
          </cell>
          <cell r="T74">
            <v>24.8</v>
          </cell>
          <cell r="U74">
            <v>22.9</v>
          </cell>
          <cell r="V74">
            <v>24.5</v>
          </cell>
          <cell r="W74">
            <v>21.9</v>
          </cell>
        </row>
        <row r="75">
          <cell r="N75">
            <v>1042.7</v>
          </cell>
          <cell r="O75">
            <v>839.5</v>
          </cell>
          <cell r="P75">
            <v>890.2</v>
          </cell>
          <cell r="Q75">
            <v>850.9</v>
          </cell>
          <cell r="R75">
            <v>999.7</v>
          </cell>
          <cell r="S75">
            <v>1005.7</v>
          </cell>
          <cell r="T75">
            <v>1067.8</v>
          </cell>
          <cell r="U75">
            <v>1124.7</v>
          </cell>
          <cell r="V75">
            <v>1205.3</v>
          </cell>
          <cell r="W75">
            <v>1256.2</v>
          </cell>
        </row>
        <row r="78">
          <cell r="N78">
            <v>184.5</v>
          </cell>
          <cell r="O78">
            <v>175.3</v>
          </cell>
          <cell r="P78">
            <v>198.8</v>
          </cell>
          <cell r="Q78">
            <v>333.5</v>
          </cell>
          <cell r="R78">
            <v>334.3</v>
          </cell>
          <cell r="S78">
            <v>314.5</v>
          </cell>
          <cell r="T78">
            <v>307.10000000000002</v>
          </cell>
          <cell r="U78">
            <v>317</v>
          </cell>
          <cell r="V78">
            <v>331.6</v>
          </cell>
          <cell r="W78">
            <v>316.89999999999998</v>
          </cell>
        </row>
        <row r="79">
          <cell r="N79">
            <v>57.9</v>
          </cell>
          <cell r="O79">
            <v>59</v>
          </cell>
          <cell r="P79">
            <v>78.400000000000006</v>
          </cell>
          <cell r="Q79">
            <v>80.5</v>
          </cell>
          <cell r="R79">
            <v>79.599999999999994</v>
          </cell>
          <cell r="S79">
            <v>71.8</v>
          </cell>
          <cell r="T79">
            <v>72.599999999999994</v>
          </cell>
          <cell r="U79">
            <v>80.8</v>
          </cell>
          <cell r="V79">
            <v>75</v>
          </cell>
          <cell r="W79">
            <v>74.900000000000006</v>
          </cell>
        </row>
        <row r="80">
          <cell r="N80">
            <v>1.6</v>
          </cell>
          <cell r="O80">
            <v>2.5</v>
          </cell>
          <cell r="P80">
            <v>2.8</v>
          </cell>
          <cell r="Q80">
            <v>2.6</v>
          </cell>
          <cell r="R80">
            <v>2.6</v>
          </cell>
          <cell r="S80">
            <v>2.6</v>
          </cell>
          <cell r="T80">
            <v>2.2999999999999998</v>
          </cell>
          <cell r="U80">
            <v>3.5</v>
          </cell>
          <cell r="V80">
            <v>3.9</v>
          </cell>
          <cell r="W80">
            <v>2.1</v>
          </cell>
        </row>
        <row r="82">
          <cell r="N82">
            <v>2</v>
          </cell>
          <cell r="O82">
            <v>2.4</v>
          </cell>
          <cell r="P82">
            <v>3.3</v>
          </cell>
          <cell r="Q82">
            <v>2.5</v>
          </cell>
          <cell r="R82">
            <v>2.9</v>
          </cell>
          <cell r="S82">
            <v>2.5</v>
          </cell>
          <cell r="T82">
            <v>2.2999999999999998</v>
          </cell>
          <cell r="U82">
            <v>2.5</v>
          </cell>
          <cell r="V82">
            <v>2.6</v>
          </cell>
          <cell r="W82">
            <v>2.6</v>
          </cell>
        </row>
        <row r="91">
          <cell r="N91">
            <v>76.900000000000006</v>
          </cell>
          <cell r="O91">
            <v>56.8</v>
          </cell>
          <cell r="P91">
            <v>71.900000000000006</v>
          </cell>
          <cell r="Q91">
            <v>70.8</v>
          </cell>
          <cell r="R91">
            <v>86</v>
          </cell>
          <cell r="S91">
            <v>84.8</v>
          </cell>
          <cell r="T91">
            <v>79.599999999999994</v>
          </cell>
          <cell r="U91">
            <v>83.2</v>
          </cell>
          <cell r="V91">
            <v>79.3</v>
          </cell>
          <cell r="W91">
            <v>80.400000000000006</v>
          </cell>
        </row>
        <row r="92">
          <cell r="N92">
            <v>701.5</v>
          </cell>
          <cell r="O92">
            <v>725.8</v>
          </cell>
          <cell r="P92">
            <v>820.8</v>
          </cell>
          <cell r="Q92">
            <v>870.4</v>
          </cell>
          <cell r="R92">
            <v>781</v>
          </cell>
          <cell r="S92">
            <v>782.3</v>
          </cell>
          <cell r="T92">
            <v>909</v>
          </cell>
          <cell r="U92">
            <v>776.8</v>
          </cell>
          <cell r="V92">
            <v>877</v>
          </cell>
          <cell r="W92">
            <v>780.9</v>
          </cell>
        </row>
        <row r="93">
          <cell r="N93">
            <v>694.6</v>
          </cell>
          <cell r="O93">
            <v>721.7</v>
          </cell>
          <cell r="P93">
            <v>794.3</v>
          </cell>
          <cell r="Q93">
            <v>861.9</v>
          </cell>
          <cell r="R93">
            <v>776.3</v>
          </cell>
          <cell r="S93">
            <v>773.1</v>
          </cell>
          <cell r="T93">
            <v>898.7</v>
          </cell>
          <cell r="U93">
            <v>766.8</v>
          </cell>
          <cell r="V93">
            <v>870.3</v>
          </cell>
          <cell r="W93">
            <v>773.8</v>
          </cell>
        </row>
        <row r="96">
          <cell r="N96">
            <v>0</v>
          </cell>
          <cell r="O96">
            <v>0</v>
          </cell>
          <cell r="P96">
            <v>23.7</v>
          </cell>
          <cell r="Q96">
            <v>1.4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N97">
            <v>0</v>
          </cell>
          <cell r="O97">
            <v>1743.3</v>
          </cell>
          <cell r="P97">
            <v>860.3</v>
          </cell>
          <cell r="Q97">
            <v>857</v>
          </cell>
          <cell r="R97">
            <v>855.7</v>
          </cell>
          <cell r="S97">
            <v>857.2</v>
          </cell>
          <cell r="T97">
            <v>857.2</v>
          </cell>
          <cell r="U97">
            <v>857.2</v>
          </cell>
          <cell r="V97">
            <v>857.2</v>
          </cell>
          <cell r="W97">
            <v>857.2</v>
          </cell>
        </row>
      </sheetData>
      <sheetData sheetId="5">
        <row r="12">
          <cell r="N12">
            <v>6347.1</v>
          </cell>
          <cell r="O12">
            <v>5866.4</v>
          </cell>
          <cell r="P12">
            <v>6287.3</v>
          </cell>
          <cell r="Q12">
            <v>5482.9</v>
          </cell>
          <cell r="R12">
            <v>6263.3</v>
          </cell>
          <cell r="S12">
            <v>5392</v>
          </cell>
          <cell r="T12">
            <v>5315.2</v>
          </cell>
          <cell r="U12">
            <v>5631.3</v>
          </cell>
          <cell r="V12">
            <v>5465.1</v>
          </cell>
          <cell r="W12">
            <v>5051.3</v>
          </cell>
        </row>
        <row r="13">
          <cell r="N13">
            <v>11336.3</v>
          </cell>
          <cell r="O13">
            <v>11432.6</v>
          </cell>
          <cell r="P13">
            <v>6592.9</v>
          </cell>
          <cell r="Q13">
            <v>30794.799999999999</v>
          </cell>
          <cell r="R13">
            <v>12656.5</v>
          </cell>
          <cell r="S13">
            <v>9294.6</v>
          </cell>
          <cell r="T13">
            <v>19286.7</v>
          </cell>
          <cell r="U13">
            <v>12063.2</v>
          </cell>
          <cell r="V13">
            <v>7034.6</v>
          </cell>
          <cell r="W13">
            <v>11562.4</v>
          </cell>
        </row>
        <row r="14">
          <cell r="N14">
            <v>4044.1</v>
          </cell>
          <cell r="O14">
            <v>2100.1999999999998</v>
          </cell>
          <cell r="P14">
            <v>2215.3000000000002</v>
          </cell>
          <cell r="Q14">
            <v>3480.7</v>
          </cell>
          <cell r="R14">
            <v>3462.7</v>
          </cell>
          <cell r="S14">
            <v>3799.2</v>
          </cell>
          <cell r="T14">
            <v>4774.3999999999996</v>
          </cell>
          <cell r="U14">
            <v>3831.8</v>
          </cell>
          <cell r="V14">
            <v>3921.2</v>
          </cell>
          <cell r="W14">
            <v>3683.3</v>
          </cell>
        </row>
        <row r="15">
          <cell r="N15">
            <v>75.8</v>
          </cell>
          <cell r="O15">
            <v>66.3</v>
          </cell>
          <cell r="P15">
            <v>84.3</v>
          </cell>
          <cell r="Q15">
            <v>89.5</v>
          </cell>
          <cell r="R15">
            <v>123.8</v>
          </cell>
          <cell r="S15">
            <v>126.1</v>
          </cell>
          <cell r="T15">
            <v>140.1</v>
          </cell>
          <cell r="U15">
            <v>161.6</v>
          </cell>
          <cell r="V15">
            <v>138.5</v>
          </cell>
          <cell r="W15">
            <v>128</v>
          </cell>
        </row>
        <row r="18">
          <cell r="N18">
            <v>116.3</v>
          </cell>
          <cell r="O18">
            <v>270.7</v>
          </cell>
          <cell r="P18">
            <v>1198.3</v>
          </cell>
          <cell r="Q18">
            <v>237.5</v>
          </cell>
          <cell r="R18">
            <v>227.3</v>
          </cell>
          <cell r="S18">
            <v>187.8</v>
          </cell>
          <cell r="T18">
            <v>268.8</v>
          </cell>
          <cell r="U18">
            <v>256.10000000000002</v>
          </cell>
          <cell r="V18">
            <v>1006.1</v>
          </cell>
          <cell r="W18">
            <v>149.19999999999999</v>
          </cell>
        </row>
        <row r="19">
          <cell r="N19">
            <v>248.2</v>
          </cell>
          <cell r="O19">
            <v>181.9</v>
          </cell>
          <cell r="P19">
            <v>264.8</v>
          </cell>
          <cell r="Q19">
            <v>2740.6</v>
          </cell>
          <cell r="R19">
            <v>413</v>
          </cell>
          <cell r="S19">
            <v>393.7</v>
          </cell>
          <cell r="T19">
            <v>658.6</v>
          </cell>
          <cell r="U19">
            <v>238.5</v>
          </cell>
          <cell r="V19">
            <v>198.4</v>
          </cell>
          <cell r="W19">
            <v>2562.6</v>
          </cell>
        </row>
        <row r="20">
          <cell r="N20">
            <v>515.29999999999995</v>
          </cell>
          <cell r="O20">
            <v>901.1</v>
          </cell>
          <cell r="P20">
            <v>1133.2</v>
          </cell>
          <cell r="Q20">
            <v>1096.5999999999999</v>
          </cell>
          <cell r="R20">
            <v>1191.3</v>
          </cell>
          <cell r="S20">
            <v>1343.4</v>
          </cell>
          <cell r="T20">
            <v>2367.8000000000002</v>
          </cell>
          <cell r="U20">
            <v>1219</v>
          </cell>
          <cell r="V20">
            <v>1427.7</v>
          </cell>
          <cell r="W20">
            <v>2820.8</v>
          </cell>
        </row>
        <row r="21">
          <cell r="N21">
            <v>105.3</v>
          </cell>
          <cell r="O21">
            <v>159.6</v>
          </cell>
          <cell r="P21">
            <v>187.4</v>
          </cell>
          <cell r="Q21">
            <v>160.69999999999999</v>
          </cell>
          <cell r="R21">
            <v>163</v>
          </cell>
          <cell r="S21">
            <v>153.1</v>
          </cell>
          <cell r="T21">
            <v>162.30000000000001</v>
          </cell>
          <cell r="U21">
            <v>155.19999999999999</v>
          </cell>
          <cell r="V21">
            <v>167</v>
          </cell>
          <cell r="W21">
            <v>158.5</v>
          </cell>
        </row>
        <row r="22">
          <cell r="N22">
            <v>35.5</v>
          </cell>
          <cell r="O22">
            <v>64.3</v>
          </cell>
          <cell r="P22">
            <v>99.5</v>
          </cell>
          <cell r="Q22">
            <v>77.8</v>
          </cell>
          <cell r="R22">
            <v>103.3</v>
          </cell>
          <cell r="S22">
            <v>83.5</v>
          </cell>
          <cell r="T22">
            <v>147.30000000000001</v>
          </cell>
          <cell r="U22">
            <v>162.4</v>
          </cell>
          <cell r="V22">
            <v>119.3</v>
          </cell>
          <cell r="W22">
            <v>137.4</v>
          </cell>
        </row>
        <row r="23">
          <cell r="N23">
            <v>773.8</v>
          </cell>
          <cell r="O23">
            <v>777.5</v>
          </cell>
          <cell r="P23">
            <v>795.8</v>
          </cell>
          <cell r="Q23">
            <v>986.5</v>
          </cell>
          <cell r="R23">
            <v>832</v>
          </cell>
          <cell r="S23">
            <v>802.7</v>
          </cell>
          <cell r="T23">
            <v>1074</v>
          </cell>
          <cell r="U23">
            <v>828</v>
          </cell>
          <cell r="V23">
            <v>909.9</v>
          </cell>
          <cell r="W23">
            <v>1124.9000000000001</v>
          </cell>
        </row>
        <row r="24">
          <cell r="N24">
            <v>16.2</v>
          </cell>
          <cell r="O24">
            <v>64.099999999999994</v>
          </cell>
          <cell r="P24">
            <v>106.6</v>
          </cell>
          <cell r="Q24">
            <v>114.5</v>
          </cell>
          <cell r="R24">
            <v>183.6</v>
          </cell>
          <cell r="S24">
            <v>101.5</v>
          </cell>
          <cell r="T24">
            <v>58.1</v>
          </cell>
          <cell r="U24">
            <v>77.599999999999994</v>
          </cell>
          <cell r="V24">
            <v>58.6</v>
          </cell>
          <cell r="W24">
            <v>106.6</v>
          </cell>
        </row>
        <row r="25">
          <cell r="N25">
            <v>56.1</v>
          </cell>
          <cell r="O25">
            <v>80.2</v>
          </cell>
          <cell r="P25">
            <v>94.4</v>
          </cell>
          <cell r="Q25">
            <v>93.3</v>
          </cell>
          <cell r="R25">
            <v>132.19999999999999</v>
          </cell>
          <cell r="S25">
            <v>141.9</v>
          </cell>
          <cell r="T25">
            <v>208</v>
          </cell>
          <cell r="U25">
            <v>178.2</v>
          </cell>
          <cell r="V25">
            <v>219.9</v>
          </cell>
          <cell r="W25">
            <v>172.4</v>
          </cell>
        </row>
        <row r="28">
          <cell r="N28">
            <v>12113.7</v>
          </cell>
          <cell r="O28">
            <v>9274.2000000000007</v>
          </cell>
          <cell r="P28">
            <v>9410.5</v>
          </cell>
          <cell r="Q28">
            <v>11287.9</v>
          </cell>
          <cell r="R28">
            <v>11011.3</v>
          </cell>
          <cell r="S28">
            <v>11301.3</v>
          </cell>
          <cell r="T28">
            <v>11912.5</v>
          </cell>
          <cell r="U28">
            <v>11634.4</v>
          </cell>
          <cell r="V28">
            <v>11841.9</v>
          </cell>
          <cell r="W28">
            <v>11927.9</v>
          </cell>
        </row>
        <row r="30">
          <cell r="N30">
            <v>3073.3</v>
          </cell>
          <cell r="O30">
            <v>3024.6</v>
          </cell>
          <cell r="P30">
            <v>3906</v>
          </cell>
          <cell r="Q30">
            <v>3223.3</v>
          </cell>
          <cell r="R30">
            <v>3326.2</v>
          </cell>
          <cell r="S30">
            <v>3294.7</v>
          </cell>
          <cell r="T30">
            <v>4042.4</v>
          </cell>
          <cell r="U30">
            <v>3442.7</v>
          </cell>
          <cell r="V30">
            <v>4389.2</v>
          </cell>
          <cell r="W30">
            <v>3494.3</v>
          </cell>
        </row>
        <row r="31">
          <cell r="N31">
            <v>1429.9</v>
          </cell>
          <cell r="O31">
            <v>1585.9</v>
          </cell>
          <cell r="P31">
            <v>2115.8000000000002</v>
          </cell>
          <cell r="Q31">
            <v>1712.4</v>
          </cell>
          <cell r="R31">
            <v>1853.4</v>
          </cell>
          <cell r="S31">
            <v>1842.8</v>
          </cell>
          <cell r="T31">
            <v>2327.8000000000002</v>
          </cell>
          <cell r="U31">
            <v>1925.1</v>
          </cell>
          <cell r="V31">
            <v>2535.3000000000002</v>
          </cell>
          <cell r="W31">
            <v>2073.4</v>
          </cell>
        </row>
        <row r="32">
          <cell r="N32">
            <v>1162.8</v>
          </cell>
          <cell r="O32">
            <v>509.1</v>
          </cell>
          <cell r="P32">
            <v>752.3</v>
          </cell>
          <cell r="Q32">
            <v>891.4</v>
          </cell>
          <cell r="R32">
            <v>864.1</v>
          </cell>
          <cell r="S32">
            <v>415.5</v>
          </cell>
          <cell r="T32">
            <v>429.4</v>
          </cell>
          <cell r="U32">
            <v>645.70000000000005</v>
          </cell>
          <cell r="V32">
            <v>790.9</v>
          </cell>
          <cell r="W32">
            <v>1031.5999999999999</v>
          </cell>
        </row>
        <row r="33">
          <cell r="N33">
            <v>1771.6</v>
          </cell>
          <cell r="O33">
            <v>1253.5</v>
          </cell>
          <cell r="P33">
            <v>1252.8</v>
          </cell>
          <cell r="Q33">
            <v>1449.6</v>
          </cell>
          <cell r="R33">
            <v>1414.8</v>
          </cell>
          <cell r="S33">
            <v>1427.2</v>
          </cell>
          <cell r="T33">
            <v>1497.7</v>
          </cell>
          <cell r="U33">
            <v>1543</v>
          </cell>
          <cell r="V33">
            <v>1480</v>
          </cell>
          <cell r="W33">
            <v>1387.5</v>
          </cell>
        </row>
        <row r="34">
          <cell r="N34">
            <v>45.5</v>
          </cell>
          <cell r="O34">
            <v>40.799999999999997</v>
          </cell>
          <cell r="P34">
            <v>39.799999999999997</v>
          </cell>
          <cell r="Q34">
            <v>45.3</v>
          </cell>
          <cell r="R34">
            <v>41.6</v>
          </cell>
          <cell r="S34">
            <v>41.5</v>
          </cell>
          <cell r="T34">
            <v>41.8</v>
          </cell>
          <cell r="U34">
            <v>43.1</v>
          </cell>
          <cell r="V34">
            <v>43.3</v>
          </cell>
          <cell r="W34">
            <v>44.3</v>
          </cell>
        </row>
        <row r="35">
          <cell r="N35">
            <v>670.1</v>
          </cell>
          <cell r="O35">
            <v>660.3</v>
          </cell>
          <cell r="P35">
            <v>657.5</v>
          </cell>
          <cell r="Q35">
            <v>666</v>
          </cell>
          <cell r="R35">
            <v>658.9</v>
          </cell>
          <cell r="S35">
            <v>684.3</v>
          </cell>
          <cell r="T35">
            <v>669.9</v>
          </cell>
          <cell r="U35">
            <v>751.8</v>
          </cell>
          <cell r="V35">
            <v>688.7</v>
          </cell>
          <cell r="W35">
            <v>686</v>
          </cell>
        </row>
        <row r="36">
          <cell r="N36">
            <v>710.6</v>
          </cell>
          <cell r="O36">
            <v>543.6</v>
          </cell>
          <cell r="P36">
            <v>689.7</v>
          </cell>
          <cell r="Q36">
            <v>1065.5</v>
          </cell>
          <cell r="R36">
            <v>667.6</v>
          </cell>
          <cell r="S36">
            <v>672.4</v>
          </cell>
          <cell r="T36">
            <v>757.6</v>
          </cell>
          <cell r="U36">
            <v>687.3</v>
          </cell>
          <cell r="V36">
            <v>698.4</v>
          </cell>
          <cell r="W36">
            <v>678.3</v>
          </cell>
        </row>
        <row r="37">
          <cell r="N37">
            <v>0</v>
          </cell>
          <cell r="O37">
            <v>3.3</v>
          </cell>
          <cell r="P37">
            <v>0.7</v>
          </cell>
          <cell r="Q37">
            <v>0.7</v>
          </cell>
          <cell r="R37">
            <v>0.7</v>
          </cell>
          <cell r="S37">
            <v>0.9</v>
          </cell>
          <cell r="T37">
            <v>0.8</v>
          </cell>
          <cell r="U37">
            <v>0.7</v>
          </cell>
          <cell r="V37">
            <v>4</v>
          </cell>
          <cell r="W37">
            <v>0.1</v>
          </cell>
        </row>
        <row r="39">
          <cell r="N39">
            <v>797.8</v>
          </cell>
          <cell r="O39">
            <v>1147.8</v>
          </cell>
          <cell r="P39">
            <v>1420.9</v>
          </cell>
          <cell r="Q39">
            <v>1145.5</v>
          </cell>
          <cell r="R39">
            <v>1242.5</v>
          </cell>
          <cell r="S39">
            <v>1262.8</v>
          </cell>
          <cell r="T39">
            <v>1267.5</v>
          </cell>
          <cell r="U39">
            <v>1263</v>
          </cell>
          <cell r="V39">
            <v>1196</v>
          </cell>
          <cell r="W39">
            <v>1358.5</v>
          </cell>
        </row>
        <row r="40">
          <cell r="N40">
            <v>781.9</v>
          </cell>
          <cell r="O40">
            <v>779.4</v>
          </cell>
          <cell r="P40">
            <v>148.6</v>
          </cell>
          <cell r="Q40">
            <v>54.8</v>
          </cell>
          <cell r="R40">
            <v>55.3</v>
          </cell>
          <cell r="S40">
            <v>51.2</v>
          </cell>
          <cell r="T40">
            <v>48.8</v>
          </cell>
          <cell r="U40">
            <v>47.6</v>
          </cell>
          <cell r="V40">
            <v>45.1</v>
          </cell>
          <cell r="W40">
            <v>44.9</v>
          </cell>
        </row>
        <row r="41">
          <cell r="N41">
            <v>82.2</v>
          </cell>
          <cell r="O41">
            <v>72.5</v>
          </cell>
          <cell r="P41">
            <v>80.8</v>
          </cell>
          <cell r="Q41">
            <v>91.1</v>
          </cell>
          <cell r="R41">
            <v>82.9</v>
          </cell>
          <cell r="S41">
            <v>87.8</v>
          </cell>
          <cell r="T41">
            <v>116.3</v>
          </cell>
          <cell r="U41">
            <v>83.7</v>
          </cell>
          <cell r="V41">
            <v>84.8</v>
          </cell>
          <cell r="W41">
            <v>84.2</v>
          </cell>
        </row>
        <row r="42">
          <cell r="N42">
            <v>25.7</v>
          </cell>
          <cell r="O42">
            <v>25.8</v>
          </cell>
          <cell r="P42">
            <v>26.9</v>
          </cell>
          <cell r="Q42">
            <v>25.9</v>
          </cell>
          <cell r="R42">
            <v>29.7</v>
          </cell>
          <cell r="S42">
            <v>28</v>
          </cell>
          <cell r="T42">
            <v>40.6</v>
          </cell>
          <cell r="U42">
            <v>40.799999999999997</v>
          </cell>
          <cell r="V42">
            <v>26.1</v>
          </cell>
          <cell r="W42">
            <v>26.1</v>
          </cell>
        </row>
        <row r="43">
          <cell r="N43">
            <v>37.9</v>
          </cell>
          <cell r="O43">
            <v>44</v>
          </cell>
          <cell r="P43">
            <v>45.2</v>
          </cell>
          <cell r="Q43">
            <v>54.6</v>
          </cell>
          <cell r="R43">
            <v>55.1</v>
          </cell>
          <cell r="S43">
            <v>49.3</v>
          </cell>
          <cell r="T43">
            <v>66.7</v>
          </cell>
          <cell r="U43">
            <v>482.3</v>
          </cell>
          <cell r="V43">
            <v>185.7</v>
          </cell>
          <cell r="W43">
            <v>204.4</v>
          </cell>
        </row>
        <row r="45">
          <cell r="N45">
            <v>356.8</v>
          </cell>
          <cell r="O45">
            <v>322.3</v>
          </cell>
          <cell r="P45">
            <v>287.10000000000002</v>
          </cell>
          <cell r="Q45">
            <v>415.3</v>
          </cell>
          <cell r="R45">
            <v>422.6</v>
          </cell>
          <cell r="S45">
            <v>498.7</v>
          </cell>
          <cell r="T45">
            <v>552.9</v>
          </cell>
          <cell r="U45">
            <v>679.9</v>
          </cell>
          <cell r="V45">
            <v>625.29999999999995</v>
          </cell>
          <cell r="W45">
            <v>467.5</v>
          </cell>
        </row>
        <row r="46">
          <cell r="N46">
            <v>0.1</v>
          </cell>
          <cell r="O46">
            <v>0.3</v>
          </cell>
          <cell r="P46">
            <v>0.2</v>
          </cell>
          <cell r="Q46">
            <v>0.2</v>
          </cell>
          <cell r="R46">
            <v>1.1000000000000001</v>
          </cell>
          <cell r="S46">
            <v>0.4</v>
          </cell>
          <cell r="T46">
            <v>0.1</v>
          </cell>
          <cell r="U46">
            <v>0.5</v>
          </cell>
          <cell r="V46">
            <v>0.1</v>
          </cell>
          <cell r="W46">
            <v>0.1</v>
          </cell>
        </row>
        <row r="47">
          <cell r="N47">
            <v>56.4</v>
          </cell>
          <cell r="O47">
            <v>83.9</v>
          </cell>
          <cell r="P47">
            <v>101.7</v>
          </cell>
          <cell r="Q47">
            <v>81.3</v>
          </cell>
          <cell r="R47">
            <v>91.5</v>
          </cell>
          <cell r="S47">
            <v>92.8</v>
          </cell>
          <cell r="T47">
            <v>91.5</v>
          </cell>
          <cell r="U47">
            <v>92.9</v>
          </cell>
          <cell r="V47">
            <v>89.9</v>
          </cell>
          <cell r="W47">
            <v>96.1</v>
          </cell>
        </row>
        <row r="48">
          <cell r="N48">
            <v>0</v>
          </cell>
          <cell r="O48">
            <v>0.2</v>
          </cell>
          <cell r="P48">
            <v>0.1</v>
          </cell>
          <cell r="Q48">
            <v>0</v>
          </cell>
          <cell r="R48">
            <v>0.1</v>
          </cell>
          <cell r="S48">
            <v>0.1</v>
          </cell>
          <cell r="T48">
            <v>0.3</v>
          </cell>
          <cell r="U48">
            <v>0.2</v>
          </cell>
          <cell r="V48">
            <v>0.2</v>
          </cell>
          <cell r="W48">
            <v>0.3</v>
          </cell>
        </row>
        <row r="51">
          <cell r="N51">
            <v>0.1</v>
          </cell>
          <cell r="O51">
            <v>0.1</v>
          </cell>
          <cell r="P51">
            <v>1.4</v>
          </cell>
          <cell r="Q51">
            <v>0</v>
          </cell>
          <cell r="R51">
            <v>0</v>
          </cell>
          <cell r="S51">
            <v>0.1</v>
          </cell>
          <cell r="T51">
            <v>1.9</v>
          </cell>
          <cell r="U51">
            <v>0.2</v>
          </cell>
          <cell r="V51">
            <v>0.1</v>
          </cell>
          <cell r="W51">
            <v>1.2</v>
          </cell>
        </row>
        <row r="52"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4">
          <cell r="N54">
            <v>184.5</v>
          </cell>
          <cell r="O54">
            <v>175.3</v>
          </cell>
          <cell r="P54">
            <v>198.8</v>
          </cell>
          <cell r="Q54">
            <v>333.5</v>
          </cell>
          <cell r="R54">
            <v>334.3</v>
          </cell>
          <cell r="S54">
            <v>331.2</v>
          </cell>
          <cell r="T54">
            <v>319.60000000000002</v>
          </cell>
          <cell r="U54">
            <v>296.2</v>
          </cell>
          <cell r="V54">
            <v>275.39999999999998</v>
          </cell>
          <cell r="W54">
            <v>290.39999999999998</v>
          </cell>
        </row>
        <row r="55">
          <cell r="N55">
            <v>1.6</v>
          </cell>
          <cell r="O55">
            <v>2.5</v>
          </cell>
          <cell r="P55">
            <v>2.8</v>
          </cell>
          <cell r="Q55">
            <v>2.6</v>
          </cell>
          <cell r="R55">
            <v>2.6</v>
          </cell>
          <cell r="S55">
            <v>2.8</v>
          </cell>
          <cell r="T55">
            <v>2.6</v>
          </cell>
          <cell r="U55">
            <v>2.5</v>
          </cell>
          <cell r="V55">
            <v>2.8</v>
          </cell>
          <cell r="W55">
            <v>2.6</v>
          </cell>
        </row>
        <row r="56">
          <cell r="N56">
            <v>3.7</v>
          </cell>
          <cell r="O56">
            <v>4</v>
          </cell>
          <cell r="P56">
            <v>5.3</v>
          </cell>
          <cell r="Q56">
            <v>4.4000000000000004</v>
          </cell>
          <cell r="R56">
            <v>5</v>
          </cell>
          <cell r="S56">
            <v>4.5</v>
          </cell>
          <cell r="T56">
            <v>4.2</v>
          </cell>
          <cell r="U56">
            <v>4.4000000000000004</v>
          </cell>
          <cell r="V56">
            <v>4.0999999999999996</v>
          </cell>
          <cell r="W56">
            <v>4.2</v>
          </cell>
        </row>
        <row r="60">
          <cell r="N60">
            <v>336.7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5402.9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N61">
            <v>0.1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N62">
            <v>35.299999999999997</v>
          </cell>
          <cell r="O62">
            <v>29.1</v>
          </cell>
          <cell r="P62">
            <v>20.8</v>
          </cell>
          <cell r="Q62">
            <v>20.3</v>
          </cell>
          <cell r="R62">
            <v>21</v>
          </cell>
          <cell r="S62">
            <v>17.7</v>
          </cell>
          <cell r="T62">
            <v>90.4</v>
          </cell>
          <cell r="U62">
            <v>64.7</v>
          </cell>
          <cell r="V62">
            <v>20.5</v>
          </cell>
          <cell r="W62">
            <v>32.1</v>
          </cell>
        </row>
        <row r="63">
          <cell r="N63">
            <v>701.5</v>
          </cell>
          <cell r="O63">
            <v>725.8</v>
          </cell>
          <cell r="P63">
            <v>820.8</v>
          </cell>
          <cell r="Q63">
            <v>870.4</v>
          </cell>
          <cell r="R63">
            <v>781</v>
          </cell>
          <cell r="S63">
            <v>730.8</v>
          </cell>
          <cell r="T63">
            <v>924.2</v>
          </cell>
          <cell r="U63">
            <v>764.6</v>
          </cell>
          <cell r="V63">
            <v>918.5</v>
          </cell>
          <cell r="W63">
            <v>706.8</v>
          </cell>
        </row>
        <row r="64">
          <cell r="N64">
            <v>694.6</v>
          </cell>
          <cell r="O64">
            <v>721.7</v>
          </cell>
          <cell r="P64">
            <v>794.3</v>
          </cell>
          <cell r="Q64">
            <v>861.9</v>
          </cell>
          <cell r="R64">
            <v>776.3</v>
          </cell>
          <cell r="S64">
            <v>726.4</v>
          </cell>
          <cell r="T64">
            <v>918.4</v>
          </cell>
          <cell r="U64">
            <v>761</v>
          </cell>
          <cell r="V64">
            <v>913</v>
          </cell>
          <cell r="W64">
            <v>701.3</v>
          </cell>
        </row>
        <row r="65"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</sheetData>
      <sheetData sheetId="6"/>
      <sheetData sheetId="7">
        <row r="11">
          <cell r="N11">
            <v>7976.4</v>
          </cell>
          <cell r="O11">
            <v>8538.7999999999993</v>
          </cell>
          <cell r="P11">
            <v>9633.1</v>
          </cell>
          <cell r="Q11">
            <v>9039.4</v>
          </cell>
          <cell r="R11">
            <v>10820.2</v>
          </cell>
          <cell r="S11">
            <v>10453.799999999999</v>
          </cell>
          <cell r="T11">
            <v>10262.700000000001</v>
          </cell>
          <cell r="U11">
            <v>10164</v>
          </cell>
          <cell r="V11">
            <v>10403.299999999999</v>
          </cell>
          <cell r="W11">
            <v>12287.5</v>
          </cell>
        </row>
        <row r="13">
          <cell r="N13">
            <v>822.1</v>
          </cell>
          <cell r="O13">
            <v>642.20000000000005</v>
          </cell>
          <cell r="P13">
            <v>788.7</v>
          </cell>
          <cell r="Q13">
            <v>871.4</v>
          </cell>
          <cell r="R13">
            <v>878.7</v>
          </cell>
          <cell r="S13">
            <v>984</v>
          </cell>
          <cell r="T13">
            <v>1057.2</v>
          </cell>
          <cell r="U13">
            <v>1163.2</v>
          </cell>
          <cell r="V13">
            <v>1154.5999999999999</v>
          </cell>
          <cell r="W13">
            <v>1533.3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N15">
            <v>300.89999999999998</v>
          </cell>
          <cell r="O15">
            <v>194.1</v>
          </cell>
          <cell r="P15">
            <v>218.9</v>
          </cell>
          <cell r="Q15">
            <v>237.3</v>
          </cell>
          <cell r="R15">
            <v>227.6</v>
          </cell>
          <cell r="S15">
            <v>116.4</v>
          </cell>
          <cell r="T15">
            <v>263.10000000000002</v>
          </cell>
          <cell r="U15">
            <v>194.9</v>
          </cell>
          <cell r="V15">
            <v>298.5</v>
          </cell>
          <cell r="W15">
            <v>477</v>
          </cell>
        </row>
        <row r="16">
          <cell r="N16">
            <v>169.5</v>
          </cell>
          <cell r="O16">
            <v>197.9</v>
          </cell>
          <cell r="P16">
            <v>192.8</v>
          </cell>
          <cell r="Q16">
            <v>157.1</v>
          </cell>
          <cell r="R16">
            <v>202.8</v>
          </cell>
          <cell r="S16">
            <v>190.2</v>
          </cell>
          <cell r="T16">
            <v>207.9</v>
          </cell>
          <cell r="U16">
            <v>205.1</v>
          </cell>
          <cell r="V16">
            <v>205.4</v>
          </cell>
          <cell r="W16">
            <v>298</v>
          </cell>
        </row>
        <row r="17">
          <cell r="N17">
            <v>114.9</v>
          </cell>
          <cell r="O17">
            <v>91.6</v>
          </cell>
          <cell r="P17">
            <v>130.4</v>
          </cell>
          <cell r="Q17">
            <v>159.80000000000001</v>
          </cell>
          <cell r="R17">
            <v>126.2</v>
          </cell>
          <cell r="S17">
            <v>139</v>
          </cell>
          <cell r="T17">
            <v>138.5</v>
          </cell>
          <cell r="U17">
            <v>176.2</v>
          </cell>
          <cell r="V17">
            <v>183.6</v>
          </cell>
          <cell r="W17">
            <v>125.4</v>
          </cell>
        </row>
        <row r="18"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N19">
            <v>51.8</v>
          </cell>
          <cell r="O19">
            <v>81.2</v>
          </cell>
          <cell r="P19">
            <v>36.4</v>
          </cell>
          <cell r="Q19">
            <v>26.4</v>
          </cell>
          <cell r="R19">
            <v>28.1</v>
          </cell>
          <cell r="S19">
            <v>28</v>
          </cell>
          <cell r="T19">
            <v>27.4</v>
          </cell>
          <cell r="U19">
            <v>29.6</v>
          </cell>
          <cell r="V19">
            <v>23.5</v>
          </cell>
          <cell r="W19">
            <v>30.3</v>
          </cell>
        </row>
        <row r="22">
          <cell r="N22">
            <v>2709.6</v>
          </cell>
          <cell r="O22">
            <v>2948.2</v>
          </cell>
          <cell r="P22">
            <v>3253.8</v>
          </cell>
          <cell r="Q22">
            <v>3010</v>
          </cell>
          <cell r="R22">
            <v>3155.7</v>
          </cell>
          <cell r="S22">
            <v>3560.9</v>
          </cell>
          <cell r="T22">
            <v>3412.2</v>
          </cell>
          <cell r="U22">
            <v>3620.1</v>
          </cell>
          <cell r="V22">
            <v>3602.7</v>
          </cell>
          <cell r="W22">
            <v>4413.6000000000004</v>
          </cell>
        </row>
        <row r="23"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6">
          <cell r="N26">
            <v>30.2</v>
          </cell>
          <cell r="O26">
            <v>19.3</v>
          </cell>
          <cell r="P26">
            <v>22.5</v>
          </cell>
          <cell r="Q26">
            <v>21.1</v>
          </cell>
          <cell r="R26">
            <v>24.3</v>
          </cell>
          <cell r="S26">
            <v>20.9</v>
          </cell>
          <cell r="T26">
            <v>16.5</v>
          </cell>
          <cell r="U26">
            <v>25.4</v>
          </cell>
          <cell r="V26">
            <v>22.4</v>
          </cell>
          <cell r="W26">
            <v>18.899999999999999</v>
          </cell>
        </row>
        <row r="27">
          <cell r="N27">
            <v>0.7</v>
          </cell>
          <cell r="O27">
            <v>1.1000000000000001</v>
          </cell>
          <cell r="P27">
            <v>1.3</v>
          </cell>
          <cell r="Q27">
            <v>1</v>
          </cell>
          <cell r="R27">
            <v>0.6</v>
          </cell>
          <cell r="S27">
            <v>1.1000000000000001</v>
          </cell>
          <cell r="T27">
            <v>0.9</v>
          </cell>
          <cell r="U27">
            <v>0.8</v>
          </cell>
          <cell r="V27">
            <v>1.3</v>
          </cell>
          <cell r="W27">
            <v>0.6</v>
          </cell>
        </row>
        <row r="28">
          <cell r="N28">
            <v>0</v>
          </cell>
          <cell r="O28">
            <v>0.2</v>
          </cell>
          <cell r="P28">
            <v>0.1</v>
          </cell>
          <cell r="Q28">
            <v>0</v>
          </cell>
          <cell r="R28">
            <v>0.2</v>
          </cell>
          <cell r="S28">
            <v>0</v>
          </cell>
          <cell r="T28">
            <v>0.1</v>
          </cell>
          <cell r="U28">
            <v>0</v>
          </cell>
          <cell r="V28">
            <v>0.1</v>
          </cell>
          <cell r="W28">
            <v>0</v>
          </cell>
        </row>
        <row r="31">
          <cell r="N31">
            <v>286.5</v>
          </cell>
          <cell r="O31">
            <v>251.7</v>
          </cell>
          <cell r="P31">
            <v>145.30000000000001</v>
          </cell>
          <cell r="Q31">
            <v>145.4</v>
          </cell>
          <cell r="R31">
            <v>178.5</v>
          </cell>
          <cell r="S31">
            <v>177.2</v>
          </cell>
          <cell r="T31">
            <v>202.8</v>
          </cell>
          <cell r="U31">
            <v>324.2</v>
          </cell>
          <cell r="V31">
            <v>308.10000000000002</v>
          </cell>
          <cell r="W31">
            <v>237</v>
          </cell>
        </row>
        <row r="32">
          <cell r="N32">
            <v>23.3</v>
          </cell>
          <cell r="O32">
            <v>0</v>
          </cell>
          <cell r="P32">
            <v>0</v>
          </cell>
          <cell r="Q32">
            <v>34.6</v>
          </cell>
          <cell r="R32">
            <v>0</v>
          </cell>
          <cell r="S32">
            <v>0</v>
          </cell>
          <cell r="T32">
            <v>44.5</v>
          </cell>
          <cell r="U32">
            <v>0</v>
          </cell>
          <cell r="V32">
            <v>0</v>
          </cell>
          <cell r="W32">
            <v>47</v>
          </cell>
          <cell r="X32">
            <v>149.4</v>
          </cell>
        </row>
      </sheetData>
      <sheetData sheetId="8"/>
      <sheetData sheetId="9">
        <row r="12">
          <cell r="N12">
            <v>0</v>
          </cell>
          <cell r="O12">
            <v>0</v>
          </cell>
          <cell r="P12">
            <v>69.099999999999994</v>
          </cell>
          <cell r="Q12">
            <v>0</v>
          </cell>
          <cell r="R12">
            <v>65.7</v>
          </cell>
          <cell r="S12">
            <v>131.69999999999999</v>
          </cell>
          <cell r="T12">
            <v>0</v>
          </cell>
          <cell r="U12">
            <v>135.1</v>
          </cell>
          <cell r="V12">
            <v>136.1</v>
          </cell>
          <cell r="W12">
            <v>0</v>
          </cell>
        </row>
        <row r="13">
          <cell r="N13">
            <v>0</v>
          </cell>
          <cell r="O13">
            <v>87.2</v>
          </cell>
          <cell r="P13">
            <v>88.2</v>
          </cell>
          <cell r="Q13">
            <v>0</v>
          </cell>
          <cell r="R13">
            <v>77.099999999999994</v>
          </cell>
          <cell r="S13">
            <v>86.1</v>
          </cell>
          <cell r="T13">
            <v>77.3</v>
          </cell>
          <cell r="U13">
            <v>80.400000000000006</v>
          </cell>
          <cell r="V13">
            <v>150.6</v>
          </cell>
          <cell r="W13">
            <v>0</v>
          </cell>
        </row>
        <row r="16">
          <cell r="N16">
            <v>0</v>
          </cell>
          <cell r="O16">
            <v>0</v>
          </cell>
          <cell r="P16">
            <v>20.9</v>
          </cell>
          <cell r="Q16">
            <v>10.8</v>
          </cell>
          <cell r="R16">
            <v>0</v>
          </cell>
          <cell r="S16">
            <v>0</v>
          </cell>
          <cell r="T16">
            <v>22.4</v>
          </cell>
          <cell r="U16">
            <v>0</v>
          </cell>
          <cell r="V16">
            <v>0</v>
          </cell>
          <cell r="W16">
            <v>34.299999999999997</v>
          </cell>
        </row>
        <row r="17">
          <cell r="N17">
            <v>1.7</v>
          </cell>
          <cell r="O17">
            <v>1.6</v>
          </cell>
          <cell r="P17">
            <v>4</v>
          </cell>
          <cell r="Q17">
            <v>1.9</v>
          </cell>
          <cell r="R17">
            <v>3.9</v>
          </cell>
          <cell r="S17">
            <v>6.1</v>
          </cell>
          <cell r="T17">
            <v>8</v>
          </cell>
          <cell r="U17">
            <v>5.9</v>
          </cell>
          <cell r="V17">
            <v>7</v>
          </cell>
          <cell r="W17">
            <v>7.6</v>
          </cell>
        </row>
        <row r="18"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N20">
            <v>5</v>
          </cell>
          <cell r="O20">
            <v>5.7</v>
          </cell>
          <cell r="P20">
            <v>6.2</v>
          </cell>
          <cell r="Q20">
            <v>5.4</v>
          </cell>
          <cell r="R20">
            <v>5</v>
          </cell>
          <cell r="S20">
            <v>4.9000000000000004</v>
          </cell>
          <cell r="T20">
            <v>4.9000000000000004</v>
          </cell>
          <cell r="U20">
            <v>5.3</v>
          </cell>
          <cell r="V20">
            <v>6</v>
          </cell>
          <cell r="W20">
            <v>5.7</v>
          </cell>
        </row>
        <row r="21">
          <cell r="N21">
            <v>179.7</v>
          </cell>
          <cell r="O21">
            <v>204.5</v>
          </cell>
          <cell r="P21">
            <v>205.2</v>
          </cell>
          <cell r="Q21">
            <v>200</v>
          </cell>
          <cell r="R21">
            <v>200.8</v>
          </cell>
          <cell r="S21">
            <v>523.6</v>
          </cell>
          <cell r="T21">
            <v>216.9</v>
          </cell>
          <cell r="U21">
            <v>400</v>
          </cell>
          <cell r="V21">
            <v>218.4</v>
          </cell>
          <cell r="W21">
            <v>338.1</v>
          </cell>
        </row>
        <row r="24"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N26">
            <v>1648.9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N27">
            <v>0</v>
          </cell>
          <cell r="O27">
            <v>0</v>
          </cell>
          <cell r="P27">
            <v>11.8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N28">
            <v>0</v>
          </cell>
          <cell r="O28">
            <v>0</v>
          </cell>
          <cell r="P28">
            <v>330</v>
          </cell>
          <cell r="Q28">
            <v>0</v>
          </cell>
          <cell r="R28">
            <v>0</v>
          </cell>
          <cell r="S28">
            <v>330</v>
          </cell>
          <cell r="T28">
            <v>0</v>
          </cell>
          <cell r="U28">
            <v>0</v>
          </cell>
          <cell r="V28">
            <v>340</v>
          </cell>
          <cell r="W28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3">
          <cell r="N33">
            <v>74.900000000000006</v>
          </cell>
          <cell r="O33">
            <v>91.8</v>
          </cell>
          <cell r="P33">
            <v>100.7</v>
          </cell>
          <cell r="Q33">
            <v>89</v>
          </cell>
          <cell r="R33">
            <v>87.3</v>
          </cell>
          <cell r="S33">
            <v>93.1</v>
          </cell>
          <cell r="T33">
            <v>89.5</v>
          </cell>
          <cell r="U33">
            <v>80</v>
          </cell>
          <cell r="V33">
            <v>83.6</v>
          </cell>
          <cell r="W33">
            <v>80.900000000000006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N35">
            <v>1.9</v>
          </cell>
          <cell r="O35">
            <v>0</v>
          </cell>
          <cell r="P35">
            <v>7.1</v>
          </cell>
          <cell r="Q35">
            <v>59.5</v>
          </cell>
          <cell r="R35">
            <v>59.5</v>
          </cell>
          <cell r="S35">
            <v>82.5</v>
          </cell>
          <cell r="T35">
            <v>0.5</v>
          </cell>
          <cell r="U35">
            <v>151.4</v>
          </cell>
          <cell r="V35">
            <v>62.9</v>
          </cell>
          <cell r="W35">
            <v>61.3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8">
          <cell r="N38">
            <v>23.2</v>
          </cell>
          <cell r="O38">
            <v>30.9</v>
          </cell>
          <cell r="P38">
            <v>28.9</v>
          </cell>
          <cell r="Q38">
            <v>25.4</v>
          </cell>
          <cell r="R38">
            <v>23</v>
          </cell>
          <cell r="S38">
            <v>24.1</v>
          </cell>
          <cell r="T38">
            <v>31.6</v>
          </cell>
          <cell r="U38">
            <v>58</v>
          </cell>
          <cell r="V38">
            <v>37.200000000000003</v>
          </cell>
          <cell r="W38">
            <v>39.200000000000003</v>
          </cell>
        </row>
        <row r="39">
          <cell r="N39">
            <v>1042.7</v>
          </cell>
          <cell r="O39">
            <v>838.4</v>
          </cell>
          <cell r="P39">
            <v>889.1</v>
          </cell>
          <cell r="Q39">
            <v>849.7</v>
          </cell>
          <cell r="R39">
            <v>996</v>
          </cell>
          <cell r="S39">
            <v>1017.5</v>
          </cell>
          <cell r="T39">
            <v>1290.2</v>
          </cell>
          <cell r="U39">
            <v>1185.8</v>
          </cell>
          <cell r="V39">
            <v>1372.1</v>
          </cell>
          <cell r="W39">
            <v>1166.3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N42">
            <v>57.9</v>
          </cell>
          <cell r="O42">
            <v>59</v>
          </cell>
          <cell r="P42">
            <v>78.400000000000006</v>
          </cell>
          <cell r="Q42">
            <v>80.5</v>
          </cell>
          <cell r="R42">
            <v>79.599999999999994</v>
          </cell>
          <cell r="S42">
            <v>80.3</v>
          </cell>
          <cell r="T42">
            <v>85.5</v>
          </cell>
          <cell r="U42">
            <v>87.3</v>
          </cell>
          <cell r="V42">
            <v>77.7</v>
          </cell>
          <cell r="W42">
            <v>82.1</v>
          </cell>
        </row>
        <row r="43"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N44">
            <v>2</v>
          </cell>
          <cell r="O44">
            <v>2.4</v>
          </cell>
          <cell r="P44">
            <v>3.3</v>
          </cell>
          <cell r="Q44">
            <v>2.5</v>
          </cell>
          <cell r="R44">
            <v>2.9</v>
          </cell>
          <cell r="S44">
            <v>2.6</v>
          </cell>
          <cell r="T44">
            <v>3.4</v>
          </cell>
          <cell r="U44">
            <v>21.1</v>
          </cell>
          <cell r="V44">
            <v>3.7</v>
          </cell>
          <cell r="W44">
            <v>15.3</v>
          </cell>
        </row>
        <row r="45">
          <cell r="N45">
            <v>2</v>
          </cell>
          <cell r="O45">
            <v>2.4</v>
          </cell>
          <cell r="P45">
            <v>3.3</v>
          </cell>
          <cell r="Q45">
            <v>2.5</v>
          </cell>
          <cell r="R45">
            <v>2.9</v>
          </cell>
          <cell r="S45">
            <v>2.6</v>
          </cell>
          <cell r="T45">
            <v>3.4</v>
          </cell>
          <cell r="U45">
            <v>2.8</v>
          </cell>
          <cell r="V45">
            <v>3.7</v>
          </cell>
          <cell r="W45">
            <v>2.8</v>
          </cell>
        </row>
        <row r="47"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18.3</v>
          </cell>
          <cell r="V47">
            <v>0</v>
          </cell>
          <cell r="W47">
            <v>12.5</v>
          </cell>
        </row>
        <row r="51"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5">
          <cell r="N55">
            <v>109.4</v>
          </cell>
          <cell r="O55">
            <v>155.69999999999999</v>
          </cell>
          <cell r="P55">
            <v>183.8</v>
          </cell>
          <cell r="Q55">
            <v>167.4</v>
          </cell>
          <cell r="R55">
            <v>173.2</v>
          </cell>
          <cell r="S55">
            <v>167.9</v>
          </cell>
          <cell r="T55">
            <v>168.2</v>
          </cell>
          <cell r="U55">
            <v>183</v>
          </cell>
          <cell r="V55">
            <v>185.9</v>
          </cell>
          <cell r="W55">
            <v>174.1</v>
          </cell>
        </row>
        <row r="56"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N57">
            <v>76.900000000000006</v>
          </cell>
          <cell r="O57">
            <v>56.7</v>
          </cell>
          <cell r="P57">
            <v>71.900000000000006</v>
          </cell>
          <cell r="Q57">
            <v>70.8</v>
          </cell>
          <cell r="R57">
            <v>86</v>
          </cell>
          <cell r="S57">
            <v>86.8</v>
          </cell>
          <cell r="T57">
            <v>93.3</v>
          </cell>
          <cell r="U57">
            <v>81.400000000000006</v>
          </cell>
          <cell r="V57">
            <v>83.6</v>
          </cell>
          <cell r="W57">
            <v>86.9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1">
          <cell r="N61">
            <v>0</v>
          </cell>
          <cell r="O61">
            <v>0</v>
          </cell>
          <cell r="P61">
            <v>23.7</v>
          </cell>
          <cell r="Q61">
            <v>1.4</v>
          </cell>
          <cell r="R61">
            <v>0</v>
          </cell>
          <cell r="S61">
            <v>0</v>
          </cell>
          <cell r="T61">
            <v>29.7</v>
          </cell>
          <cell r="U61">
            <v>3.3</v>
          </cell>
          <cell r="V61">
            <v>1.6</v>
          </cell>
          <cell r="W61">
            <v>22.2</v>
          </cell>
        </row>
        <row r="62">
          <cell r="N62">
            <v>0</v>
          </cell>
          <cell r="O62">
            <v>1743.4</v>
          </cell>
          <cell r="P62">
            <v>860.4</v>
          </cell>
          <cell r="Q62">
            <v>857</v>
          </cell>
          <cell r="R62">
            <v>855.8</v>
          </cell>
          <cell r="S62">
            <v>857.2</v>
          </cell>
          <cell r="T62">
            <v>858</v>
          </cell>
          <cell r="U62">
            <v>858.4</v>
          </cell>
          <cell r="V62">
            <v>854.1</v>
          </cell>
          <cell r="W62">
            <v>847.2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895"/>
  <sheetViews>
    <sheetView showGridLines="0" tabSelected="1" topLeftCell="A58" zoomScaleNormal="100" workbookViewId="0">
      <selection activeCell="G82" sqref="G82"/>
    </sheetView>
  </sheetViews>
  <sheetFormatPr baseColWidth="10" defaultColWidth="11.42578125" defaultRowHeight="12.75"/>
  <cols>
    <col min="1" max="1" width="0.85546875" style="5" customWidth="1"/>
    <col min="2" max="2" width="79" style="5" customWidth="1"/>
    <col min="3" max="12" width="10.5703125" style="5" customWidth="1"/>
    <col min="13" max="13" width="11.140625" style="5" customWidth="1"/>
    <col min="14" max="14" width="9.5703125" style="86" customWidth="1"/>
    <col min="15" max="15" width="11.5703125" style="86" customWidth="1"/>
    <col min="16" max="16" width="9.42578125" style="86" customWidth="1"/>
    <col min="17" max="22" width="11" style="86" customWidth="1"/>
    <col min="23" max="23" width="10.7109375" style="86" customWidth="1"/>
    <col min="24" max="24" width="14.85546875" style="86" customWidth="1"/>
    <col min="25" max="25" width="13.42578125" style="86" customWidth="1"/>
    <col min="26" max="16384" width="11.42578125" style="5"/>
  </cols>
  <sheetData>
    <row r="1" spans="2:30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</row>
    <row r="2" spans="2:30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/>
      <c r="AA2" s="4"/>
      <c r="AB2" s="4"/>
      <c r="AC2" s="4"/>
      <c r="AD2" s="4"/>
    </row>
    <row r="3" spans="2:30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4"/>
      <c r="AA3" s="4"/>
      <c r="AB3" s="4"/>
      <c r="AC3" s="4"/>
      <c r="AD3" s="4"/>
    </row>
    <row r="4" spans="2:30" ht="19.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4"/>
      <c r="AA4" s="4"/>
      <c r="AB4" s="4"/>
      <c r="AC4" s="4"/>
      <c r="AD4" s="4"/>
    </row>
    <row r="5" spans="2:30" ht="15.75" customHeight="1"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4"/>
      <c r="AA5" s="4"/>
      <c r="AB5" s="4"/>
      <c r="AC5" s="4"/>
      <c r="AD5" s="4"/>
    </row>
    <row r="6" spans="2:30" ht="16.5"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"/>
      <c r="AA6" s="4"/>
      <c r="AB6" s="4"/>
      <c r="AC6" s="4"/>
      <c r="AD6" s="4"/>
    </row>
    <row r="7" spans="2:30" ht="15" customHeight="1">
      <c r="B7" s="12" t="s">
        <v>4</v>
      </c>
      <c r="C7" s="13">
        <v>2021</v>
      </c>
      <c r="D7" s="14"/>
      <c r="E7" s="14"/>
      <c r="F7" s="14"/>
      <c r="G7" s="14"/>
      <c r="H7" s="14"/>
      <c r="I7" s="14"/>
      <c r="J7" s="14"/>
      <c r="K7" s="14"/>
      <c r="L7" s="14"/>
      <c r="M7" s="15" t="s">
        <v>5</v>
      </c>
      <c r="N7" s="13">
        <v>2021</v>
      </c>
      <c r="O7" s="14"/>
      <c r="P7" s="14"/>
      <c r="Q7" s="14"/>
      <c r="R7" s="14"/>
      <c r="S7" s="14"/>
      <c r="T7" s="14"/>
      <c r="U7" s="14"/>
      <c r="V7" s="14"/>
      <c r="W7" s="14"/>
      <c r="X7" s="16" t="s">
        <v>6</v>
      </c>
      <c r="Y7" s="16" t="s">
        <v>7</v>
      </c>
      <c r="Z7" s="4"/>
      <c r="AA7" s="4"/>
      <c r="AB7" s="4"/>
      <c r="AC7" s="4"/>
      <c r="AD7" s="4"/>
    </row>
    <row r="8" spans="2:30" ht="36.75" customHeight="1" thickBot="1"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  <c r="J8" s="18" t="s">
        <v>15</v>
      </c>
      <c r="K8" s="18" t="s">
        <v>16</v>
      </c>
      <c r="L8" s="18" t="s">
        <v>17</v>
      </c>
      <c r="M8" s="19"/>
      <c r="N8" s="20" t="s">
        <v>8</v>
      </c>
      <c r="O8" s="20" t="s">
        <v>9</v>
      </c>
      <c r="P8" s="20" t="s">
        <v>10</v>
      </c>
      <c r="Q8" s="20" t="s">
        <v>11</v>
      </c>
      <c r="R8" s="20" t="s">
        <v>12</v>
      </c>
      <c r="S8" s="20" t="s">
        <v>13</v>
      </c>
      <c r="T8" s="20" t="s">
        <v>14</v>
      </c>
      <c r="U8" s="20" t="s">
        <v>15</v>
      </c>
      <c r="V8" s="20" t="s">
        <v>16</v>
      </c>
      <c r="W8" s="20" t="s">
        <v>17</v>
      </c>
      <c r="X8" s="21"/>
      <c r="Y8" s="21"/>
      <c r="Z8" s="4"/>
      <c r="AA8" s="4"/>
      <c r="AB8" s="4"/>
      <c r="AC8" s="4"/>
      <c r="AD8" s="4"/>
    </row>
    <row r="9" spans="2:30" ht="18" customHeight="1" thickTop="1">
      <c r="B9" s="22" t="s">
        <v>18</v>
      </c>
      <c r="C9" s="23">
        <f t="shared" ref="C9:X9" si="0">+C10+C49+C57</f>
        <v>48049.8</v>
      </c>
      <c r="D9" s="23">
        <f t="shared" si="0"/>
        <v>42273.200000000004</v>
      </c>
      <c r="E9" s="23">
        <f t="shared" si="0"/>
        <v>41046.300000000003</v>
      </c>
      <c r="F9" s="23">
        <f t="shared" si="0"/>
        <v>68797.399999999994</v>
      </c>
      <c r="G9" s="23">
        <f t="shared" si="0"/>
        <v>48715.299999999996</v>
      </c>
      <c r="H9" s="23">
        <f t="shared" si="0"/>
        <v>50061.2</v>
      </c>
      <c r="I9" s="23">
        <f t="shared" si="0"/>
        <v>59668.80000000001</v>
      </c>
      <c r="J9" s="23">
        <f t="shared" si="0"/>
        <v>49300.2</v>
      </c>
      <c r="K9" s="23">
        <f t="shared" si="0"/>
        <v>46612.6</v>
      </c>
      <c r="L9" s="23">
        <f t="shared" si="0"/>
        <v>52300.200000000012</v>
      </c>
      <c r="M9" s="23">
        <f t="shared" si="0"/>
        <v>506825</v>
      </c>
      <c r="N9" s="24">
        <f t="shared" si="0"/>
        <v>48049.500000000007</v>
      </c>
      <c r="O9" s="24">
        <f t="shared" si="0"/>
        <v>42273.200000000004</v>
      </c>
      <c r="P9" s="24">
        <f t="shared" si="0"/>
        <v>41046.300000000003</v>
      </c>
      <c r="Q9" s="24">
        <f t="shared" si="0"/>
        <v>68796.5</v>
      </c>
      <c r="R9" s="24">
        <f t="shared" si="0"/>
        <v>48703.6</v>
      </c>
      <c r="S9" s="24">
        <f t="shared" si="0"/>
        <v>42972.800000000003</v>
      </c>
      <c r="T9" s="24">
        <f t="shared" si="0"/>
        <v>46867.099999999991</v>
      </c>
      <c r="U9" s="24">
        <f t="shared" si="0"/>
        <v>42468.799999999996</v>
      </c>
      <c r="V9" s="24">
        <f t="shared" si="0"/>
        <v>39769.899999999994</v>
      </c>
      <c r="W9" s="24">
        <f t="shared" si="0"/>
        <v>41403.100000000006</v>
      </c>
      <c r="X9" s="25">
        <f t="shared" si="0"/>
        <v>462350.80000000005</v>
      </c>
      <c r="Y9" s="25">
        <f t="shared" ref="Y9:Y51" si="1">+M9/X9*100</f>
        <v>109.61914632785322</v>
      </c>
      <c r="Z9" s="4"/>
      <c r="AA9" s="4"/>
      <c r="AB9" s="4"/>
      <c r="AC9" s="4"/>
      <c r="AD9" s="4"/>
    </row>
    <row r="10" spans="2:30" ht="18" customHeight="1">
      <c r="B10" s="26" t="s">
        <v>19</v>
      </c>
      <c r="C10" s="27">
        <f t="shared" ref="C10:X10" si="2">+C11+C16+C26+C44+C47+C48</f>
        <v>46786.3</v>
      </c>
      <c r="D10" s="27">
        <f t="shared" si="2"/>
        <v>41336.400000000001</v>
      </c>
      <c r="E10" s="27">
        <f t="shared" si="2"/>
        <v>39996.400000000001</v>
      </c>
      <c r="F10" s="27">
        <f t="shared" si="2"/>
        <v>67566.2</v>
      </c>
      <c r="G10" s="27">
        <f t="shared" si="2"/>
        <v>47571.399999999994</v>
      </c>
      <c r="H10" s="27">
        <f t="shared" si="2"/>
        <v>43571.199999999997</v>
      </c>
      <c r="I10" s="27">
        <f t="shared" si="2"/>
        <v>58325.900000000009</v>
      </c>
      <c r="J10" s="27">
        <f t="shared" si="2"/>
        <v>48167.599999999991</v>
      </c>
      <c r="K10" s="27">
        <f t="shared" si="2"/>
        <v>45391.199999999997</v>
      </c>
      <c r="L10" s="27">
        <f t="shared" si="2"/>
        <v>51262.900000000009</v>
      </c>
      <c r="M10" s="27">
        <f t="shared" si="2"/>
        <v>489975.5</v>
      </c>
      <c r="N10" s="28">
        <f t="shared" si="2"/>
        <v>46786.000000000007</v>
      </c>
      <c r="O10" s="28">
        <f t="shared" si="2"/>
        <v>41336.400000000001</v>
      </c>
      <c r="P10" s="28">
        <f t="shared" si="2"/>
        <v>39996.400000000001</v>
      </c>
      <c r="Q10" s="28">
        <f t="shared" si="2"/>
        <v>67565.3</v>
      </c>
      <c r="R10" s="28">
        <f t="shared" si="2"/>
        <v>47559.7</v>
      </c>
      <c r="S10" s="28">
        <f t="shared" si="2"/>
        <v>36464.400000000001</v>
      </c>
      <c r="T10" s="28">
        <f t="shared" si="2"/>
        <v>45630.399999999994</v>
      </c>
      <c r="U10" s="28">
        <f t="shared" si="2"/>
        <v>41350.899999999994</v>
      </c>
      <c r="V10" s="28">
        <f t="shared" si="2"/>
        <v>38533.299999999996</v>
      </c>
      <c r="W10" s="28">
        <f t="shared" si="2"/>
        <v>40281.800000000003</v>
      </c>
      <c r="X10" s="29">
        <f t="shared" si="2"/>
        <v>445504.60000000003</v>
      </c>
      <c r="Y10" s="30">
        <f t="shared" si="1"/>
        <v>109.98214159853792</v>
      </c>
      <c r="Z10" s="4"/>
      <c r="AA10" s="4"/>
      <c r="AB10" s="4"/>
      <c r="AC10" s="4"/>
      <c r="AD10" s="4"/>
    </row>
    <row r="11" spans="2:30" ht="18" customHeight="1">
      <c r="B11" s="26" t="s">
        <v>20</v>
      </c>
      <c r="C11" s="31">
        <f t="shared" ref="C11:G11" si="3">SUM(C12:C15)</f>
        <v>21803.3</v>
      </c>
      <c r="D11" s="31">
        <f t="shared" si="3"/>
        <v>19465.5</v>
      </c>
      <c r="E11" s="31">
        <f t="shared" si="3"/>
        <v>15179.8</v>
      </c>
      <c r="F11" s="31">
        <f t="shared" si="3"/>
        <v>39847.899999999994</v>
      </c>
      <c r="G11" s="31">
        <f t="shared" si="3"/>
        <v>22506.3</v>
      </c>
      <c r="H11" s="31">
        <f t="shared" ref="H11:X11" si="4">SUM(H12:H15)</f>
        <v>18611.899999999998</v>
      </c>
      <c r="I11" s="31">
        <f t="shared" si="4"/>
        <v>29516.400000000001</v>
      </c>
      <c r="J11" s="31">
        <f t="shared" si="4"/>
        <v>21687.899999999998</v>
      </c>
      <c r="K11" s="31">
        <f t="shared" si="4"/>
        <v>16559.400000000001</v>
      </c>
      <c r="L11" s="31">
        <f t="shared" si="4"/>
        <v>20425</v>
      </c>
      <c r="M11" s="32">
        <f t="shared" si="4"/>
        <v>225603.4</v>
      </c>
      <c r="N11" s="33">
        <f t="shared" si="4"/>
        <v>21803.200000000001</v>
      </c>
      <c r="O11" s="33">
        <f t="shared" si="4"/>
        <v>19465.5</v>
      </c>
      <c r="P11" s="33">
        <f t="shared" si="4"/>
        <v>15179.8</v>
      </c>
      <c r="Q11" s="33">
        <f t="shared" si="4"/>
        <v>39847.899999999994</v>
      </c>
      <c r="R11" s="33">
        <f t="shared" si="4"/>
        <v>22506.3</v>
      </c>
      <c r="S11" s="33">
        <f t="shared" si="4"/>
        <v>13730.9</v>
      </c>
      <c r="T11" s="33">
        <f t="shared" si="4"/>
        <v>22635.1</v>
      </c>
      <c r="U11" s="33">
        <f t="shared" si="4"/>
        <v>19757.099999999999</v>
      </c>
      <c r="V11" s="33">
        <f t="shared" si="4"/>
        <v>14675.6</v>
      </c>
      <c r="W11" s="33">
        <f t="shared" si="4"/>
        <v>16781.100000000002</v>
      </c>
      <c r="X11" s="29">
        <f t="shared" si="4"/>
        <v>206382.5</v>
      </c>
      <c r="Y11" s="30">
        <f t="shared" si="1"/>
        <v>109.31324119050791</v>
      </c>
      <c r="Z11" s="4"/>
      <c r="AA11" s="4"/>
      <c r="AB11" s="4"/>
      <c r="AC11" s="4"/>
      <c r="AD11" s="4"/>
    </row>
    <row r="12" spans="2:30" ht="18" customHeight="1">
      <c r="B12" s="34" t="s">
        <v>21</v>
      </c>
      <c r="C12" s="35">
        <f>+[1]DGII!N12</f>
        <v>6347.1</v>
      </c>
      <c r="D12" s="35">
        <f>+[1]DGII!O12</f>
        <v>5866.4</v>
      </c>
      <c r="E12" s="35">
        <f>+[1]DGII!P12</f>
        <v>6287.3</v>
      </c>
      <c r="F12" s="35">
        <f>+[1]DGII!Q12</f>
        <v>5482.9</v>
      </c>
      <c r="G12" s="35">
        <f>+[1]DGII!R12</f>
        <v>6263.3</v>
      </c>
      <c r="H12" s="35">
        <f>+[1]DGII!S12</f>
        <v>5392</v>
      </c>
      <c r="I12" s="35">
        <f>+[1]DGII!T12</f>
        <v>5315.2</v>
      </c>
      <c r="J12" s="35">
        <f>+[1]DGII!U12</f>
        <v>5631.3</v>
      </c>
      <c r="K12" s="35">
        <f>+[1]DGII!V12</f>
        <v>5465.1</v>
      </c>
      <c r="L12" s="35">
        <f>+[1]DGII!W12</f>
        <v>5051.3</v>
      </c>
      <c r="M12" s="36">
        <f>SUM(C12:L12)</f>
        <v>57101.9</v>
      </c>
      <c r="N12" s="37">
        <f>+'[1]PP (EST)'!N12</f>
        <v>6347.1</v>
      </c>
      <c r="O12" s="37">
        <f>+'[1]PP (EST)'!O12</f>
        <v>5866.4</v>
      </c>
      <c r="P12" s="37">
        <f>+'[1]PP (EST)'!P12</f>
        <v>6287.3</v>
      </c>
      <c r="Q12" s="37">
        <f>+'[1]PP (EST)'!Q12</f>
        <v>5482.9</v>
      </c>
      <c r="R12" s="37">
        <f>+'[1]PP (EST)'!R12</f>
        <v>6263.3</v>
      </c>
      <c r="S12" s="37">
        <f>+'[1]PP (EST)'!S12</f>
        <v>4320</v>
      </c>
      <c r="T12" s="37">
        <f>+'[1]PP (EST)'!T12</f>
        <v>5618.6</v>
      </c>
      <c r="U12" s="37">
        <f>+'[1]PP (EST)'!U12</f>
        <v>5572.7</v>
      </c>
      <c r="V12" s="37">
        <f>+'[1]PP (EST)'!V12</f>
        <v>5700.5</v>
      </c>
      <c r="W12" s="37">
        <f>+'[1]PP (EST)'!W12</f>
        <v>5500.5</v>
      </c>
      <c r="X12" s="38">
        <f>SUM(N12:W12)</f>
        <v>56959.299999999996</v>
      </c>
      <c r="Y12" s="39">
        <f t="shared" si="1"/>
        <v>100.25035420027986</v>
      </c>
      <c r="Z12" s="4"/>
      <c r="AA12" s="4"/>
      <c r="AB12" s="4"/>
      <c r="AC12" s="4"/>
      <c r="AD12" s="4"/>
    </row>
    <row r="13" spans="2:30" ht="18" customHeight="1">
      <c r="B13" s="34" t="s">
        <v>22</v>
      </c>
      <c r="C13" s="35">
        <f>+[1]DGII!N13</f>
        <v>11336.3</v>
      </c>
      <c r="D13" s="35">
        <f>+[1]DGII!O13</f>
        <v>11432.6</v>
      </c>
      <c r="E13" s="35">
        <f>+[1]DGII!P13</f>
        <v>6592.9</v>
      </c>
      <c r="F13" s="35">
        <f>+[1]DGII!Q13</f>
        <v>30794.799999999999</v>
      </c>
      <c r="G13" s="35">
        <f>+[1]DGII!R13</f>
        <v>12656.5</v>
      </c>
      <c r="H13" s="35">
        <f>+[1]DGII!S13</f>
        <v>9294.6</v>
      </c>
      <c r="I13" s="35">
        <f>+[1]DGII!T13</f>
        <v>19286.7</v>
      </c>
      <c r="J13" s="35">
        <f>+[1]DGII!U13</f>
        <v>12063.2</v>
      </c>
      <c r="K13" s="35">
        <f>+[1]DGII!V13</f>
        <v>7034.6</v>
      </c>
      <c r="L13" s="35">
        <f>+[1]DGII!W13</f>
        <v>11562.4</v>
      </c>
      <c r="M13" s="36">
        <f>SUM(C13:L13)</f>
        <v>132054.6</v>
      </c>
      <c r="N13" s="37">
        <f>+'[1]PP (EST)'!N13</f>
        <v>11336.3</v>
      </c>
      <c r="O13" s="37">
        <f>+'[1]PP (EST)'!O13</f>
        <v>11432.6</v>
      </c>
      <c r="P13" s="37">
        <f>+'[1]PP (EST)'!P13</f>
        <v>6592.9</v>
      </c>
      <c r="Q13" s="37">
        <f>+'[1]PP (EST)'!Q13</f>
        <v>30794.799999999999</v>
      </c>
      <c r="R13" s="37">
        <f>+'[1]PP (EST)'!R13</f>
        <v>12656.5</v>
      </c>
      <c r="S13" s="37">
        <f>+'[1]PP (EST)'!S13</f>
        <v>6475.1</v>
      </c>
      <c r="T13" s="37">
        <f>+'[1]PP (EST)'!T13</f>
        <v>14144.6</v>
      </c>
      <c r="U13" s="37">
        <f>+'[1]PP (EST)'!U13</f>
        <v>11434.4</v>
      </c>
      <c r="V13" s="37">
        <f>+'[1]PP (EST)'!V13</f>
        <v>6383.1</v>
      </c>
      <c r="W13" s="37">
        <f>+'[1]PP (EST)'!W13</f>
        <v>8227.2000000000007</v>
      </c>
      <c r="X13" s="38">
        <f>SUM(N13:W13)</f>
        <v>119477.50000000001</v>
      </c>
      <c r="Y13" s="39">
        <f t="shared" si="1"/>
        <v>110.5267518988931</v>
      </c>
      <c r="Z13" s="4"/>
      <c r="AA13" s="4"/>
      <c r="AB13" s="4"/>
      <c r="AC13" s="4"/>
      <c r="AD13" s="4"/>
    </row>
    <row r="14" spans="2:30" ht="18" customHeight="1">
      <c r="B14" s="34" t="s">
        <v>23</v>
      </c>
      <c r="C14" s="35">
        <f>+[1]DGII!N14</f>
        <v>4044.1</v>
      </c>
      <c r="D14" s="35">
        <f>+[1]DGII!O14</f>
        <v>2100.1999999999998</v>
      </c>
      <c r="E14" s="35">
        <f>+[1]DGII!P14</f>
        <v>2215.3000000000002</v>
      </c>
      <c r="F14" s="35">
        <f>+[1]DGII!Q14</f>
        <v>3480.7</v>
      </c>
      <c r="G14" s="35">
        <f>+[1]DGII!R14</f>
        <v>3462.7</v>
      </c>
      <c r="H14" s="35">
        <f>+[1]DGII!S14</f>
        <v>3799.2</v>
      </c>
      <c r="I14" s="35">
        <f>+[1]DGII!T14</f>
        <v>4774.3999999999996</v>
      </c>
      <c r="J14" s="35">
        <f>+[1]DGII!U14</f>
        <v>3831.8</v>
      </c>
      <c r="K14" s="35">
        <f>+[1]DGII!V14</f>
        <v>3921.2</v>
      </c>
      <c r="L14" s="35">
        <f>+[1]DGII!W14</f>
        <v>3683.3</v>
      </c>
      <c r="M14" s="36">
        <f>SUM(C14:L14)</f>
        <v>35312.9</v>
      </c>
      <c r="N14" s="37">
        <f>+'[1]PP (EST)'!N14</f>
        <v>4044</v>
      </c>
      <c r="O14" s="37">
        <f>+'[1]PP (EST)'!O14</f>
        <v>2100.1999999999998</v>
      </c>
      <c r="P14" s="37">
        <f>+'[1]PP (EST)'!P14</f>
        <v>2215.3000000000002</v>
      </c>
      <c r="Q14" s="37">
        <f>+'[1]PP (EST)'!Q14</f>
        <v>3480.7</v>
      </c>
      <c r="R14" s="37">
        <f>+'[1]PP (EST)'!R14</f>
        <v>3462.7</v>
      </c>
      <c r="S14" s="37">
        <f>+'[1]PP (EST)'!S14</f>
        <v>2860.4</v>
      </c>
      <c r="T14" s="37">
        <f>+'[1]PP (EST)'!T14</f>
        <v>2790.8</v>
      </c>
      <c r="U14" s="37">
        <f>+'[1]PP (EST)'!U14</f>
        <v>2640.9</v>
      </c>
      <c r="V14" s="37">
        <f>+'[1]PP (EST)'!V14</f>
        <v>2494.9</v>
      </c>
      <c r="W14" s="37">
        <f>+'[1]PP (EST)'!W14</f>
        <v>2919</v>
      </c>
      <c r="X14" s="38">
        <f>SUM(N14:W14)</f>
        <v>29008.900000000005</v>
      </c>
      <c r="Y14" s="39">
        <f t="shared" si="1"/>
        <v>121.73126178517626</v>
      </c>
      <c r="Z14" s="4"/>
      <c r="AA14" s="4"/>
      <c r="AB14" s="4"/>
      <c r="AC14" s="4"/>
      <c r="AD14" s="4"/>
    </row>
    <row r="15" spans="2:30" ht="18" customHeight="1">
      <c r="B15" s="34" t="s">
        <v>24</v>
      </c>
      <c r="C15" s="35">
        <f>+[1]DGII!N15</f>
        <v>75.8</v>
      </c>
      <c r="D15" s="35">
        <f>+[1]DGII!O15</f>
        <v>66.3</v>
      </c>
      <c r="E15" s="35">
        <f>+[1]DGII!P15</f>
        <v>84.3</v>
      </c>
      <c r="F15" s="35">
        <f>+[1]DGII!Q15</f>
        <v>89.5</v>
      </c>
      <c r="G15" s="35">
        <f>+[1]DGII!R15</f>
        <v>123.8</v>
      </c>
      <c r="H15" s="35">
        <f>+[1]DGII!S15</f>
        <v>126.1</v>
      </c>
      <c r="I15" s="35">
        <f>+[1]DGII!T15</f>
        <v>140.1</v>
      </c>
      <c r="J15" s="35">
        <f>+[1]DGII!U15</f>
        <v>161.6</v>
      </c>
      <c r="K15" s="35">
        <f>+[1]DGII!V15</f>
        <v>138.5</v>
      </c>
      <c r="L15" s="35">
        <f>+[1]DGII!W15</f>
        <v>128</v>
      </c>
      <c r="M15" s="36">
        <f>SUM(C15:L15)</f>
        <v>1134</v>
      </c>
      <c r="N15" s="37">
        <f>+'[1]PP (EST)'!N15</f>
        <v>75.8</v>
      </c>
      <c r="O15" s="37">
        <f>+'[1]PP (EST)'!O15</f>
        <v>66.3</v>
      </c>
      <c r="P15" s="37">
        <f>+'[1]PP (EST)'!P15</f>
        <v>84.3</v>
      </c>
      <c r="Q15" s="37">
        <f>+'[1]PP (EST)'!Q15</f>
        <v>89.5</v>
      </c>
      <c r="R15" s="37">
        <f>+'[1]PP (EST)'!R15</f>
        <v>123.8</v>
      </c>
      <c r="S15" s="37">
        <f>+'[1]PP (EST)'!S15</f>
        <v>75.400000000000006</v>
      </c>
      <c r="T15" s="37">
        <f>+'[1]PP (EST)'!T15</f>
        <v>81.099999999999994</v>
      </c>
      <c r="U15" s="37">
        <f>+'[1]PP (EST)'!U15</f>
        <v>109.1</v>
      </c>
      <c r="V15" s="37">
        <f>+'[1]PP (EST)'!V15</f>
        <v>97.1</v>
      </c>
      <c r="W15" s="37">
        <f>+'[1]PP (EST)'!W15</f>
        <v>134.4</v>
      </c>
      <c r="X15" s="38">
        <f>SUM(N15:W15)</f>
        <v>936.80000000000007</v>
      </c>
      <c r="Y15" s="39">
        <f t="shared" si="1"/>
        <v>121.05038428693425</v>
      </c>
      <c r="Z15" s="4"/>
      <c r="AA15" s="4"/>
      <c r="AB15" s="4"/>
      <c r="AC15" s="4"/>
      <c r="AD15" s="4"/>
    </row>
    <row r="16" spans="2:30" ht="18" customHeight="1">
      <c r="B16" s="26" t="s">
        <v>25</v>
      </c>
      <c r="C16" s="27">
        <f t="shared" ref="C16:X16" si="5">+C17+C25</f>
        <v>1866.6999999999998</v>
      </c>
      <c r="D16" s="27">
        <f t="shared" si="5"/>
        <v>2499.3999999999996</v>
      </c>
      <c r="E16" s="27">
        <f t="shared" si="5"/>
        <v>3880</v>
      </c>
      <c r="F16" s="27">
        <f t="shared" si="5"/>
        <v>5507.5</v>
      </c>
      <c r="G16" s="27">
        <f t="shared" si="5"/>
        <v>3245.7</v>
      </c>
      <c r="H16" s="27">
        <f t="shared" si="5"/>
        <v>3207.6</v>
      </c>
      <c r="I16" s="27">
        <f t="shared" si="5"/>
        <v>4944.9000000000015</v>
      </c>
      <c r="J16" s="27">
        <f t="shared" si="5"/>
        <v>3114.9999999999995</v>
      </c>
      <c r="K16" s="27">
        <f t="shared" si="5"/>
        <v>4106.8999999999996</v>
      </c>
      <c r="L16" s="27">
        <f t="shared" si="5"/>
        <v>7232.4</v>
      </c>
      <c r="M16" s="40">
        <f t="shared" si="5"/>
        <v>39606.1</v>
      </c>
      <c r="N16" s="28">
        <f t="shared" si="5"/>
        <v>1866.6999999999998</v>
      </c>
      <c r="O16" s="28">
        <f t="shared" si="5"/>
        <v>2499.3999999999996</v>
      </c>
      <c r="P16" s="28">
        <f t="shared" si="5"/>
        <v>3880</v>
      </c>
      <c r="Q16" s="28">
        <f t="shared" si="5"/>
        <v>5507.3</v>
      </c>
      <c r="R16" s="28">
        <f t="shared" si="5"/>
        <v>3245.7999999999997</v>
      </c>
      <c r="S16" s="28">
        <f t="shared" si="5"/>
        <v>2172.9999999999995</v>
      </c>
      <c r="T16" s="28">
        <f t="shared" si="5"/>
        <v>2194.6</v>
      </c>
      <c r="U16" s="28">
        <f t="shared" si="5"/>
        <v>2028.6000000000001</v>
      </c>
      <c r="V16" s="28">
        <f t="shared" si="5"/>
        <v>2800.7999999999997</v>
      </c>
      <c r="W16" s="28">
        <f t="shared" si="5"/>
        <v>3165.7999999999993</v>
      </c>
      <c r="X16" s="29">
        <f t="shared" si="5"/>
        <v>29362</v>
      </c>
      <c r="Y16" s="30">
        <f t="shared" si="1"/>
        <v>134.88897214086234</v>
      </c>
      <c r="Z16" s="4"/>
      <c r="AA16" s="4"/>
      <c r="AB16" s="4"/>
      <c r="AC16" s="4"/>
      <c r="AD16" s="4"/>
    </row>
    <row r="17" spans="2:30" ht="18" customHeight="1">
      <c r="B17" s="41" t="s">
        <v>26</v>
      </c>
      <c r="C17" s="27">
        <f t="shared" ref="C17:X17" si="6">SUM(C18:C24)</f>
        <v>1810.6</v>
      </c>
      <c r="D17" s="27">
        <f t="shared" si="6"/>
        <v>2419.1999999999998</v>
      </c>
      <c r="E17" s="27">
        <f t="shared" si="6"/>
        <v>3785.6</v>
      </c>
      <c r="F17" s="27">
        <f t="shared" si="6"/>
        <v>5414.2</v>
      </c>
      <c r="G17" s="27">
        <f t="shared" si="6"/>
        <v>3113.5</v>
      </c>
      <c r="H17" s="27">
        <f t="shared" si="6"/>
        <v>3065.7</v>
      </c>
      <c r="I17" s="27">
        <f t="shared" si="6"/>
        <v>4736.9000000000015</v>
      </c>
      <c r="J17" s="27">
        <f t="shared" si="6"/>
        <v>2936.7999999999997</v>
      </c>
      <c r="K17" s="27">
        <f t="shared" si="6"/>
        <v>3887</v>
      </c>
      <c r="L17" s="27">
        <f t="shared" si="6"/>
        <v>7060</v>
      </c>
      <c r="M17" s="40">
        <f t="shared" si="6"/>
        <v>38229.5</v>
      </c>
      <c r="N17" s="28">
        <f t="shared" si="6"/>
        <v>1810.6</v>
      </c>
      <c r="O17" s="28">
        <f t="shared" si="6"/>
        <v>2419.1999999999998</v>
      </c>
      <c r="P17" s="28">
        <f t="shared" si="6"/>
        <v>3785.6</v>
      </c>
      <c r="Q17" s="28">
        <f t="shared" si="6"/>
        <v>5414</v>
      </c>
      <c r="R17" s="28">
        <f t="shared" si="6"/>
        <v>3113.7</v>
      </c>
      <c r="S17" s="28">
        <f t="shared" si="6"/>
        <v>2092.0999999999995</v>
      </c>
      <c r="T17" s="28">
        <f t="shared" si="6"/>
        <v>2085.7999999999997</v>
      </c>
      <c r="U17" s="28">
        <f t="shared" si="6"/>
        <v>1915.9</v>
      </c>
      <c r="V17" s="28">
        <f t="shared" si="6"/>
        <v>2686.4999999999995</v>
      </c>
      <c r="W17" s="28">
        <f t="shared" si="6"/>
        <v>3050.0999999999995</v>
      </c>
      <c r="X17" s="29">
        <f t="shared" si="6"/>
        <v>28373.5</v>
      </c>
      <c r="Y17" s="30">
        <f t="shared" si="1"/>
        <v>134.73663806016177</v>
      </c>
      <c r="Z17" s="4"/>
      <c r="AA17" s="4"/>
      <c r="AB17" s="4"/>
      <c r="AC17" s="4"/>
      <c r="AD17" s="4"/>
    </row>
    <row r="18" spans="2:30" ht="18" customHeight="1">
      <c r="B18" s="42" t="s">
        <v>27</v>
      </c>
      <c r="C18" s="43">
        <f>+[1]DGII!N18</f>
        <v>116.3</v>
      </c>
      <c r="D18" s="43">
        <f>+[1]DGII!O18</f>
        <v>270.7</v>
      </c>
      <c r="E18" s="43">
        <f>+[1]DGII!P18</f>
        <v>1198.3</v>
      </c>
      <c r="F18" s="43">
        <f>+[1]DGII!Q18</f>
        <v>237.5</v>
      </c>
      <c r="G18" s="43">
        <f>+[1]DGII!R18</f>
        <v>227.3</v>
      </c>
      <c r="H18" s="43">
        <f>+[1]DGII!S18</f>
        <v>187.8</v>
      </c>
      <c r="I18" s="43">
        <f>+[1]DGII!T18</f>
        <v>268.8</v>
      </c>
      <c r="J18" s="43">
        <f>+[1]DGII!U18</f>
        <v>256.10000000000002</v>
      </c>
      <c r="K18" s="43">
        <f>+[1]DGII!V18</f>
        <v>1006.1</v>
      </c>
      <c r="L18" s="43">
        <f>+[1]DGII!W18</f>
        <v>149.19999999999999</v>
      </c>
      <c r="M18" s="36">
        <f t="shared" ref="M18:M25" si="7">SUM(C18:L18)</f>
        <v>3918.1</v>
      </c>
      <c r="N18" s="44">
        <f>+'[1]PP (EST)'!N18</f>
        <v>116.3</v>
      </c>
      <c r="O18" s="44">
        <f>+'[1]PP (EST)'!O18</f>
        <v>270.7</v>
      </c>
      <c r="P18" s="44">
        <f>+'[1]PP (EST)'!P18</f>
        <v>1198.3</v>
      </c>
      <c r="Q18" s="44">
        <f>+'[1]PP (EST)'!Q18</f>
        <v>237.5</v>
      </c>
      <c r="R18" s="44">
        <f>+'[1]PP (EST)'!R18</f>
        <v>227.3</v>
      </c>
      <c r="S18" s="44">
        <f>+'[1]PP (EST)'!S18</f>
        <v>129.6</v>
      </c>
      <c r="T18" s="44">
        <f>+'[1]PP (EST)'!T18</f>
        <v>124.7</v>
      </c>
      <c r="U18" s="44">
        <f>+'[1]PP (EST)'!U18</f>
        <v>274.10000000000002</v>
      </c>
      <c r="V18" s="44">
        <f>+'[1]PP (EST)'!V18</f>
        <v>1036.5</v>
      </c>
      <c r="W18" s="44">
        <f>+'[1]PP (EST)'!W18</f>
        <v>319.60000000000002</v>
      </c>
      <c r="X18" s="38">
        <f t="shared" ref="X18:X25" si="8">SUM(N18:W18)</f>
        <v>3934.5999999999995</v>
      </c>
      <c r="Y18" s="39">
        <f t="shared" si="1"/>
        <v>99.580643521577798</v>
      </c>
      <c r="Z18" s="4"/>
      <c r="AA18" s="4"/>
      <c r="AB18" s="4"/>
      <c r="AC18" s="4"/>
      <c r="AD18" s="4"/>
    </row>
    <row r="19" spans="2:30" ht="18" customHeight="1">
      <c r="B19" s="42" t="s">
        <v>28</v>
      </c>
      <c r="C19" s="43">
        <f>+[1]DGII!N19</f>
        <v>248.2</v>
      </c>
      <c r="D19" s="43">
        <f>+[1]DGII!O19</f>
        <v>181.9</v>
      </c>
      <c r="E19" s="43">
        <f>+[1]DGII!P19</f>
        <v>264.8</v>
      </c>
      <c r="F19" s="43">
        <f>+[1]DGII!Q19</f>
        <v>2740.6</v>
      </c>
      <c r="G19" s="43">
        <f>+[1]DGII!R19</f>
        <v>413</v>
      </c>
      <c r="H19" s="43">
        <f>+[1]DGII!S19</f>
        <v>393.7</v>
      </c>
      <c r="I19" s="43">
        <f>+[1]DGII!T19</f>
        <v>658.6</v>
      </c>
      <c r="J19" s="43">
        <f>+[1]DGII!U19</f>
        <v>238.5</v>
      </c>
      <c r="K19" s="43">
        <f>+[1]DGII!V19</f>
        <v>198.4</v>
      </c>
      <c r="L19" s="43">
        <f>+[1]DGII!W19</f>
        <v>2562.6</v>
      </c>
      <c r="M19" s="36">
        <f t="shared" si="7"/>
        <v>7900.2999999999993</v>
      </c>
      <c r="N19" s="44">
        <f>+'[1]PP (EST)'!N19</f>
        <v>248.2</v>
      </c>
      <c r="O19" s="44">
        <f>+'[1]PP (EST)'!O19</f>
        <v>181.9</v>
      </c>
      <c r="P19" s="44">
        <f>+'[1]PP (EST)'!P19</f>
        <v>264.8</v>
      </c>
      <c r="Q19" s="44">
        <f>+'[1]PP (EST)'!Q19</f>
        <v>2740.6</v>
      </c>
      <c r="R19" s="44">
        <f>+'[1]PP (EST)'!R19</f>
        <v>413</v>
      </c>
      <c r="S19" s="44">
        <f>+'[1]PP (EST)'!S19</f>
        <v>296</v>
      </c>
      <c r="T19" s="44">
        <f>+'[1]PP (EST)'!T19</f>
        <v>240</v>
      </c>
      <c r="U19" s="44">
        <f>+'[1]PP (EST)'!U19</f>
        <v>220.5</v>
      </c>
      <c r="V19" s="44">
        <f>+'[1]PP (EST)'!V19</f>
        <v>292.10000000000002</v>
      </c>
      <c r="W19" s="44">
        <f>+'[1]PP (EST)'!W19</f>
        <v>1075.5</v>
      </c>
      <c r="X19" s="38">
        <f t="shared" si="8"/>
        <v>5972.6</v>
      </c>
      <c r="Y19" s="39">
        <f t="shared" si="1"/>
        <v>132.27572581455311</v>
      </c>
      <c r="Z19" s="4"/>
      <c r="AA19" s="4"/>
      <c r="AB19" s="4"/>
      <c r="AC19" s="4"/>
      <c r="AD19" s="4"/>
    </row>
    <row r="20" spans="2:30" ht="18" customHeight="1">
      <c r="B20" s="42" t="s">
        <v>29</v>
      </c>
      <c r="C20" s="43">
        <f>+[1]DGII!N20</f>
        <v>515.29999999999995</v>
      </c>
      <c r="D20" s="43">
        <f>+[1]DGII!O20</f>
        <v>901.1</v>
      </c>
      <c r="E20" s="43">
        <f>+[1]DGII!P20</f>
        <v>1133.2</v>
      </c>
      <c r="F20" s="43">
        <f>+[1]DGII!Q20</f>
        <v>1096.5999999999999</v>
      </c>
      <c r="G20" s="43">
        <f>+[1]DGII!R20</f>
        <v>1191.3</v>
      </c>
      <c r="H20" s="43">
        <f>+[1]DGII!S20</f>
        <v>1343.4</v>
      </c>
      <c r="I20" s="43">
        <f>+[1]DGII!T20</f>
        <v>2367.8000000000002</v>
      </c>
      <c r="J20" s="43">
        <f>+[1]DGII!U20</f>
        <v>1219</v>
      </c>
      <c r="K20" s="43">
        <f>+[1]DGII!V20</f>
        <v>1427.7</v>
      </c>
      <c r="L20" s="43">
        <f>+[1]DGII!W20</f>
        <v>2820.8</v>
      </c>
      <c r="M20" s="36">
        <f t="shared" si="7"/>
        <v>14016.2</v>
      </c>
      <c r="N20" s="44">
        <f>+'[1]PP (EST)'!N20</f>
        <v>515.29999999999995</v>
      </c>
      <c r="O20" s="44">
        <f>+'[1]PP (EST)'!O20</f>
        <v>901.1</v>
      </c>
      <c r="P20" s="44">
        <f>+'[1]PP (EST)'!P20</f>
        <v>1133.2</v>
      </c>
      <c r="Q20" s="44">
        <f>+'[1]PP (EST)'!Q20</f>
        <v>1096.5999999999999</v>
      </c>
      <c r="R20" s="44">
        <f>+'[1]PP (EST)'!R20</f>
        <v>1191.3</v>
      </c>
      <c r="S20" s="44">
        <f>+'[1]PP (EST)'!S20</f>
        <v>742.9</v>
      </c>
      <c r="T20" s="44">
        <f>+'[1]PP (EST)'!T20</f>
        <v>598.6</v>
      </c>
      <c r="U20" s="44">
        <f>+'[1]PP (EST)'!U20</f>
        <v>423.4</v>
      </c>
      <c r="V20" s="44">
        <f>+'[1]PP (EST)'!V20</f>
        <v>446.1</v>
      </c>
      <c r="W20" s="44">
        <f>+'[1]PP (EST)'!W20</f>
        <v>621.79999999999995</v>
      </c>
      <c r="X20" s="38">
        <f t="shared" si="8"/>
        <v>7670.3</v>
      </c>
      <c r="Y20" s="39">
        <f t="shared" si="1"/>
        <v>182.73340025813854</v>
      </c>
      <c r="Z20" s="4"/>
      <c r="AA20" s="4"/>
      <c r="AB20" s="4"/>
      <c r="AC20" s="4"/>
      <c r="AD20" s="4"/>
    </row>
    <row r="21" spans="2:30" ht="18" customHeight="1">
      <c r="B21" s="42" t="s">
        <v>30</v>
      </c>
      <c r="C21" s="43">
        <f>+[1]DGII!N21</f>
        <v>105.3</v>
      </c>
      <c r="D21" s="43">
        <f>+[1]DGII!O21</f>
        <v>159.6</v>
      </c>
      <c r="E21" s="43">
        <f>+[1]DGII!P21</f>
        <v>187.4</v>
      </c>
      <c r="F21" s="43">
        <f>+[1]DGII!Q21</f>
        <v>160.69999999999999</v>
      </c>
      <c r="G21" s="43">
        <f>+[1]DGII!R21</f>
        <v>163</v>
      </c>
      <c r="H21" s="43">
        <f>+[1]DGII!S21</f>
        <v>153.1</v>
      </c>
      <c r="I21" s="43">
        <f>+[1]DGII!T21</f>
        <v>162.30000000000001</v>
      </c>
      <c r="J21" s="43">
        <f>+[1]DGII!U21</f>
        <v>155.19999999999999</v>
      </c>
      <c r="K21" s="43">
        <f>+[1]DGII!V21</f>
        <v>167</v>
      </c>
      <c r="L21" s="43">
        <f>+[1]DGII!W21</f>
        <v>158.5</v>
      </c>
      <c r="M21" s="36">
        <f t="shared" si="7"/>
        <v>1572.1000000000001</v>
      </c>
      <c r="N21" s="44">
        <f>+'[1]PP (EST)'!N21</f>
        <v>105.3</v>
      </c>
      <c r="O21" s="44">
        <f>+'[1]PP (EST)'!O21</f>
        <v>159.6</v>
      </c>
      <c r="P21" s="44">
        <f>+'[1]PP (EST)'!P21</f>
        <v>187.4</v>
      </c>
      <c r="Q21" s="44">
        <f>+'[1]PP (EST)'!Q21</f>
        <v>160.5</v>
      </c>
      <c r="R21" s="44">
        <f>+'[1]PP (EST)'!R21</f>
        <v>163.19999999999999</v>
      </c>
      <c r="S21" s="44">
        <f>+'[1]PP (EST)'!S21</f>
        <v>136.6</v>
      </c>
      <c r="T21" s="44">
        <f>+'[1]PP (EST)'!T21</f>
        <v>165.3</v>
      </c>
      <c r="U21" s="44">
        <f>+'[1]PP (EST)'!U21</f>
        <v>116.3</v>
      </c>
      <c r="V21" s="44">
        <f>+'[1]PP (EST)'!V21</f>
        <v>81.2</v>
      </c>
      <c r="W21" s="44">
        <f>+'[1]PP (EST)'!W21</f>
        <v>133.80000000000001</v>
      </c>
      <c r="X21" s="38">
        <f t="shared" si="8"/>
        <v>1409.2</v>
      </c>
      <c r="Y21" s="39">
        <f t="shared" si="1"/>
        <v>111.55975021288675</v>
      </c>
      <c r="Z21" s="4"/>
      <c r="AA21" s="4"/>
      <c r="AB21" s="4"/>
      <c r="AC21" s="4"/>
      <c r="AD21" s="4"/>
    </row>
    <row r="22" spans="2:30" ht="18" customHeight="1">
      <c r="B22" s="42" t="s">
        <v>31</v>
      </c>
      <c r="C22" s="43">
        <f>+[1]DGII!N22</f>
        <v>35.5</v>
      </c>
      <c r="D22" s="43">
        <f>+[1]DGII!O22</f>
        <v>64.3</v>
      </c>
      <c r="E22" s="43">
        <f>+[1]DGII!P22</f>
        <v>99.5</v>
      </c>
      <c r="F22" s="43">
        <f>+[1]DGII!Q22</f>
        <v>77.8</v>
      </c>
      <c r="G22" s="43">
        <f>+[1]DGII!R22</f>
        <v>103.3</v>
      </c>
      <c r="H22" s="43">
        <f>+[1]DGII!S22</f>
        <v>83.5</v>
      </c>
      <c r="I22" s="43">
        <f>+[1]DGII!T22</f>
        <v>147.30000000000001</v>
      </c>
      <c r="J22" s="43">
        <f>+[1]DGII!U22</f>
        <v>162.4</v>
      </c>
      <c r="K22" s="43">
        <f>+[1]DGII!V22</f>
        <v>119.3</v>
      </c>
      <c r="L22" s="43">
        <f>+[1]DGII!W22</f>
        <v>137.4</v>
      </c>
      <c r="M22" s="36">
        <f t="shared" si="7"/>
        <v>1030.3</v>
      </c>
      <c r="N22" s="45">
        <v>35.5</v>
      </c>
      <c r="O22" s="45">
        <v>64.3</v>
      </c>
      <c r="P22" s="45">
        <v>99.5</v>
      </c>
      <c r="Q22" s="45">
        <v>77.8</v>
      </c>
      <c r="R22" s="45">
        <v>103.2</v>
      </c>
      <c r="S22" s="45">
        <v>44.1</v>
      </c>
      <c r="T22" s="45">
        <v>63.6</v>
      </c>
      <c r="U22" s="46">
        <v>65.3</v>
      </c>
      <c r="V22" s="46">
        <v>59</v>
      </c>
      <c r="W22" s="46">
        <v>56.2</v>
      </c>
      <c r="X22" s="38">
        <f t="shared" si="8"/>
        <v>668.50000000000011</v>
      </c>
      <c r="Y22" s="39">
        <f t="shared" si="1"/>
        <v>154.12116679132382</v>
      </c>
      <c r="Z22" s="4"/>
      <c r="AA22" s="4"/>
      <c r="AB22" s="4"/>
      <c r="AC22" s="4"/>
      <c r="AD22" s="4"/>
    </row>
    <row r="23" spans="2:30" ht="18" customHeight="1">
      <c r="B23" s="47" t="s">
        <v>32</v>
      </c>
      <c r="C23" s="43">
        <f>+[1]DGII!N23</f>
        <v>773.8</v>
      </c>
      <c r="D23" s="43">
        <f>+[1]DGII!O23</f>
        <v>777.5</v>
      </c>
      <c r="E23" s="43">
        <f>+[1]DGII!P23</f>
        <v>795.8</v>
      </c>
      <c r="F23" s="43">
        <f>+[1]DGII!Q23</f>
        <v>986.5</v>
      </c>
      <c r="G23" s="43">
        <f>+[1]DGII!R23</f>
        <v>832</v>
      </c>
      <c r="H23" s="43">
        <f>+[1]DGII!S23</f>
        <v>802.7</v>
      </c>
      <c r="I23" s="43">
        <f>+[1]DGII!T23</f>
        <v>1074</v>
      </c>
      <c r="J23" s="43">
        <f>+[1]DGII!U23</f>
        <v>828</v>
      </c>
      <c r="K23" s="43">
        <f>+[1]DGII!V23</f>
        <v>909.9</v>
      </c>
      <c r="L23" s="43">
        <f>+[1]DGII!W23</f>
        <v>1124.9000000000001</v>
      </c>
      <c r="M23" s="36">
        <f t="shared" si="7"/>
        <v>8905.1</v>
      </c>
      <c r="N23" s="44">
        <f>+'[1]PP (EST)'!N22</f>
        <v>773.8</v>
      </c>
      <c r="O23" s="44">
        <f>+'[1]PP (EST)'!O22</f>
        <v>777.5</v>
      </c>
      <c r="P23" s="44">
        <f>+'[1]PP (EST)'!P22</f>
        <v>795.8</v>
      </c>
      <c r="Q23" s="44">
        <f>+'[1]PP (EST)'!Q22</f>
        <v>986.5</v>
      </c>
      <c r="R23" s="44">
        <f>+'[1]PP (EST)'!R22</f>
        <v>832.1</v>
      </c>
      <c r="S23" s="44">
        <f>+'[1]PP (EST)'!S22</f>
        <v>714.7</v>
      </c>
      <c r="T23" s="44">
        <f>+'[1]PP (EST)'!T22</f>
        <v>745.3</v>
      </c>
      <c r="U23" s="44">
        <f>+'[1]PP (EST)'!U22</f>
        <v>758.4</v>
      </c>
      <c r="V23" s="44">
        <f>+'[1]PP (EST)'!V22</f>
        <v>709.5</v>
      </c>
      <c r="W23" s="44">
        <f>+'[1]PP (EST)'!W22</f>
        <v>717.6</v>
      </c>
      <c r="X23" s="38">
        <f t="shared" si="8"/>
        <v>7811.2</v>
      </c>
      <c r="Y23" s="39">
        <f t="shared" si="1"/>
        <v>114.00425030725114</v>
      </c>
      <c r="Z23" s="4"/>
      <c r="AA23" s="4"/>
      <c r="AB23" s="4"/>
      <c r="AC23" s="4"/>
      <c r="AD23" s="4"/>
    </row>
    <row r="24" spans="2:30" s="49" customFormat="1" ht="18" customHeight="1">
      <c r="B24" s="47" t="s">
        <v>33</v>
      </c>
      <c r="C24" s="43">
        <f>+[1]DGII!N24</f>
        <v>16.2</v>
      </c>
      <c r="D24" s="43">
        <f>+[1]DGII!O24</f>
        <v>64.099999999999994</v>
      </c>
      <c r="E24" s="43">
        <f>+[1]DGII!P24</f>
        <v>106.6</v>
      </c>
      <c r="F24" s="43">
        <f>+[1]DGII!Q24</f>
        <v>114.5</v>
      </c>
      <c r="G24" s="43">
        <f>+[1]DGII!R24</f>
        <v>183.6</v>
      </c>
      <c r="H24" s="43">
        <f>+[1]DGII!S24</f>
        <v>101.5</v>
      </c>
      <c r="I24" s="43">
        <f>+[1]DGII!T24</f>
        <v>58.1</v>
      </c>
      <c r="J24" s="43">
        <f>+[1]DGII!U24</f>
        <v>77.599999999999994</v>
      </c>
      <c r="K24" s="43">
        <f>+[1]DGII!V24</f>
        <v>58.6</v>
      </c>
      <c r="L24" s="43">
        <f>+[1]DGII!W24</f>
        <v>106.6</v>
      </c>
      <c r="M24" s="36">
        <f t="shared" si="7"/>
        <v>887.40000000000009</v>
      </c>
      <c r="N24" s="46">
        <v>16.2</v>
      </c>
      <c r="O24" s="46">
        <v>64.099999999999994</v>
      </c>
      <c r="P24" s="46">
        <v>106.6</v>
      </c>
      <c r="Q24" s="46">
        <v>114.5</v>
      </c>
      <c r="R24" s="46">
        <v>183.6</v>
      </c>
      <c r="S24" s="46">
        <v>28.2</v>
      </c>
      <c r="T24" s="46">
        <v>148.30000000000001</v>
      </c>
      <c r="U24" s="46">
        <v>57.9</v>
      </c>
      <c r="V24" s="46">
        <v>62.1</v>
      </c>
      <c r="W24" s="46">
        <v>125.6</v>
      </c>
      <c r="X24" s="38">
        <f t="shared" si="8"/>
        <v>907.1</v>
      </c>
      <c r="Y24" s="39">
        <f t="shared" si="1"/>
        <v>97.828243854040352</v>
      </c>
      <c r="Z24" s="48"/>
      <c r="AA24" s="48"/>
      <c r="AB24" s="48"/>
      <c r="AC24" s="48"/>
      <c r="AD24" s="48"/>
    </row>
    <row r="25" spans="2:30" s="49" customFormat="1" ht="18" customHeight="1">
      <c r="B25" s="41" t="s">
        <v>34</v>
      </c>
      <c r="C25" s="27">
        <f>+[1]DGII!N25</f>
        <v>56.1</v>
      </c>
      <c r="D25" s="27">
        <f>+[1]DGII!O25</f>
        <v>80.2</v>
      </c>
      <c r="E25" s="27">
        <f>+[1]DGII!P25</f>
        <v>94.4</v>
      </c>
      <c r="F25" s="27">
        <f>+[1]DGII!Q25</f>
        <v>93.3</v>
      </c>
      <c r="G25" s="27">
        <f>+[1]DGII!R25</f>
        <v>132.19999999999999</v>
      </c>
      <c r="H25" s="27">
        <f>+[1]DGII!S25</f>
        <v>141.9</v>
      </c>
      <c r="I25" s="27">
        <f>+[1]DGII!T25</f>
        <v>208</v>
      </c>
      <c r="J25" s="27">
        <f>+[1]DGII!U25</f>
        <v>178.2</v>
      </c>
      <c r="K25" s="27">
        <f>+[1]DGII!V25</f>
        <v>219.9</v>
      </c>
      <c r="L25" s="27">
        <f>+[1]DGII!W25</f>
        <v>172.4</v>
      </c>
      <c r="M25" s="32">
        <f t="shared" si="7"/>
        <v>1376.6000000000001</v>
      </c>
      <c r="N25" s="33">
        <f>+'[1]PP (EST)'!N24</f>
        <v>56.1</v>
      </c>
      <c r="O25" s="33">
        <f>+'[1]PP (EST)'!O24</f>
        <v>80.2</v>
      </c>
      <c r="P25" s="33">
        <f>+'[1]PP (EST)'!P24</f>
        <v>94.4</v>
      </c>
      <c r="Q25" s="33">
        <f>+'[1]PP (EST)'!Q24</f>
        <v>93.3</v>
      </c>
      <c r="R25" s="33">
        <f>+'[1]PP (EST)'!R24</f>
        <v>132.1</v>
      </c>
      <c r="S25" s="33">
        <f>+'[1]PP (EST)'!S24</f>
        <v>80.900000000000006</v>
      </c>
      <c r="T25" s="33">
        <f>+'[1]PP (EST)'!T24</f>
        <v>108.8</v>
      </c>
      <c r="U25" s="33">
        <f>+'[1]PP (EST)'!U24</f>
        <v>112.7</v>
      </c>
      <c r="V25" s="33">
        <f>+'[1]PP (EST)'!V24</f>
        <v>114.3</v>
      </c>
      <c r="W25" s="33">
        <f>+'[1]PP (EST)'!W24</f>
        <v>115.7</v>
      </c>
      <c r="X25" s="29">
        <f t="shared" si="8"/>
        <v>988.5</v>
      </c>
      <c r="Y25" s="30">
        <f t="shared" si="1"/>
        <v>139.261507334345</v>
      </c>
      <c r="Z25" s="48"/>
      <c r="AA25" s="48"/>
      <c r="AB25" s="48"/>
      <c r="AC25" s="48"/>
      <c r="AD25" s="48"/>
    </row>
    <row r="26" spans="2:30" s="49" customFormat="1" ht="18" customHeight="1">
      <c r="B26" s="26" t="s">
        <v>35</v>
      </c>
      <c r="C26" s="27">
        <f t="shared" ref="C26:X26" si="9">+C27+C29+C38+C43</f>
        <v>22703</v>
      </c>
      <c r="D26" s="27">
        <f t="shared" si="9"/>
        <v>18964.800000000003</v>
      </c>
      <c r="E26" s="27">
        <f t="shared" si="9"/>
        <v>20547.500000000004</v>
      </c>
      <c r="F26" s="27">
        <f t="shared" si="9"/>
        <v>21713.999999999996</v>
      </c>
      <c r="G26" s="27">
        <f t="shared" si="9"/>
        <v>21304.1</v>
      </c>
      <c r="H26" s="27">
        <f t="shared" si="9"/>
        <v>21159.699999999997</v>
      </c>
      <c r="I26" s="27">
        <f t="shared" si="9"/>
        <v>23219.800000000003</v>
      </c>
      <c r="J26" s="27">
        <f t="shared" si="9"/>
        <v>22591.199999999997</v>
      </c>
      <c r="K26" s="27">
        <f t="shared" si="9"/>
        <v>24009.399999999998</v>
      </c>
      <c r="L26" s="27">
        <f t="shared" si="9"/>
        <v>23041.500000000004</v>
      </c>
      <c r="M26" s="40">
        <f t="shared" si="9"/>
        <v>219255</v>
      </c>
      <c r="N26" s="28">
        <f t="shared" si="9"/>
        <v>22702.9</v>
      </c>
      <c r="O26" s="28">
        <f t="shared" si="9"/>
        <v>18964.800000000003</v>
      </c>
      <c r="P26" s="28">
        <f t="shared" si="9"/>
        <v>20547.500000000004</v>
      </c>
      <c r="Q26" s="28">
        <f t="shared" si="9"/>
        <v>21713.3</v>
      </c>
      <c r="R26" s="28">
        <f t="shared" si="9"/>
        <v>21293.299999999996</v>
      </c>
      <c r="S26" s="28">
        <f t="shared" si="9"/>
        <v>20134</v>
      </c>
      <c r="T26" s="28">
        <f t="shared" si="9"/>
        <v>20363.599999999999</v>
      </c>
      <c r="U26" s="28">
        <f t="shared" si="9"/>
        <v>19107.200000000004</v>
      </c>
      <c r="V26" s="28">
        <f t="shared" si="9"/>
        <v>20576.3</v>
      </c>
      <c r="W26" s="28">
        <f t="shared" si="9"/>
        <v>19817.400000000001</v>
      </c>
      <c r="X26" s="29">
        <f t="shared" si="9"/>
        <v>205220.30000000002</v>
      </c>
      <c r="Y26" s="30">
        <f t="shared" si="1"/>
        <v>106.83884586466348</v>
      </c>
      <c r="Z26" s="48"/>
      <c r="AA26" s="48"/>
      <c r="AB26" s="48"/>
      <c r="AC26" s="48"/>
      <c r="AD26" s="48"/>
    </row>
    <row r="27" spans="2:30" s="49" customFormat="1" ht="18" customHeight="1">
      <c r="B27" s="41" t="s">
        <v>36</v>
      </c>
      <c r="C27" s="27">
        <f t="shared" ref="C27:X27" si="10">+C28</f>
        <v>12113.7</v>
      </c>
      <c r="D27" s="27">
        <f t="shared" si="10"/>
        <v>9274.2000000000007</v>
      </c>
      <c r="E27" s="27">
        <f t="shared" si="10"/>
        <v>9410.5</v>
      </c>
      <c r="F27" s="27">
        <f t="shared" si="10"/>
        <v>11287.9</v>
      </c>
      <c r="G27" s="27">
        <f t="shared" si="10"/>
        <v>11011.3</v>
      </c>
      <c r="H27" s="27">
        <f t="shared" si="10"/>
        <v>11301.3</v>
      </c>
      <c r="I27" s="27">
        <f t="shared" si="10"/>
        <v>11912.5</v>
      </c>
      <c r="J27" s="27">
        <f t="shared" si="10"/>
        <v>11634.4</v>
      </c>
      <c r="K27" s="27">
        <f t="shared" si="10"/>
        <v>11841.9</v>
      </c>
      <c r="L27" s="27">
        <f t="shared" si="10"/>
        <v>11927.9</v>
      </c>
      <c r="M27" s="40">
        <f t="shared" si="10"/>
        <v>111715.59999999999</v>
      </c>
      <c r="N27" s="28">
        <f t="shared" si="10"/>
        <v>12113.6</v>
      </c>
      <c r="O27" s="28">
        <f t="shared" si="10"/>
        <v>9274.2000000000007</v>
      </c>
      <c r="P27" s="28">
        <f t="shared" si="10"/>
        <v>9410.5</v>
      </c>
      <c r="Q27" s="28">
        <f t="shared" si="10"/>
        <v>11287.9</v>
      </c>
      <c r="R27" s="28">
        <f t="shared" si="10"/>
        <v>11011.3</v>
      </c>
      <c r="S27" s="28">
        <f t="shared" si="10"/>
        <v>10685.3</v>
      </c>
      <c r="T27" s="28">
        <f t="shared" si="10"/>
        <v>9978.2000000000007</v>
      </c>
      <c r="U27" s="28">
        <f t="shared" si="10"/>
        <v>10091.700000000001</v>
      </c>
      <c r="V27" s="28">
        <f t="shared" si="10"/>
        <v>10382.1</v>
      </c>
      <c r="W27" s="28">
        <f t="shared" si="10"/>
        <v>10217.200000000001</v>
      </c>
      <c r="X27" s="29">
        <f t="shared" si="10"/>
        <v>104452</v>
      </c>
      <c r="Y27" s="30">
        <f t="shared" si="1"/>
        <v>106.95400758243019</v>
      </c>
      <c r="Z27" s="48"/>
      <c r="AA27" s="48"/>
      <c r="AB27" s="48"/>
      <c r="AC27" s="48"/>
      <c r="AD27" s="48"/>
    </row>
    <row r="28" spans="2:30" s="49" customFormat="1" ht="18" customHeight="1">
      <c r="B28" s="50" t="s">
        <v>37</v>
      </c>
      <c r="C28" s="43">
        <f>+[1]DGII!N28</f>
        <v>12113.7</v>
      </c>
      <c r="D28" s="43">
        <f>+[1]DGII!O28</f>
        <v>9274.2000000000007</v>
      </c>
      <c r="E28" s="43">
        <f>+[1]DGII!P28</f>
        <v>9410.5</v>
      </c>
      <c r="F28" s="43">
        <f>+[1]DGII!Q28</f>
        <v>11287.9</v>
      </c>
      <c r="G28" s="43">
        <f>+[1]DGII!R28</f>
        <v>11011.3</v>
      </c>
      <c r="H28" s="43">
        <f>+[1]DGII!S28</f>
        <v>11301.3</v>
      </c>
      <c r="I28" s="43">
        <f>+[1]DGII!T28</f>
        <v>11912.5</v>
      </c>
      <c r="J28" s="43">
        <f>+[1]DGII!U28</f>
        <v>11634.4</v>
      </c>
      <c r="K28" s="43">
        <f>+[1]DGII!V28</f>
        <v>11841.9</v>
      </c>
      <c r="L28" s="43">
        <f>+[1]DGII!W28</f>
        <v>11927.9</v>
      </c>
      <c r="M28" s="36">
        <f>SUM(C28:L28)</f>
        <v>111715.59999999999</v>
      </c>
      <c r="N28" s="44">
        <f>+'[1]PP (EST)'!N27</f>
        <v>12113.6</v>
      </c>
      <c r="O28" s="44">
        <f>+'[1]PP (EST)'!O27</f>
        <v>9274.2000000000007</v>
      </c>
      <c r="P28" s="44">
        <f>+'[1]PP (EST)'!P27</f>
        <v>9410.5</v>
      </c>
      <c r="Q28" s="44">
        <f>+'[1]PP (EST)'!Q27</f>
        <v>11287.9</v>
      </c>
      <c r="R28" s="44">
        <f>+'[1]PP (EST)'!R27</f>
        <v>11011.3</v>
      </c>
      <c r="S28" s="44">
        <f>+'[1]PP (EST)'!S27</f>
        <v>10685.3</v>
      </c>
      <c r="T28" s="44">
        <f>+'[1]PP (EST)'!T27</f>
        <v>9978.2000000000007</v>
      </c>
      <c r="U28" s="44">
        <f>+'[1]PP (EST)'!U27</f>
        <v>10091.700000000001</v>
      </c>
      <c r="V28" s="44">
        <f>+'[1]PP (EST)'!V27</f>
        <v>10382.1</v>
      </c>
      <c r="W28" s="44">
        <f>+'[1]PP (EST)'!W27</f>
        <v>10217.200000000001</v>
      </c>
      <c r="X28" s="38">
        <f>SUM(N28:W28)</f>
        <v>104452</v>
      </c>
      <c r="Y28" s="39">
        <f t="shared" si="1"/>
        <v>106.95400758243019</v>
      </c>
      <c r="Z28" s="48"/>
      <c r="AA28" s="48"/>
      <c r="AB28" s="48"/>
      <c r="AC28" s="48"/>
      <c r="AD28" s="48"/>
    </row>
    <row r="29" spans="2:30" s="49" customFormat="1" ht="18" customHeight="1">
      <c r="B29" s="51" t="s">
        <v>38</v>
      </c>
      <c r="C29" s="27">
        <f t="shared" ref="C29:X29" si="11">SUM(C30:C37)</f>
        <v>8863.8000000000011</v>
      </c>
      <c r="D29" s="27">
        <f t="shared" si="11"/>
        <v>7621.1000000000013</v>
      </c>
      <c r="E29" s="27">
        <f t="shared" si="11"/>
        <v>9414.6000000000022</v>
      </c>
      <c r="F29" s="27">
        <f t="shared" si="11"/>
        <v>9054.2000000000007</v>
      </c>
      <c r="G29" s="27">
        <f t="shared" si="11"/>
        <v>8827.3000000000011</v>
      </c>
      <c r="H29" s="27">
        <f t="shared" si="11"/>
        <v>8379.2999999999993</v>
      </c>
      <c r="I29" s="27">
        <f t="shared" si="11"/>
        <v>9767.4</v>
      </c>
      <c r="J29" s="27">
        <f t="shared" si="11"/>
        <v>9039.4</v>
      </c>
      <c r="K29" s="27">
        <f t="shared" si="11"/>
        <v>10629.8</v>
      </c>
      <c r="L29" s="27">
        <f t="shared" si="11"/>
        <v>9395.5000000000018</v>
      </c>
      <c r="M29" s="40">
        <f t="shared" si="11"/>
        <v>90992.4</v>
      </c>
      <c r="N29" s="28">
        <f t="shared" si="11"/>
        <v>8863.8000000000011</v>
      </c>
      <c r="O29" s="28">
        <f t="shared" si="11"/>
        <v>7621.1000000000013</v>
      </c>
      <c r="P29" s="28">
        <f t="shared" si="11"/>
        <v>9414.6000000000022</v>
      </c>
      <c r="Q29" s="28">
        <f t="shared" si="11"/>
        <v>9054.3000000000011</v>
      </c>
      <c r="R29" s="28">
        <f t="shared" si="11"/>
        <v>8827.3000000000011</v>
      </c>
      <c r="S29" s="28">
        <f t="shared" si="11"/>
        <v>8289</v>
      </c>
      <c r="T29" s="28">
        <f t="shared" si="11"/>
        <v>9174.7999999999993</v>
      </c>
      <c r="U29" s="28">
        <f t="shared" si="11"/>
        <v>7880.2</v>
      </c>
      <c r="V29" s="28">
        <f t="shared" si="11"/>
        <v>9094.5</v>
      </c>
      <c r="W29" s="28">
        <f t="shared" si="11"/>
        <v>8197.2999999999993</v>
      </c>
      <c r="X29" s="29">
        <f t="shared" si="11"/>
        <v>86416.900000000009</v>
      </c>
      <c r="Y29" s="30">
        <f t="shared" si="1"/>
        <v>105.29468194299956</v>
      </c>
      <c r="Z29" s="48"/>
      <c r="AA29" s="48"/>
      <c r="AB29" s="48"/>
      <c r="AC29" s="48"/>
      <c r="AD29" s="48"/>
    </row>
    <row r="30" spans="2:30" s="49" customFormat="1" ht="18" customHeight="1">
      <c r="B30" s="50" t="s">
        <v>39</v>
      </c>
      <c r="C30" s="43">
        <f>+[1]DGII!N30</f>
        <v>3073.3</v>
      </c>
      <c r="D30" s="43">
        <f>+[1]DGII!O30</f>
        <v>3024.6</v>
      </c>
      <c r="E30" s="43">
        <f>+[1]DGII!P30</f>
        <v>3906</v>
      </c>
      <c r="F30" s="43">
        <f>+[1]DGII!Q30</f>
        <v>3223.3</v>
      </c>
      <c r="G30" s="43">
        <f>+[1]DGII!R30</f>
        <v>3326.2</v>
      </c>
      <c r="H30" s="43">
        <f>+[1]DGII!S30</f>
        <v>3294.7</v>
      </c>
      <c r="I30" s="43">
        <f>+[1]DGII!T30</f>
        <v>4042.4</v>
      </c>
      <c r="J30" s="43">
        <f>+[1]DGII!U30</f>
        <v>3442.7</v>
      </c>
      <c r="K30" s="43">
        <f>+[1]DGII!V30</f>
        <v>4389.2</v>
      </c>
      <c r="L30" s="43">
        <f>+[1]DGII!W30</f>
        <v>3494.3</v>
      </c>
      <c r="M30" s="36">
        <f t="shared" ref="M30:M37" si="12">SUM(C30:L30)</f>
        <v>35216.700000000004</v>
      </c>
      <c r="N30" s="44">
        <f>+'[1]PP (EST)'!N30</f>
        <v>3073.3</v>
      </c>
      <c r="O30" s="44">
        <f>+'[1]PP (EST)'!O30</f>
        <v>3024.6</v>
      </c>
      <c r="P30" s="44">
        <f>+'[1]PP (EST)'!P30</f>
        <v>3906</v>
      </c>
      <c r="Q30" s="44">
        <f>+'[1]PP (EST)'!Q30</f>
        <v>3223.3</v>
      </c>
      <c r="R30" s="44">
        <f>+'[1]PP (EST)'!R30</f>
        <v>3326.2</v>
      </c>
      <c r="S30" s="44">
        <f>+'[1]PP (EST)'!S30</f>
        <v>3072.5</v>
      </c>
      <c r="T30" s="44">
        <f>+'[1]PP (EST)'!T30</f>
        <v>3954.3</v>
      </c>
      <c r="U30" s="44">
        <f>+'[1]PP (EST)'!U30</f>
        <v>3059.4</v>
      </c>
      <c r="V30" s="44">
        <f>+'[1]PP (EST)'!V30</f>
        <v>4005.3</v>
      </c>
      <c r="W30" s="44">
        <f>+'[1]PP (EST)'!W30</f>
        <v>3295.2</v>
      </c>
      <c r="X30" s="38">
        <f t="shared" ref="X30:X37" si="13">SUM(N30:W30)</f>
        <v>33940.1</v>
      </c>
      <c r="Y30" s="39">
        <f t="shared" si="1"/>
        <v>103.76133246513713</v>
      </c>
      <c r="Z30" s="48"/>
      <c r="AA30" s="48"/>
      <c r="AB30" s="48"/>
      <c r="AC30" s="48"/>
      <c r="AD30" s="48"/>
    </row>
    <row r="31" spans="2:30" s="49" customFormat="1" ht="18" customHeight="1">
      <c r="B31" s="50" t="s">
        <v>40</v>
      </c>
      <c r="C31" s="43">
        <f>+[1]DGII!N31</f>
        <v>1429.9</v>
      </c>
      <c r="D31" s="43">
        <f>+[1]DGII!O31</f>
        <v>1585.9</v>
      </c>
      <c r="E31" s="43">
        <f>+[1]DGII!P31</f>
        <v>2115.8000000000002</v>
      </c>
      <c r="F31" s="43">
        <f>+[1]DGII!Q31</f>
        <v>1712.4</v>
      </c>
      <c r="G31" s="43">
        <f>+[1]DGII!R31</f>
        <v>1853.4</v>
      </c>
      <c r="H31" s="43">
        <f>+[1]DGII!S31</f>
        <v>1842.8</v>
      </c>
      <c r="I31" s="43">
        <f>+[1]DGII!T31</f>
        <v>2327.8000000000002</v>
      </c>
      <c r="J31" s="43">
        <f>+[1]DGII!U31</f>
        <v>1925.1</v>
      </c>
      <c r="K31" s="43">
        <f>+[1]DGII!V31</f>
        <v>2535.3000000000002</v>
      </c>
      <c r="L31" s="43">
        <f>+[1]DGII!W31</f>
        <v>2073.4</v>
      </c>
      <c r="M31" s="36">
        <f t="shared" si="12"/>
        <v>19401.800000000003</v>
      </c>
      <c r="N31" s="44">
        <f>+'[1]PP (EST)'!N31</f>
        <v>1429.9</v>
      </c>
      <c r="O31" s="44">
        <f>+'[1]PP (EST)'!O31</f>
        <v>1585.9</v>
      </c>
      <c r="P31" s="44">
        <f>+'[1]PP (EST)'!P31</f>
        <v>2115.8000000000002</v>
      </c>
      <c r="Q31" s="44">
        <f>+'[1]PP (EST)'!Q31</f>
        <v>1712.4</v>
      </c>
      <c r="R31" s="44">
        <f>+'[1]PP (EST)'!R31</f>
        <v>1853.4</v>
      </c>
      <c r="S31" s="44">
        <f>+'[1]PP (EST)'!S31</f>
        <v>1625.4</v>
      </c>
      <c r="T31" s="44">
        <f>+'[1]PP (EST)'!T31</f>
        <v>1879.5</v>
      </c>
      <c r="U31" s="44">
        <f>+'[1]PP (EST)'!U31</f>
        <v>1583.6</v>
      </c>
      <c r="V31" s="44">
        <f>+'[1]PP (EST)'!V31</f>
        <v>1782.5</v>
      </c>
      <c r="W31" s="44">
        <f>+'[1]PP (EST)'!W31</f>
        <v>1566</v>
      </c>
      <c r="X31" s="38">
        <f t="shared" si="13"/>
        <v>17134.400000000001</v>
      </c>
      <c r="Y31" s="39">
        <f t="shared" si="1"/>
        <v>113.23302829395836</v>
      </c>
      <c r="Z31" s="48"/>
      <c r="AA31" s="48"/>
      <c r="AB31" s="48"/>
      <c r="AC31" s="48"/>
      <c r="AD31" s="48"/>
    </row>
    <row r="32" spans="2:30" s="49" customFormat="1" ht="18" customHeight="1">
      <c r="B32" s="50" t="s">
        <v>41</v>
      </c>
      <c r="C32" s="43">
        <f>+[1]DGII!N32</f>
        <v>1162.8</v>
      </c>
      <c r="D32" s="43">
        <f>+[1]DGII!O32</f>
        <v>509.1</v>
      </c>
      <c r="E32" s="43">
        <f>+[1]DGII!P32</f>
        <v>752.3</v>
      </c>
      <c r="F32" s="43">
        <f>+[1]DGII!Q32</f>
        <v>891.4</v>
      </c>
      <c r="G32" s="43">
        <f>+[1]DGII!R32</f>
        <v>864.1</v>
      </c>
      <c r="H32" s="43">
        <f>+[1]DGII!S32</f>
        <v>415.5</v>
      </c>
      <c r="I32" s="43">
        <f>+[1]DGII!T32</f>
        <v>429.4</v>
      </c>
      <c r="J32" s="43">
        <f>+[1]DGII!U32</f>
        <v>645.70000000000005</v>
      </c>
      <c r="K32" s="43">
        <f>+[1]DGII!V32</f>
        <v>790.9</v>
      </c>
      <c r="L32" s="43">
        <f>+[1]DGII!W32</f>
        <v>1031.5999999999999</v>
      </c>
      <c r="M32" s="36">
        <f t="shared" si="12"/>
        <v>7492.7999999999993</v>
      </c>
      <c r="N32" s="45">
        <v>1162.8</v>
      </c>
      <c r="O32" s="45">
        <v>509.1</v>
      </c>
      <c r="P32" s="45">
        <v>752.3</v>
      </c>
      <c r="Q32" s="45">
        <v>891.4</v>
      </c>
      <c r="R32" s="45">
        <v>864.1</v>
      </c>
      <c r="S32" s="45">
        <v>809.6</v>
      </c>
      <c r="T32" s="45">
        <v>604.4</v>
      </c>
      <c r="U32" s="45">
        <v>579.70000000000005</v>
      </c>
      <c r="V32" s="45">
        <v>564.29999999999995</v>
      </c>
      <c r="W32" s="45">
        <v>538.4</v>
      </c>
      <c r="X32" s="38">
        <f t="shared" si="13"/>
        <v>7276.0999999999995</v>
      </c>
      <c r="Y32" s="39">
        <f t="shared" si="1"/>
        <v>102.97824383941946</v>
      </c>
      <c r="Z32" s="48"/>
      <c r="AA32" s="48"/>
      <c r="AB32" s="48"/>
      <c r="AC32" s="48"/>
      <c r="AD32" s="48"/>
    </row>
    <row r="33" spans="1:30" s="49" customFormat="1" ht="18" customHeight="1">
      <c r="B33" s="50" t="s">
        <v>42</v>
      </c>
      <c r="C33" s="43">
        <f>+[1]DGII!N33</f>
        <v>1771.6</v>
      </c>
      <c r="D33" s="43">
        <f>+[1]DGII!O33</f>
        <v>1253.5</v>
      </c>
      <c r="E33" s="43">
        <f>+[1]DGII!P33</f>
        <v>1252.8</v>
      </c>
      <c r="F33" s="43">
        <f>+[1]DGII!Q33</f>
        <v>1449.6</v>
      </c>
      <c r="G33" s="43">
        <f>+[1]DGII!R33</f>
        <v>1414.8</v>
      </c>
      <c r="H33" s="43">
        <f>+[1]DGII!S33</f>
        <v>1427.2</v>
      </c>
      <c r="I33" s="43">
        <f>+[1]DGII!T33</f>
        <v>1497.7</v>
      </c>
      <c r="J33" s="43">
        <f>+[1]DGII!U33</f>
        <v>1543</v>
      </c>
      <c r="K33" s="43">
        <f>+[1]DGII!V33</f>
        <v>1480</v>
      </c>
      <c r="L33" s="43">
        <f>+[1]DGII!W33</f>
        <v>1387.5</v>
      </c>
      <c r="M33" s="36">
        <f t="shared" si="12"/>
        <v>14477.7</v>
      </c>
      <c r="N33" s="45">
        <v>1771.6</v>
      </c>
      <c r="O33" s="45">
        <v>1253.5</v>
      </c>
      <c r="P33" s="45">
        <v>1252.8</v>
      </c>
      <c r="Q33" s="45">
        <v>1449.6</v>
      </c>
      <c r="R33" s="45">
        <v>1414.8</v>
      </c>
      <c r="S33" s="45">
        <v>1439.2</v>
      </c>
      <c r="T33" s="45">
        <v>1371.2</v>
      </c>
      <c r="U33" s="45">
        <v>1409.4</v>
      </c>
      <c r="V33" s="45">
        <v>1435</v>
      </c>
      <c r="W33" s="45">
        <v>1490.8</v>
      </c>
      <c r="X33" s="38">
        <f t="shared" si="13"/>
        <v>14287.9</v>
      </c>
      <c r="Y33" s="39">
        <f t="shared" si="1"/>
        <v>101.32839675529645</v>
      </c>
      <c r="Z33" s="48"/>
      <c r="AA33" s="48"/>
      <c r="AB33" s="48"/>
      <c r="AC33" s="48"/>
      <c r="AD33" s="48"/>
    </row>
    <row r="34" spans="1:30" s="49" customFormat="1" ht="18" customHeight="1">
      <c r="B34" s="50" t="s">
        <v>43</v>
      </c>
      <c r="C34" s="43">
        <f>+[1]DGII!N34</f>
        <v>45.5</v>
      </c>
      <c r="D34" s="43">
        <f>+[1]DGII!O34</f>
        <v>40.799999999999997</v>
      </c>
      <c r="E34" s="43">
        <f>+[1]DGII!P34</f>
        <v>39.799999999999997</v>
      </c>
      <c r="F34" s="43">
        <f>+[1]DGII!Q34</f>
        <v>45.3</v>
      </c>
      <c r="G34" s="43">
        <f>+[1]DGII!R34</f>
        <v>41.6</v>
      </c>
      <c r="H34" s="43">
        <f>+[1]DGII!S34</f>
        <v>41.5</v>
      </c>
      <c r="I34" s="43">
        <f>+[1]DGII!T34</f>
        <v>41.8</v>
      </c>
      <c r="J34" s="43">
        <f>+[1]DGII!U34</f>
        <v>43.1</v>
      </c>
      <c r="K34" s="43">
        <f>+[1]DGII!V34</f>
        <v>43.3</v>
      </c>
      <c r="L34" s="43">
        <f>+[1]DGII!W34</f>
        <v>44.3</v>
      </c>
      <c r="M34" s="36">
        <f t="shared" si="12"/>
        <v>427</v>
      </c>
      <c r="N34" s="45">
        <v>45.5</v>
      </c>
      <c r="O34" s="45">
        <v>40.799999999999997</v>
      </c>
      <c r="P34" s="45">
        <v>39.799999999999997</v>
      </c>
      <c r="Q34" s="45">
        <v>45.4</v>
      </c>
      <c r="R34" s="45">
        <v>41.6</v>
      </c>
      <c r="S34" s="45">
        <v>41.5</v>
      </c>
      <c r="T34" s="45">
        <v>41.7</v>
      </c>
      <c r="U34" s="45">
        <v>35.4</v>
      </c>
      <c r="V34" s="45">
        <v>30.4</v>
      </c>
      <c r="W34" s="45">
        <v>29.2</v>
      </c>
      <c r="X34" s="38">
        <f t="shared" si="13"/>
        <v>391.29999999999995</v>
      </c>
      <c r="Y34" s="39">
        <f t="shared" si="1"/>
        <v>109.12343470483006</v>
      </c>
      <c r="Z34" s="48"/>
      <c r="AA34" s="48"/>
      <c r="AB34" s="48"/>
      <c r="AC34" s="48"/>
      <c r="AD34" s="48"/>
    </row>
    <row r="35" spans="1:30" s="49" customFormat="1" ht="18" customHeight="1">
      <c r="B35" s="50" t="s">
        <v>44</v>
      </c>
      <c r="C35" s="43">
        <f>+[1]DGII!N35</f>
        <v>670.1</v>
      </c>
      <c r="D35" s="43">
        <f>+[1]DGII!O35</f>
        <v>660.3</v>
      </c>
      <c r="E35" s="43">
        <f>+[1]DGII!P35</f>
        <v>657.5</v>
      </c>
      <c r="F35" s="43">
        <f>+[1]DGII!Q35</f>
        <v>666</v>
      </c>
      <c r="G35" s="43">
        <f>+[1]DGII!R35</f>
        <v>658.9</v>
      </c>
      <c r="H35" s="43">
        <f>+[1]DGII!S35</f>
        <v>684.3</v>
      </c>
      <c r="I35" s="43">
        <f>+[1]DGII!T35</f>
        <v>669.9</v>
      </c>
      <c r="J35" s="43">
        <f>+[1]DGII!U35</f>
        <v>751.8</v>
      </c>
      <c r="K35" s="43">
        <f>+[1]DGII!V35</f>
        <v>688.7</v>
      </c>
      <c r="L35" s="43">
        <f>+[1]DGII!W35</f>
        <v>686</v>
      </c>
      <c r="M35" s="36">
        <f t="shared" si="12"/>
        <v>6793.5</v>
      </c>
      <c r="N35" s="37">
        <f>+'[1]PP (EST)'!N34</f>
        <v>670.1</v>
      </c>
      <c r="O35" s="37">
        <f>+'[1]PP (EST)'!O34</f>
        <v>660.3</v>
      </c>
      <c r="P35" s="37">
        <f>+'[1]PP (EST)'!P34</f>
        <v>657.5</v>
      </c>
      <c r="Q35" s="37">
        <f>+'[1]PP (EST)'!Q34</f>
        <v>666</v>
      </c>
      <c r="R35" s="37">
        <f>+'[1]PP (EST)'!R34</f>
        <v>658.9</v>
      </c>
      <c r="S35" s="37">
        <f>+'[1]PP (EST)'!S34</f>
        <v>629</v>
      </c>
      <c r="T35" s="37">
        <f>+'[1]PP (EST)'!T34</f>
        <v>635.70000000000005</v>
      </c>
      <c r="U35" s="37">
        <f>+'[1]PP (EST)'!U34</f>
        <v>550.70000000000005</v>
      </c>
      <c r="V35" s="37">
        <f>+'[1]PP (EST)'!V34</f>
        <v>636.4</v>
      </c>
      <c r="W35" s="37">
        <f>+'[1]PP (EST)'!W34</f>
        <v>650.20000000000005</v>
      </c>
      <c r="X35" s="38">
        <f t="shared" si="13"/>
        <v>6414.7999999999993</v>
      </c>
      <c r="Y35" s="39">
        <f t="shared" si="1"/>
        <v>105.90353557398518</v>
      </c>
      <c r="Z35" s="48"/>
      <c r="AA35" s="48"/>
      <c r="AB35" s="48"/>
      <c r="AC35" s="48"/>
      <c r="AD35" s="48"/>
    </row>
    <row r="36" spans="1:30" s="49" customFormat="1" ht="18" customHeight="1">
      <c r="B36" s="50" t="s">
        <v>45</v>
      </c>
      <c r="C36" s="43">
        <f>+[1]DGII!N36</f>
        <v>710.6</v>
      </c>
      <c r="D36" s="43">
        <f>+[1]DGII!O36</f>
        <v>543.6</v>
      </c>
      <c r="E36" s="43">
        <f>+[1]DGII!P36</f>
        <v>689.7</v>
      </c>
      <c r="F36" s="43">
        <f>+[1]DGII!Q36</f>
        <v>1065.5</v>
      </c>
      <c r="G36" s="43">
        <f>+[1]DGII!R36</f>
        <v>667.6</v>
      </c>
      <c r="H36" s="43">
        <f>+[1]DGII!S36</f>
        <v>672.4</v>
      </c>
      <c r="I36" s="43">
        <f>+[1]DGII!T36</f>
        <v>757.6</v>
      </c>
      <c r="J36" s="43">
        <f>+[1]DGII!U36</f>
        <v>687.3</v>
      </c>
      <c r="K36" s="43">
        <f>+[1]DGII!V36</f>
        <v>698.4</v>
      </c>
      <c r="L36" s="43">
        <f>+[1]DGII!W36</f>
        <v>678.3</v>
      </c>
      <c r="M36" s="36">
        <f t="shared" si="12"/>
        <v>7171</v>
      </c>
      <c r="N36" s="37">
        <f>+'[1]PP (EST)'!N35</f>
        <v>710.6</v>
      </c>
      <c r="O36" s="37">
        <f>+'[1]PP (EST)'!O35</f>
        <v>543.6</v>
      </c>
      <c r="P36" s="37">
        <f>+'[1]PP (EST)'!P35</f>
        <v>689.7</v>
      </c>
      <c r="Q36" s="37">
        <f>+'[1]PP (EST)'!Q35</f>
        <v>1065.5</v>
      </c>
      <c r="R36" s="37">
        <f>+'[1]PP (EST)'!R35</f>
        <v>667.6</v>
      </c>
      <c r="S36" s="37">
        <f>+'[1]PP (EST)'!S35</f>
        <v>670.9</v>
      </c>
      <c r="T36" s="37">
        <f>+'[1]PP (EST)'!T35</f>
        <v>687</v>
      </c>
      <c r="U36" s="37">
        <f>+'[1]PP (EST)'!U35</f>
        <v>661</v>
      </c>
      <c r="V36" s="37">
        <f>+'[1]PP (EST)'!V35</f>
        <v>640.6</v>
      </c>
      <c r="W36" s="37">
        <f>+'[1]PP (EST)'!W35</f>
        <v>626.6</v>
      </c>
      <c r="X36" s="38">
        <f t="shared" si="13"/>
        <v>6963.1</v>
      </c>
      <c r="Y36" s="39">
        <f t="shared" si="1"/>
        <v>102.98573911045368</v>
      </c>
      <c r="Z36" s="48"/>
      <c r="AA36" s="48"/>
      <c r="AB36" s="48"/>
      <c r="AC36" s="48"/>
      <c r="AD36" s="48"/>
    </row>
    <row r="37" spans="1:30" s="49" customFormat="1" ht="18" customHeight="1">
      <c r="B37" s="50" t="s">
        <v>33</v>
      </c>
      <c r="C37" s="43">
        <f>+[1]DGII!N37</f>
        <v>0</v>
      </c>
      <c r="D37" s="43">
        <f>+[1]DGII!O37</f>
        <v>3.3</v>
      </c>
      <c r="E37" s="43">
        <f>+[1]DGII!P37</f>
        <v>0.7</v>
      </c>
      <c r="F37" s="43">
        <f>+[1]DGII!Q37</f>
        <v>0.7</v>
      </c>
      <c r="G37" s="43">
        <f>+[1]DGII!R37</f>
        <v>0.7</v>
      </c>
      <c r="H37" s="43">
        <f>+[1]DGII!S37</f>
        <v>0.9</v>
      </c>
      <c r="I37" s="43">
        <f>+[1]DGII!T37</f>
        <v>0.8</v>
      </c>
      <c r="J37" s="43">
        <f>+[1]DGII!U37</f>
        <v>0.7</v>
      </c>
      <c r="K37" s="43">
        <f>+[1]DGII!V37</f>
        <v>4</v>
      </c>
      <c r="L37" s="43">
        <f>+[1]DGII!W37</f>
        <v>0.1</v>
      </c>
      <c r="M37" s="36">
        <f t="shared" si="12"/>
        <v>11.9</v>
      </c>
      <c r="N37" s="46">
        <v>0</v>
      </c>
      <c r="O37" s="46">
        <v>3.3</v>
      </c>
      <c r="P37" s="46">
        <v>0.7</v>
      </c>
      <c r="Q37" s="46">
        <v>0.7</v>
      </c>
      <c r="R37" s="46">
        <v>0.7</v>
      </c>
      <c r="S37" s="46">
        <v>0.9</v>
      </c>
      <c r="T37" s="46">
        <v>1</v>
      </c>
      <c r="U37" s="46">
        <v>1</v>
      </c>
      <c r="V37" s="46">
        <v>0</v>
      </c>
      <c r="W37" s="46">
        <v>0.9</v>
      </c>
      <c r="X37" s="38">
        <f t="shared" si="13"/>
        <v>9.2000000000000011</v>
      </c>
      <c r="Y37" s="39">
        <f t="shared" si="1"/>
        <v>129.34782608695653</v>
      </c>
      <c r="Z37" s="48"/>
      <c r="AA37" s="48"/>
      <c r="AB37" s="48"/>
      <c r="AC37" s="48"/>
      <c r="AD37" s="48"/>
    </row>
    <row r="38" spans="1:30" s="49" customFormat="1" ht="18" customHeight="1">
      <c r="B38" s="51" t="s">
        <v>46</v>
      </c>
      <c r="C38" s="27">
        <f t="shared" ref="C38:X38" si="14">SUM(C39:C42)</f>
        <v>1687.6</v>
      </c>
      <c r="D38" s="27">
        <f t="shared" si="14"/>
        <v>2025.4999999999998</v>
      </c>
      <c r="E38" s="27">
        <f t="shared" si="14"/>
        <v>1677.2</v>
      </c>
      <c r="F38" s="27">
        <f t="shared" si="14"/>
        <v>1317.3</v>
      </c>
      <c r="G38" s="27">
        <f t="shared" si="14"/>
        <v>1410.4</v>
      </c>
      <c r="H38" s="27">
        <f t="shared" si="14"/>
        <v>1429.8</v>
      </c>
      <c r="I38" s="27">
        <f t="shared" si="14"/>
        <v>1473.1999999999998</v>
      </c>
      <c r="J38" s="27">
        <f t="shared" si="14"/>
        <v>1435.1</v>
      </c>
      <c r="K38" s="27">
        <f t="shared" si="14"/>
        <v>1351.9999999999998</v>
      </c>
      <c r="L38" s="27">
        <f t="shared" si="14"/>
        <v>1513.7</v>
      </c>
      <c r="M38" s="40">
        <f t="shared" si="14"/>
        <v>15321.799999999997</v>
      </c>
      <c r="N38" s="28">
        <f t="shared" si="14"/>
        <v>1687.6</v>
      </c>
      <c r="O38" s="28">
        <f t="shared" si="14"/>
        <v>2025.4999999999998</v>
      </c>
      <c r="P38" s="28">
        <f t="shared" si="14"/>
        <v>1677.2</v>
      </c>
      <c r="Q38" s="28">
        <f t="shared" si="14"/>
        <v>1316.6000000000001</v>
      </c>
      <c r="R38" s="28">
        <f t="shared" si="14"/>
        <v>1399.6000000000001</v>
      </c>
      <c r="S38" s="28">
        <f t="shared" si="14"/>
        <v>1114</v>
      </c>
      <c r="T38" s="28">
        <f t="shared" si="14"/>
        <v>1161.3</v>
      </c>
      <c r="U38" s="28">
        <f t="shared" si="14"/>
        <v>1074.4000000000001</v>
      </c>
      <c r="V38" s="28">
        <f t="shared" si="14"/>
        <v>1027.8</v>
      </c>
      <c r="W38" s="28">
        <f t="shared" si="14"/>
        <v>1332</v>
      </c>
      <c r="X38" s="29">
        <f t="shared" si="14"/>
        <v>13816.000000000002</v>
      </c>
      <c r="Y38" s="30">
        <f t="shared" si="1"/>
        <v>110.89895773016789</v>
      </c>
      <c r="Z38" s="48"/>
      <c r="AA38" s="48"/>
      <c r="AB38" s="48"/>
      <c r="AC38" s="48"/>
      <c r="AD38" s="48"/>
    </row>
    <row r="39" spans="1:30" s="49" customFormat="1" ht="18" customHeight="1">
      <c r="B39" s="52" t="s">
        <v>47</v>
      </c>
      <c r="C39" s="43">
        <f>+[1]DGII!N39</f>
        <v>797.8</v>
      </c>
      <c r="D39" s="43">
        <f>+[1]DGII!O39</f>
        <v>1147.8</v>
      </c>
      <c r="E39" s="43">
        <f>+[1]DGII!P39</f>
        <v>1420.9</v>
      </c>
      <c r="F39" s="43">
        <f>+[1]DGII!Q39</f>
        <v>1145.5</v>
      </c>
      <c r="G39" s="43">
        <f>+[1]DGII!R39</f>
        <v>1242.5</v>
      </c>
      <c r="H39" s="43">
        <f>+[1]DGII!S39</f>
        <v>1262.8</v>
      </c>
      <c r="I39" s="43">
        <f>+[1]DGII!T39</f>
        <v>1267.5</v>
      </c>
      <c r="J39" s="43">
        <f>+[1]DGII!U39</f>
        <v>1263</v>
      </c>
      <c r="K39" s="43">
        <f>+[1]DGII!V39</f>
        <v>1196</v>
      </c>
      <c r="L39" s="43">
        <f>+[1]DGII!W39</f>
        <v>1358.5</v>
      </c>
      <c r="M39" s="36">
        <f>SUM(C39:L39)</f>
        <v>12102.3</v>
      </c>
      <c r="N39" s="44">
        <f>+'[1]PP (EST)'!N38</f>
        <v>797.8</v>
      </c>
      <c r="O39" s="44">
        <f>+'[1]PP (EST)'!O38</f>
        <v>1147.8</v>
      </c>
      <c r="P39" s="44">
        <f>+'[1]PP (EST)'!P38</f>
        <v>1420.9</v>
      </c>
      <c r="Q39" s="44">
        <f>+'[1]PP (EST)'!Q38</f>
        <v>1144.9000000000001</v>
      </c>
      <c r="R39" s="44">
        <f>+'[1]PP (EST)'!R38</f>
        <v>1231.8</v>
      </c>
      <c r="S39" s="44">
        <f>+'[1]PP (EST)'!S38</f>
        <v>953.6</v>
      </c>
      <c r="T39" s="44">
        <f>+'[1]PP (EST)'!T38</f>
        <v>1014.1</v>
      </c>
      <c r="U39" s="44">
        <f>+'[1]PP (EST)'!U38</f>
        <v>923.2</v>
      </c>
      <c r="V39" s="44">
        <f>+'[1]PP (EST)'!V38</f>
        <v>872.1</v>
      </c>
      <c r="W39" s="44">
        <f>+'[1]PP (EST)'!W38</f>
        <v>944.8</v>
      </c>
      <c r="X39" s="38">
        <f>SUM(N39:W39)</f>
        <v>10451</v>
      </c>
      <c r="Y39" s="39">
        <f t="shared" si="1"/>
        <v>115.80040187541863</v>
      </c>
      <c r="Z39" s="48"/>
      <c r="AA39" s="48"/>
      <c r="AB39" s="48"/>
      <c r="AC39" s="48"/>
      <c r="AD39" s="48"/>
    </row>
    <row r="40" spans="1:30" s="49" customFormat="1" ht="18" customHeight="1">
      <c r="B40" s="52" t="s">
        <v>48</v>
      </c>
      <c r="C40" s="43">
        <f>+[1]DGII!N40</f>
        <v>781.9</v>
      </c>
      <c r="D40" s="43">
        <f>+[1]DGII!O40</f>
        <v>779.4</v>
      </c>
      <c r="E40" s="43">
        <f>+[1]DGII!P40</f>
        <v>148.6</v>
      </c>
      <c r="F40" s="43">
        <f>+[1]DGII!Q40</f>
        <v>54.8</v>
      </c>
      <c r="G40" s="43">
        <f>+[1]DGII!R40</f>
        <v>55.3</v>
      </c>
      <c r="H40" s="43">
        <f>+[1]DGII!S40</f>
        <v>51.2</v>
      </c>
      <c r="I40" s="43">
        <f>+[1]DGII!T40</f>
        <v>48.8</v>
      </c>
      <c r="J40" s="43">
        <f>+[1]DGII!U40</f>
        <v>47.6</v>
      </c>
      <c r="K40" s="43">
        <f>+[1]DGII!V40</f>
        <v>45.1</v>
      </c>
      <c r="L40" s="43">
        <f>+[1]DGII!W40</f>
        <v>44.9</v>
      </c>
      <c r="M40" s="36">
        <f>SUM(C40:L40)</f>
        <v>2057.5999999999995</v>
      </c>
      <c r="N40" s="44">
        <f>+'[1]PP (EST)'!N39</f>
        <v>781.9</v>
      </c>
      <c r="O40" s="44">
        <f>+'[1]PP (EST)'!O39</f>
        <v>779.4</v>
      </c>
      <c r="P40" s="44">
        <f>+'[1]PP (EST)'!P39</f>
        <v>148.6</v>
      </c>
      <c r="Q40" s="44">
        <f>+'[1]PP (EST)'!Q39</f>
        <v>54.7</v>
      </c>
      <c r="R40" s="44">
        <f>+'[1]PP (EST)'!R39</f>
        <v>55.2</v>
      </c>
      <c r="S40" s="44">
        <f>+'[1]PP (EST)'!S39</f>
        <v>48.2</v>
      </c>
      <c r="T40" s="44">
        <f>+'[1]PP (EST)'!T39</f>
        <v>37.6</v>
      </c>
      <c r="U40" s="44">
        <f>+'[1]PP (EST)'!U39</f>
        <v>36.299999999999997</v>
      </c>
      <c r="V40" s="44">
        <f>+'[1]PP (EST)'!V39</f>
        <v>42.6</v>
      </c>
      <c r="W40" s="44">
        <f>+'[1]PP (EST)'!W39</f>
        <v>275.7</v>
      </c>
      <c r="X40" s="38">
        <f>SUM(N40:W40)</f>
        <v>2260.1999999999998</v>
      </c>
      <c r="Y40" s="39">
        <f t="shared" si="1"/>
        <v>91.036191487478973</v>
      </c>
      <c r="Z40" s="48"/>
      <c r="AA40" s="48"/>
      <c r="AB40" s="48"/>
      <c r="AC40" s="48"/>
      <c r="AD40" s="48"/>
    </row>
    <row r="41" spans="1:30" s="49" customFormat="1" ht="18" customHeight="1">
      <c r="B41" s="50" t="s">
        <v>49</v>
      </c>
      <c r="C41" s="43">
        <f>+[1]DGII!N41</f>
        <v>82.2</v>
      </c>
      <c r="D41" s="43">
        <f>+[1]DGII!O41</f>
        <v>72.5</v>
      </c>
      <c r="E41" s="43">
        <f>+[1]DGII!P41</f>
        <v>80.8</v>
      </c>
      <c r="F41" s="43">
        <f>+[1]DGII!Q41</f>
        <v>91.1</v>
      </c>
      <c r="G41" s="43">
        <f>+[1]DGII!R41</f>
        <v>82.9</v>
      </c>
      <c r="H41" s="43">
        <f>+[1]DGII!S41</f>
        <v>87.8</v>
      </c>
      <c r="I41" s="43">
        <f>+[1]DGII!T41</f>
        <v>116.3</v>
      </c>
      <c r="J41" s="43">
        <f>+[1]DGII!U41</f>
        <v>83.7</v>
      </c>
      <c r="K41" s="43">
        <f>+[1]DGII!V41</f>
        <v>84.8</v>
      </c>
      <c r="L41" s="43">
        <f>+[1]DGII!W41</f>
        <v>84.2</v>
      </c>
      <c r="M41" s="36">
        <f>SUM(C41:L41)</f>
        <v>866.30000000000007</v>
      </c>
      <c r="N41" s="44">
        <f>+'[1]PP (EST)'!N43</f>
        <v>82.2</v>
      </c>
      <c r="O41" s="44">
        <f>+'[1]PP (EST)'!O43</f>
        <v>72.5</v>
      </c>
      <c r="P41" s="44">
        <f>+'[1]PP (EST)'!P43</f>
        <v>80.8</v>
      </c>
      <c r="Q41" s="44">
        <f>+'[1]PP (EST)'!Q43</f>
        <v>91.1</v>
      </c>
      <c r="R41" s="44">
        <f>+'[1]PP (EST)'!R43</f>
        <v>82.9</v>
      </c>
      <c r="S41" s="44">
        <f>+'[1]PP (EST)'!S43</f>
        <v>85.7</v>
      </c>
      <c r="T41" s="44">
        <f>+'[1]PP (EST)'!T43</f>
        <v>83</v>
      </c>
      <c r="U41" s="44">
        <f>+'[1]PP (EST)'!U43</f>
        <v>88.9</v>
      </c>
      <c r="V41" s="44">
        <f>+'[1]PP (EST)'!V43</f>
        <v>87.4</v>
      </c>
      <c r="W41" s="44">
        <f>+'[1]PP (EST)'!W43</f>
        <v>85.6</v>
      </c>
      <c r="X41" s="38">
        <f>SUM(N41:W41)</f>
        <v>840.1</v>
      </c>
      <c r="Y41" s="39">
        <f t="shared" si="1"/>
        <v>103.11867634805381</v>
      </c>
      <c r="Z41" s="48"/>
      <c r="AA41" s="48"/>
      <c r="AB41" s="48"/>
      <c r="AC41" s="48"/>
      <c r="AD41" s="48"/>
    </row>
    <row r="42" spans="1:30" s="49" customFormat="1" ht="18" customHeight="1">
      <c r="B42" s="50" t="s">
        <v>50</v>
      </c>
      <c r="C42" s="43">
        <f>+[1]DGII!N42</f>
        <v>25.7</v>
      </c>
      <c r="D42" s="43">
        <f>+[1]DGII!O42</f>
        <v>25.8</v>
      </c>
      <c r="E42" s="43">
        <f>+[1]DGII!P42</f>
        <v>26.9</v>
      </c>
      <c r="F42" s="43">
        <f>+[1]DGII!Q42</f>
        <v>25.9</v>
      </c>
      <c r="G42" s="43">
        <f>+[1]DGII!R42</f>
        <v>29.7</v>
      </c>
      <c r="H42" s="43">
        <f>+[1]DGII!S42</f>
        <v>28</v>
      </c>
      <c r="I42" s="43">
        <f>+[1]DGII!T42</f>
        <v>40.6</v>
      </c>
      <c r="J42" s="43">
        <f>+[1]DGII!U42</f>
        <v>40.799999999999997</v>
      </c>
      <c r="K42" s="43">
        <f>+[1]DGII!V42</f>
        <v>26.1</v>
      </c>
      <c r="L42" s="43">
        <f>+[1]DGII!W42</f>
        <v>26.1</v>
      </c>
      <c r="M42" s="36">
        <f>SUM(C42:L42)</f>
        <v>295.60000000000002</v>
      </c>
      <c r="N42" s="44">
        <f>+'[1]PP (EST)'!N44</f>
        <v>25.7</v>
      </c>
      <c r="O42" s="44">
        <f>+'[1]PP (EST)'!O44</f>
        <v>25.8</v>
      </c>
      <c r="P42" s="44">
        <f>+'[1]PP (EST)'!P44</f>
        <v>26.9</v>
      </c>
      <c r="Q42" s="44">
        <f>+'[1]PP (EST)'!Q44</f>
        <v>25.9</v>
      </c>
      <c r="R42" s="44">
        <f>+'[1]PP (EST)'!R44</f>
        <v>29.7</v>
      </c>
      <c r="S42" s="44">
        <f>+'[1]PP (EST)'!S44</f>
        <v>26.5</v>
      </c>
      <c r="T42" s="44">
        <f>+'[1]PP (EST)'!T44</f>
        <v>26.6</v>
      </c>
      <c r="U42" s="44">
        <f>+'[1]PP (EST)'!U44</f>
        <v>26</v>
      </c>
      <c r="V42" s="44">
        <f>+'[1]PP (EST)'!V44</f>
        <v>25.7</v>
      </c>
      <c r="W42" s="44">
        <f>+'[1]PP (EST)'!W44</f>
        <v>25.9</v>
      </c>
      <c r="X42" s="38">
        <f>SUM(N42:W42)</f>
        <v>264.7</v>
      </c>
      <c r="Y42" s="39">
        <f t="shared" si="1"/>
        <v>111.67359274650551</v>
      </c>
      <c r="Z42" s="48"/>
      <c r="AA42" s="48"/>
      <c r="AB42" s="48"/>
      <c r="AC42" s="48"/>
      <c r="AD42" s="48"/>
    </row>
    <row r="43" spans="1:30" s="49" customFormat="1" ht="18" customHeight="1">
      <c r="B43" s="41" t="s">
        <v>51</v>
      </c>
      <c r="C43" s="27">
        <f>+[1]DGII!N43</f>
        <v>37.9</v>
      </c>
      <c r="D43" s="27">
        <f>+[1]DGII!O43</f>
        <v>44</v>
      </c>
      <c r="E43" s="27">
        <f>+[1]DGII!P43</f>
        <v>45.2</v>
      </c>
      <c r="F43" s="27">
        <f>+[1]DGII!Q43</f>
        <v>54.6</v>
      </c>
      <c r="G43" s="27">
        <f>+[1]DGII!R43</f>
        <v>55.1</v>
      </c>
      <c r="H43" s="27">
        <f>+[1]DGII!S43</f>
        <v>49.3</v>
      </c>
      <c r="I43" s="27">
        <f>+[1]DGII!T43</f>
        <v>66.7</v>
      </c>
      <c r="J43" s="27">
        <f>+[1]DGII!U43</f>
        <v>482.3</v>
      </c>
      <c r="K43" s="27">
        <f>+[1]DGII!V43</f>
        <v>185.7</v>
      </c>
      <c r="L43" s="27">
        <f>+[1]DGII!W43</f>
        <v>204.4</v>
      </c>
      <c r="M43" s="27">
        <f>SUM(C43:L43)</f>
        <v>1225.2</v>
      </c>
      <c r="N43" s="53">
        <v>37.9</v>
      </c>
      <c r="O43" s="53">
        <v>44</v>
      </c>
      <c r="P43" s="53">
        <v>45.2</v>
      </c>
      <c r="Q43" s="53">
        <v>54.5</v>
      </c>
      <c r="R43" s="53">
        <v>55.1</v>
      </c>
      <c r="S43" s="53">
        <v>45.7</v>
      </c>
      <c r="T43" s="53">
        <v>49.3</v>
      </c>
      <c r="U43" s="53">
        <v>60.9</v>
      </c>
      <c r="V43" s="53">
        <v>71.900000000000006</v>
      </c>
      <c r="W43" s="53">
        <v>70.900000000000006</v>
      </c>
      <c r="X43" s="29">
        <f>SUM(N43:W43)</f>
        <v>535.4</v>
      </c>
      <c r="Y43" s="39">
        <f t="shared" si="1"/>
        <v>228.83825177437433</v>
      </c>
      <c r="Z43" s="48"/>
      <c r="AA43" s="48"/>
      <c r="AB43" s="48"/>
      <c r="AC43" s="48"/>
      <c r="AD43" s="48"/>
    </row>
    <row r="44" spans="1:30" s="49" customFormat="1" ht="18" customHeight="1">
      <c r="B44" s="54" t="s">
        <v>52</v>
      </c>
      <c r="C44" s="27">
        <f t="shared" ref="C44:X44" si="15">SUM(C45:C46)</f>
        <v>356.90000000000003</v>
      </c>
      <c r="D44" s="27">
        <f t="shared" si="15"/>
        <v>322.60000000000002</v>
      </c>
      <c r="E44" s="27">
        <f t="shared" si="15"/>
        <v>287.3</v>
      </c>
      <c r="F44" s="27">
        <f t="shared" si="15"/>
        <v>415.5</v>
      </c>
      <c r="G44" s="27">
        <f t="shared" si="15"/>
        <v>423.70000000000005</v>
      </c>
      <c r="H44" s="27">
        <f t="shared" si="15"/>
        <v>499.09999999999997</v>
      </c>
      <c r="I44" s="27">
        <f t="shared" si="15"/>
        <v>553</v>
      </c>
      <c r="J44" s="27">
        <f t="shared" si="15"/>
        <v>680.4</v>
      </c>
      <c r="K44" s="27">
        <f t="shared" si="15"/>
        <v>625.4</v>
      </c>
      <c r="L44" s="27">
        <f t="shared" si="15"/>
        <v>467.6</v>
      </c>
      <c r="M44" s="40">
        <f t="shared" si="15"/>
        <v>4631.5</v>
      </c>
      <c r="N44" s="55">
        <f t="shared" si="15"/>
        <v>356.8</v>
      </c>
      <c r="O44" s="55">
        <f t="shared" si="15"/>
        <v>322.60000000000002</v>
      </c>
      <c r="P44" s="55">
        <f t="shared" si="15"/>
        <v>287.3</v>
      </c>
      <c r="Q44" s="55">
        <f t="shared" si="15"/>
        <v>415.5</v>
      </c>
      <c r="R44" s="55">
        <f t="shared" si="15"/>
        <v>423.8</v>
      </c>
      <c r="S44" s="55">
        <f t="shared" si="15"/>
        <v>351.5</v>
      </c>
      <c r="T44" s="55">
        <f t="shared" si="15"/>
        <v>362.9</v>
      </c>
      <c r="U44" s="55">
        <f t="shared" si="15"/>
        <v>381.20000000000005</v>
      </c>
      <c r="V44" s="55">
        <f t="shared" si="15"/>
        <v>403.8</v>
      </c>
      <c r="W44" s="55">
        <f t="shared" si="15"/>
        <v>437.8</v>
      </c>
      <c r="X44" s="29">
        <f t="shared" si="15"/>
        <v>3743.2000000000003</v>
      </c>
      <c r="Y44" s="30">
        <f t="shared" si="1"/>
        <v>123.73103227185295</v>
      </c>
      <c r="Z44" s="48"/>
      <c r="AA44" s="48"/>
      <c r="AB44" s="48"/>
      <c r="AC44" s="48"/>
      <c r="AD44" s="48"/>
    </row>
    <row r="45" spans="1:30" s="49" customFormat="1" ht="18" customHeight="1">
      <c r="B45" s="50" t="s">
        <v>53</v>
      </c>
      <c r="C45" s="43">
        <f>+[1]DGII!N45</f>
        <v>356.8</v>
      </c>
      <c r="D45" s="43">
        <f>+[1]DGII!O45</f>
        <v>322.3</v>
      </c>
      <c r="E45" s="43">
        <f>+[1]DGII!P45</f>
        <v>287.10000000000002</v>
      </c>
      <c r="F45" s="43">
        <f>+[1]DGII!Q45</f>
        <v>415.3</v>
      </c>
      <c r="G45" s="43">
        <f>+[1]DGII!R45</f>
        <v>422.6</v>
      </c>
      <c r="H45" s="43">
        <f>+[1]DGII!S45</f>
        <v>498.7</v>
      </c>
      <c r="I45" s="43">
        <f>+[1]DGII!T45</f>
        <v>552.9</v>
      </c>
      <c r="J45" s="43">
        <f>+[1]DGII!U45</f>
        <v>679.9</v>
      </c>
      <c r="K45" s="43">
        <f>+[1]DGII!V45</f>
        <v>625.29999999999995</v>
      </c>
      <c r="L45" s="43">
        <f>+[1]DGII!W45</f>
        <v>467.5</v>
      </c>
      <c r="M45" s="36">
        <f>SUM(C45:L45)</f>
        <v>4628.3999999999996</v>
      </c>
      <c r="N45" s="44">
        <f>+'[1]PP (EST)'!N52</f>
        <v>356.8</v>
      </c>
      <c r="O45" s="44">
        <f>+'[1]PP (EST)'!O52</f>
        <v>322.3</v>
      </c>
      <c r="P45" s="44">
        <f>+'[1]PP (EST)'!P52</f>
        <v>287.10000000000002</v>
      </c>
      <c r="Q45" s="44">
        <f>+'[1]PP (EST)'!Q52</f>
        <v>415.3</v>
      </c>
      <c r="R45" s="44">
        <f>+'[1]PP (EST)'!R52</f>
        <v>422.6</v>
      </c>
      <c r="S45" s="44">
        <f>+'[1]PP (EST)'!S52</f>
        <v>351.4</v>
      </c>
      <c r="T45" s="44">
        <f>+'[1]PP (EST)'!T52</f>
        <v>362.4</v>
      </c>
      <c r="U45" s="44">
        <f>+'[1]PP (EST)'!U52</f>
        <v>380.6</v>
      </c>
      <c r="V45" s="44">
        <f>+'[1]PP (EST)'!V52</f>
        <v>403.8</v>
      </c>
      <c r="W45" s="44">
        <f>+'[1]PP (EST)'!W52</f>
        <v>437.8</v>
      </c>
      <c r="X45" s="38">
        <f>SUM(N45:W45)</f>
        <v>3740.1000000000004</v>
      </c>
      <c r="Y45" s="39">
        <f t="shared" si="1"/>
        <v>123.75070185289161</v>
      </c>
      <c r="Z45" s="48"/>
      <c r="AA45" s="48"/>
      <c r="AB45" s="48"/>
      <c r="AC45" s="48"/>
      <c r="AD45" s="48"/>
    </row>
    <row r="46" spans="1:30" s="49" customFormat="1" ht="18" customHeight="1">
      <c r="B46" s="50" t="s">
        <v>33</v>
      </c>
      <c r="C46" s="43">
        <f>+[1]DGII!N46</f>
        <v>0.1</v>
      </c>
      <c r="D46" s="43">
        <f>+[1]DGII!O46</f>
        <v>0.3</v>
      </c>
      <c r="E46" s="43">
        <f>+[1]DGII!P46</f>
        <v>0.2</v>
      </c>
      <c r="F46" s="43">
        <f>+[1]DGII!Q46</f>
        <v>0.2</v>
      </c>
      <c r="G46" s="43">
        <f>+[1]DGII!R46</f>
        <v>1.1000000000000001</v>
      </c>
      <c r="H46" s="43">
        <f>+[1]DGII!S46</f>
        <v>0.4</v>
      </c>
      <c r="I46" s="43">
        <f>+[1]DGII!T46</f>
        <v>0.1</v>
      </c>
      <c r="J46" s="43">
        <f>+[1]DGII!U46</f>
        <v>0.5</v>
      </c>
      <c r="K46" s="43">
        <f>+[1]DGII!V46</f>
        <v>0.1</v>
      </c>
      <c r="L46" s="43">
        <f>+[1]DGII!W46</f>
        <v>0.1</v>
      </c>
      <c r="M46" s="36">
        <f>SUM(C46:L46)</f>
        <v>3.1000000000000005</v>
      </c>
      <c r="N46" s="46">
        <v>0</v>
      </c>
      <c r="O46" s="46">
        <v>0.3</v>
      </c>
      <c r="P46" s="46">
        <v>0.2</v>
      </c>
      <c r="Q46" s="46">
        <v>0.2</v>
      </c>
      <c r="R46" s="46">
        <v>1.2</v>
      </c>
      <c r="S46" s="46">
        <v>0.1</v>
      </c>
      <c r="T46" s="46">
        <v>0.5</v>
      </c>
      <c r="U46" s="46">
        <v>0.6</v>
      </c>
      <c r="V46" s="46">
        <v>0</v>
      </c>
      <c r="W46" s="46">
        <v>0</v>
      </c>
      <c r="X46" s="38">
        <f>SUM(N46:W46)</f>
        <v>3.1</v>
      </c>
      <c r="Y46" s="39">
        <f t="shared" si="1"/>
        <v>100.00000000000003</v>
      </c>
      <c r="Z46" s="48"/>
      <c r="AA46" s="48"/>
      <c r="AB46" s="48"/>
      <c r="AC46" s="48"/>
      <c r="AD46" s="48"/>
    </row>
    <row r="47" spans="1:30" ht="18" customHeight="1">
      <c r="B47" s="54" t="s">
        <v>54</v>
      </c>
      <c r="C47" s="27">
        <f>+[1]DGII!N47</f>
        <v>56.4</v>
      </c>
      <c r="D47" s="27">
        <f>+[1]DGII!O47</f>
        <v>83.9</v>
      </c>
      <c r="E47" s="27">
        <f>+[1]DGII!P47</f>
        <v>101.7</v>
      </c>
      <c r="F47" s="27">
        <f>+[1]DGII!Q47</f>
        <v>81.3</v>
      </c>
      <c r="G47" s="27">
        <f>+[1]DGII!R47</f>
        <v>91.5</v>
      </c>
      <c r="H47" s="27">
        <f>+[1]DGII!S47</f>
        <v>92.8</v>
      </c>
      <c r="I47" s="27">
        <f>+[1]DGII!T47</f>
        <v>91.5</v>
      </c>
      <c r="J47" s="27">
        <f>+[1]DGII!U47</f>
        <v>92.9</v>
      </c>
      <c r="K47" s="27">
        <f>+[1]DGII!V47</f>
        <v>89.9</v>
      </c>
      <c r="L47" s="27">
        <f>+[1]DGII!W47</f>
        <v>96.1</v>
      </c>
      <c r="M47" s="32">
        <f>SUM(C47:L47)</f>
        <v>878</v>
      </c>
      <c r="N47" s="28">
        <f>+'[1]PP (EST)'!N55</f>
        <v>56.4</v>
      </c>
      <c r="O47" s="28">
        <f>+'[1]PP (EST)'!O55</f>
        <v>83.9</v>
      </c>
      <c r="P47" s="28">
        <f>+'[1]PP (EST)'!P55</f>
        <v>101.7</v>
      </c>
      <c r="Q47" s="28">
        <f>+'[1]PP (EST)'!Q55</f>
        <v>81.3</v>
      </c>
      <c r="R47" s="28">
        <f>+'[1]PP (EST)'!R55</f>
        <v>90.5</v>
      </c>
      <c r="S47" s="28">
        <f>+'[1]PP (EST)'!S55</f>
        <v>75</v>
      </c>
      <c r="T47" s="28">
        <f>+'[1]PP (EST)'!T55</f>
        <v>74.2</v>
      </c>
      <c r="U47" s="28">
        <f>+'[1]PP (EST)'!U55</f>
        <v>76.7</v>
      </c>
      <c r="V47" s="28">
        <f>+'[1]PP (EST)'!V55</f>
        <v>76.7</v>
      </c>
      <c r="W47" s="28">
        <f>+'[1]PP (EST)'!W55</f>
        <v>79.599999999999994</v>
      </c>
      <c r="X47" s="29">
        <f>SUM(N47:W47)</f>
        <v>796.00000000000011</v>
      </c>
      <c r="Y47" s="30">
        <f t="shared" si="1"/>
        <v>110.30150753768844</v>
      </c>
      <c r="Z47" s="4"/>
      <c r="AA47" s="4"/>
      <c r="AB47" s="4"/>
      <c r="AC47" s="4"/>
      <c r="AD47" s="4"/>
    </row>
    <row r="48" spans="1:30" ht="18" customHeight="1">
      <c r="A48" s="56"/>
      <c r="B48" s="54" t="s">
        <v>55</v>
      </c>
      <c r="C48" s="27">
        <f>+[1]DGII!N48</f>
        <v>0</v>
      </c>
      <c r="D48" s="27">
        <f>+[1]DGII!O48</f>
        <v>0.2</v>
      </c>
      <c r="E48" s="27">
        <f>+[1]DGII!P48</f>
        <v>0.1</v>
      </c>
      <c r="F48" s="27">
        <f>+[1]DGII!Q48</f>
        <v>0</v>
      </c>
      <c r="G48" s="27">
        <f>+[1]DGII!R48</f>
        <v>0.1</v>
      </c>
      <c r="H48" s="27">
        <f>+[1]DGII!S48</f>
        <v>0.1</v>
      </c>
      <c r="I48" s="27">
        <f>+[1]DGII!T48</f>
        <v>0.3</v>
      </c>
      <c r="J48" s="27">
        <f>+[1]DGII!U48</f>
        <v>0.2</v>
      </c>
      <c r="K48" s="27">
        <f>+[1]DGII!V48</f>
        <v>0.2</v>
      </c>
      <c r="L48" s="27">
        <f>+[1]DGII!W48</f>
        <v>0.3</v>
      </c>
      <c r="M48" s="32">
        <f>SUM(C48:L48)</f>
        <v>1.5</v>
      </c>
      <c r="N48" s="28">
        <f>+'[1]PP (EST)'!N56</f>
        <v>0</v>
      </c>
      <c r="O48" s="28">
        <f>+'[1]PP (EST)'!O56</f>
        <v>0.2</v>
      </c>
      <c r="P48" s="28">
        <f>+'[1]PP (EST)'!P56</f>
        <v>0.1</v>
      </c>
      <c r="Q48" s="28">
        <f>+'[1]PP (EST)'!Q56</f>
        <v>0</v>
      </c>
      <c r="R48" s="28">
        <f>+'[1]PP (EST)'!R56</f>
        <v>0</v>
      </c>
      <c r="S48" s="28">
        <f>+'[1]PP (EST)'!S56</f>
        <v>0</v>
      </c>
      <c r="T48" s="28">
        <f>+'[1]PP (EST)'!T56</f>
        <v>0</v>
      </c>
      <c r="U48" s="28">
        <f>+'[1]PP (EST)'!U56</f>
        <v>0.1</v>
      </c>
      <c r="V48" s="28">
        <f>+'[1]PP (EST)'!V56</f>
        <v>0.1</v>
      </c>
      <c r="W48" s="28">
        <f>+'[1]PP (EST)'!W56</f>
        <v>0.1</v>
      </c>
      <c r="X48" s="29">
        <f>SUM(N48:W48)</f>
        <v>0.6</v>
      </c>
      <c r="Y48" s="30">
        <f t="shared" si="1"/>
        <v>250</v>
      </c>
      <c r="Z48" s="4"/>
      <c r="AA48" s="4"/>
      <c r="AB48" s="4"/>
      <c r="AC48" s="4"/>
      <c r="AD48" s="4"/>
    </row>
    <row r="49" spans="1:203" ht="18" customHeight="1">
      <c r="B49" s="26" t="s">
        <v>56</v>
      </c>
      <c r="C49" s="27">
        <f t="shared" ref="C49:W49" si="16">+C50+C53+C56</f>
        <v>189.89999999999998</v>
      </c>
      <c r="D49" s="27">
        <f t="shared" si="16"/>
        <v>181.9</v>
      </c>
      <c r="E49" s="27">
        <f t="shared" si="16"/>
        <v>208.30000000000004</v>
      </c>
      <c r="F49" s="27">
        <f t="shared" si="16"/>
        <v>340.5</v>
      </c>
      <c r="G49" s="27">
        <f t="shared" si="16"/>
        <v>341.90000000000003</v>
      </c>
      <c r="H49" s="27">
        <f t="shared" si="16"/>
        <v>338.6</v>
      </c>
      <c r="I49" s="27">
        <f t="shared" si="16"/>
        <v>328.3</v>
      </c>
      <c r="J49" s="27">
        <f t="shared" si="16"/>
        <v>303.29999999999995</v>
      </c>
      <c r="K49" s="27">
        <f t="shared" si="16"/>
        <v>282.40000000000003</v>
      </c>
      <c r="L49" s="27">
        <f t="shared" si="16"/>
        <v>298.39999999999998</v>
      </c>
      <c r="M49" s="40">
        <f t="shared" si="16"/>
        <v>2813.5000000000005</v>
      </c>
      <c r="N49" s="28">
        <f t="shared" si="16"/>
        <v>189.89999999999998</v>
      </c>
      <c r="O49" s="28">
        <f t="shared" si="16"/>
        <v>181.9</v>
      </c>
      <c r="P49" s="28">
        <f t="shared" si="16"/>
        <v>208.30000000000004</v>
      </c>
      <c r="Q49" s="28">
        <f t="shared" si="16"/>
        <v>340.5</v>
      </c>
      <c r="R49" s="28">
        <f t="shared" si="16"/>
        <v>341.90000000000003</v>
      </c>
      <c r="S49" s="28">
        <f t="shared" si="16"/>
        <v>319.90000000000003</v>
      </c>
      <c r="T49" s="28">
        <f t="shared" si="16"/>
        <v>312.20000000000005</v>
      </c>
      <c r="U49" s="28">
        <f t="shared" si="16"/>
        <v>324.8</v>
      </c>
      <c r="V49" s="28">
        <f t="shared" si="16"/>
        <v>339.5</v>
      </c>
      <c r="W49" s="28">
        <f t="shared" si="16"/>
        <v>323</v>
      </c>
      <c r="X49" s="29">
        <f>+X50+X53+X56</f>
        <v>2881.9</v>
      </c>
      <c r="Y49" s="30">
        <f t="shared" si="1"/>
        <v>97.626565807279931</v>
      </c>
      <c r="Z49" s="4"/>
      <c r="AA49" s="4"/>
      <c r="AB49" s="4"/>
      <c r="AC49" s="4"/>
      <c r="AD49" s="4"/>
    </row>
    <row r="50" spans="1:203" ht="18" customHeight="1">
      <c r="B50" s="57" t="s">
        <v>57</v>
      </c>
      <c r="C50" s="27">
        <f t="shared" ref="C50:X50" si="17">+C51+C52</f>
        <v>0.1</v>
      </c>
      <c r="D50" s="27">
        <f t="shared" si="17"/>
        <v>0.1</v>
      </c>
      <c r="E50" s="27">
        <f t="shared" si="17"/>
        <v>1.4</v>
      </c>
      <c r="F50" s="27">
        <f t="shared" si="17"/>
        <v>0</v>
      </c>
      <c r="G50" s="27">
        <f t="shared" si="17"/>
        <v>0</v>
      </c>
      <c r="H50" s="27">
        <f t="shared" si="17"/>
        <v>0.1</v>
      </c>
      <c r="I50" s="27">
        <f t="shared" si="17"/>
        <v>1.9</v>
      </c>
      <c r="J50" s="27">
        <f t="shared" si="17"/>
        <v>0.2</v>
      </c>
      <c r="K50" s="27">
        <f t="shared" si="17"/>
        <v>0.1</v>
      </c>
      <c r="L50" s="27">
        <f t="shared" si="17"/>
        <v>1.2</v>
      </c>
      <c r="M50" s="40">
        <f t="shared" si="17"/>
        <v>5.0999999999999996</v>
      </c>
      <c r="N50" s="28">
        <f t="shared" si="17"/>
        <v>0.1</v>
      </c>
      <c r="O50" s="28">
        <f t="shared" si="17"/>
        <v>0.1</v>
      </c>
      <c r="P50" s="28">
        <f t="shared" si="17"/>
        <v>1.4</v>
      </c>
      <c r="Q50" s="28">
        <f t="shared" si="17"/>
        <v>0</v>
      </c>
      <c r="R50" s="28">
        <f t="shared" si="17"/>
        <v>0</v>
      </c>
      <c r="S50" s="28">
        <f t="shared" si="17"/>
        <v>0</v>
      </c>
      <c r="T50" s="28">
        <f t="shared" si="17"/>
        <v>0</v>
      </c>
      <c r="U50" s="28">
        <f t="shared" si="17"/>
        <v>0</v>
      </c>
      <c r="V50" s="28">
        <f t="shared" si="17"/>
        <v>0</v>
      </c>
      <c r="W50" s="28">
        <f t="shared" si="17"/>
        <v>0</v>
      </c>
      <c r="X50" s="30">
        <f t="shared" si="17"/>
        <v>1.5999999999999999</v>
      </c>
      <c r="Y50" s="30">
        <f t="shared" si="1"/>
        <v>318.75</v>
      </c>
      <c r="Z50" s="4"/>
      <c r="AA50" s="4"/>
      <c r="AB50" s="4"/>
      <c r="AC50" s="4"/>
      <c r="AD50" s="4"/>
    </row>
    <row r="51" spans="1:203" ht="18" customHeight="1">
      <c r="B51" s="52" t="s">
        <v>58</v>
      </c>
      <c r="C51" s="43">
        <f>+[1]DGII!N51</f>
        <v>0.1</v>
      </c>
      <c r="D51" s="43">
        <f>+[1]DGII!O51</f>
        <v>0.1</v>
      </c>
      <c r="E51" s="43">
        <f>+[1]DGII!P51</f>
        <v>1.4</v>
      </c>
      <c r="F51" s="43">
        <f>+[1]DGII!Q51</f>
        <v>0</v>
      </c>
      <c r="G51" s="43">
        <f>+[1]DGII!R51</f>
        <v>0</v>
      </c>
      <c r="H51" s="43">
        <f>+[1]DGII!S51</f>
        <v>0.1</v>
      </c>
      <c r="I51" s="43">
        <f>+[1]DGII!T51</f>
        <v>1.9</v>
      </c>
      <c r="J51" s="43">
        <f>+[1]DGII!U51</f>
        <v>0.2</v>
      </c>
      <c r="K51" s="43">
        <f>+[1]DGII!V51</f>
        <v>0.1</v>
      </c>
      <c r="L51" s="43">
        <f>+[1]DGII!W51</f>
        <v>1.2</v>
      </c>
      <c r="M51" s="36">
        <f>SUM(C51:L51)</f>
        <v>5.0999999999999996</v>
      </c>
      <c r="N51" s="46">
        <v>0.1</v>
      </c>
      <c r="O51" s="46">
        <v>0.1</v>
      </c>
      <c r="P51" s="46">
        <v>1.4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39">
        <f>SUM(N51:W51)</f>
        <v>1.5999999999999999</v>
      </c>
      <c r="Y51" s="39">
        <f t="shared" si="1"/>
        <v>318.75</v>
      </c>
      <c r="Z51" s="4"/>
      <c r="AA51" s="4"/>
      <c r="AB51" s="4"/>
      <c r="AC51" s="4"/>
      <c r="AD51" s="4"/>
    </row>
    <row r="52" spans="1:203" ht="18" customHeight="1">
      <c r="B52" s="52" t="s">
        <v>59</v>
      </c>
      <c r="C52" s="43">
        <f>+[1]DGII!N52</f>
        <v>0</v>
      </c>
      <c r="D52" s="43">
        <f>+[1]DGII!O52</f>
        <v>0</v>
      </c>
      <c r="E52" s="43">
        <f>+[1]DGII!P52</f>
        <v>0</v>
      </c>
      <c r="F52" s="43">
        <f>+[1]DGII!Q52</f>
        <v>0</v>
      </c>
      <c r="G52" s="43">
        <f>+[1]DGII!R52</f>
        <v>0</v>
      </c>
      <c r="H52" s="43">
        <f>+[1]DGII!S52</f>
        <v>0</v>
      </c>
      <c r="I52" s="43">
        <f>+[1]DGII!T52</f>
        <v>0</v>
      </c>
      <c r="J52" s="43">
        <f>+[1]DGII!U52</f>
        <v>0</v>
      </c>
      <c r="K52" s="43">
        <f>+[1]DGII!V52</f>
        <v>0</v>
      </c>
      <c r="L52" s="43">
        <f>+[1]DGII!W52</f>
        <v>0</v>
      </c>
      <c r="M52" s="36">
        <f>SUM(C52:L52)</f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39">
        <f>SUM(N52:W52)</f>
        <v>0</v>
      </c>
      <c r="Y52" s="39" t="s">
        <v>60</v>
      </c>
      <c r="Z52" s="4"/>
      <c r="AA52" s="4"/>
      <c r="AB52" s="4"/>
      <c r="AC52" s="4"/>
      <c r="AD52" s="4"/>
    </row>
    <row r="53" spans="1:203" ht="18" customHeight="1">
      <c r="B53" s="57" t="s">
        <v>61</v>
      </c>
      <c r="C53" s="27">
        <f t="shared" ref="C53:X53" si="18">+C54+C55</f>
        <v>186.1</v>
      </c>
      <c r="D53" s="27">
        <f t="shared" si="18"/>
        <v>177.8</v>
      </c>
      <c r="E53" s="27">
        <f t="shared" si="18"/>
        <v>201.60000000000002</v>
      </c>
      <c r="F53" s="27">
        <f t="shared" si="18"/>
        <v>336.1</v>
      </c>
      <c r="G53" s="27">
        <f t="shared" si="18"/>
        <v>336.90000000000003</v>
      </c>
      <c r="H53" s="27">
        <f t="shared" si="18"/>
        <v>334</v>
      </c>
      <c r="I53" s="27">
        <f t="shared" si="18"/>
        <v>322.20000000000005</v>
      </c>
      <c r="J53" s="27">
        <f t="shared" si="18"/>
        <v>298.7</v>
      </c>
      <c r="K53" s="27">
        <f t="shared" si="18"/>
        <v>278.2</v>
      </c>
      <c r="L53" s="27">
        <f t="shared" si="18"/>
        <v>293</v>
      </c>
      <c r="M53" s="40">
        <f t="shared" si="18"/>
        <v>2764.6000000000004</v>
      </c>
      <c r="N53" s="28">
        <f t="shared" si="18"/>
        <v>186.1</v>
      </c>
      <c r="O53" s="28">
        <f t="shared" si="18"/>
        <v>177.8</v>
      </c>
      <c r="P53" s="28">
        <f t="shared" si="18"/>
        <v>201.60000000000002</v>
      </c>
      <c r="Q53" s="28">
        <f t="shared" si="18"/>
        <v>336.1</v>
      </c>
      <c r="R53" s="28">
        <f t="shared" si="18"/>
        <v>336.90000000000003</v>
      </c>
      <c r="S53" s="28">
        <f t="shared" si="18"/>
        <v>317.10000000000002</v>
      </c>
      <c r="T53" s="28">
        <f t="shared" si="18"/>
        <v>309.40000000000003</v>
      </c>
      <c r="U53" s="28">
        <f t="shared" si="18"/>
        <v>320.5</v>
      </c>
      <c r="V53" s="28">
        <f t="shared" si="18"/>
        <v>335.5</v>
      </c>
      <c r="W53" s="28">
        <f t="shared" si="18"/>
        <v>319</v>
      </c>
      <c r="X53" s="29">
        <f t="shared" si="18"/>
        <v>2840</v>
      </c>
      <c r="Y53" s="30">
        <f>+M53/X53*100</f>
        <v>97.34507042253523</v>
      </c>
      <c r="Z53" s="4"/>
      <c r="AA53" s="4"/>
      <c r="AB53" s="4"/>
      <c r="AC53" s="4"/>
      <c r="AD53" s="4"/>
    </row>
    <row r="54" spans="1:203" ht="18" customHeight="1">
      <c r="A54" s="58"/>
      <c r="B54" s="50" t="s">
        <v>62</v>
      </c>
      <c r="C54" s="43">
        <f>+[1]DGII!N54</f>
        <v>184.5</v>
      </c>
      <c r="D54" s="43">
        <f>+[1]DGII!O54</f>
        <v>175.3</v>
      </c>
      <c r="E54" s="43">
        <f>+[1]DGII!P54</f>
        <v>198.8</v>
      </c>
      <c r="F54" s="43">
        <f>+[1]DGII!Q54</f>
        <v>333.5</v>
      </c>
      <c r="G54" s="43">
        <f>+[1]DGII!R54</f>
        <v>334.3</v>
      </c>
      <c r="H54" s="43">
        <f>+[1]DGII!S54</f>
        <v>331.2</v>
      </c>
      <c r="I54" s="43">
        <f>+[1]DGII!T54</f>
        <v>319.60000000000002</v>
      </c>
      <c r="J54" s="43">
        <f>+[1]DGII!U54</f>
        <v>296.2</v>
      </c>
      <c r="K54" s="43">
        <f>+[1]DGII!V54</f>
        <v>275.39999999999998</v>
      </c>
      <c r="L54" s="43">
        <f>+[1]DGII!W54</f>
        <v>290.39999999999998</v>
      </c>
      <c r="M54" s="36">
        <f>SUM(C54:L54)</f>
        <v>2739.2000000000003</v>
      </c>
      <c r="N54" s="44">
        <f>+'[1]PP (EST)'!N78</f>
        <v>184.5</v>
      </c>
      <c r="O54" s="44">
        <f>+'[1]PP (EST)'!O78</f>
        <v>175.3</v>
      </c>
      <c r="P54" s="44">
        <f>+'[1]PP (EST)'!P78</f>
        <v>198.8</v>
      </c>
      <c r="Q54" s="44">
        <f>+'[1]PP (EST)'!Q78</f>
        <v>333.5</v>
      </c>
      <c r="R54" s="44">
        <f>+'[1]PP (EST)'!R78</f>
        <v>334.3</v>
      </c>
      <c r="S54" s="44">
        <f>+'[1]PP (EST)'!S78</f>
        <v>314.5</v>
      </c>
      <c r="T54" s="44">
        <f>+'[1]PP (EST)'!T78</f>
        <v>307.10000000000002</v>
      </c>
      <c r="U54" s="44">
        <f>+'[1]PP (EST)'!U78</f>
        <v>317</v>
      </c>
      <c r="V54" s="44">
        <f>+'[1]PP (EST)'!V78</f>
        <v>331.6</v>
      </c>
      <c r="W54" s="44">
        <f>+'[1]PP (EST)'!W78</f>
        <v>316.89999999999998</v>
      </c>
      <c r="X54" s="38">
        <f>SUM(N54:W54)</f>
        <v>2813.5</v>
      </c>
      <c r="Y54" s="39">
        <f>+M54/X54*100</f>
        <v>97.359161187133466</v>
      </c>
      <c r="Z54" s="4"/>
      <c r="AA54" s="4"/>
      <c r="AB54" s="4"/>
      <c r="AC54" s="4"/>
      <c r="AD54" s="4"/>
    </row>
    <row r="55" spans="1:203" ht="18" customHeight="1">
      <c r="B55" s="50" t="s">
        <v>33</v>
      </c>
      <c r="C55" s="43">
        <f>+[1]DGII!N55</f>
        <v>1.6</v>
      </c>
      <c r="D55" s="43">
        <f>+[1]DGII!O55</f>
        <v>2.5</v>
      </c>
      <c r="E55" s="43">
        <f>+[1]DGII!P55</f>
        <v>2.8</v>
      </c>
      <c r="F55" s="43">
        <f>+[1]DGII!Q55</f>
        <v>2.6</v>
      </c>
      <c r="G55" s="43">
        <f>+[1]DGII!R55</f>
        <v>2.6</v>
      </c>
      <c r="H55" s="43">
        <f>+[1]DGII!S55</f>
        <v>2.8</v>
      </c>
      <c r="I55" s="43">
        <f>+[1]DGII!T55</f>
        <v>2.6</v>
      </c>
      <c r="J55" s="43">
        <f>+[1]DGII!U55</f>
        <v>2.5</v>
      </c>
      <c r="K55" s="43">
        <f>+[1]DGII!V55</f>
        <v>2.8</v>
      </c>
      <c r="L55" s="43">
        <f>+[1]DGII!W55</f>
        <v>2.6</v>
      </c>
      <c r="M55" s="36">
        <f>SUM(C55:L55)</f>
        <v>25.400000000000002</v>
      </c>
      <c r="N55" s="44">
        <f>+'[1]PP (EST)'!N80</f>
        <v>1.6</v>
      </c>
      <c r="O55" s="44">
        <f>+'[1]PP (EST)'!O80</f>
        <v>2.5</v>
      </c>
      <c r="P55" s="44">
        <f>+'[1]PP (EST)'!P80</f>
        <v>2.8</v>
      </c>
      <c r="Q55" s="44">
        <f>+'[1]PP (EST)'!Q80</f>
        <v>2.6</v>
      </c>
      <c r="R55" s="44">
        <f>+'[1]PP (EST)'!R80</f>
        <v>2.6</v>
      </c>
      <c r="S55" s="44">
        <f>+'[1]PP (EST)'!S80</f>
        <v>2.6</v>
      </c>
      <c r="T55" s="44">
        <f>+'[1]PP (EST)'!T80</f>
        <v>2.2999999999999998</v>
      </c>
      <c r="U55" s="44">
        <f>+'[1]PP (EST)'!U80</f>
        <v>3.5</v>
      </c>
      <c r="V55" s="44">
        <f>+'[1]PP (EST)'!V80</f>
        <v>3.9</v>
      </c>
      <c r="W55" s="44">
        <f>+'[1]PP (EST)'!W80</f>
        <v>2.1</v>
      </c>
      <c r="X55" s="38">
        <f>SUM(N55:W55)</f>
        <v>26.5</v>
      </c>
      <c r="Y55" s="39">
        <f>+M55/X55*100</f>
        <v>95.84905660377359</v>
      </c>
      <c r="Z55" s="4"/>
      <c r="AA55" s="4"/>
      <c r="AB55" s="4"/>
      <c r="AC55" s="4"/>
      <c r="AD55" s="4"/>
    </row>
    <row r="56" spans="1:203" ht="18" customHeight="1">
      <c r="B56" s="57" t="s">
        <v>63</v>
      </c>
      <c r="C56" s="27">
        <f>+[1]DGII!N56</f>
        <v>3.7</v>
      </c>
      <c r="D56" s="27">
        <f>+[1]DGII!O56</f>
        <v>4</v>
      </c>
      <c r="E56" s="27">
        <f>+[1]DGII!P56</f>
        <v>5.3</v>
      </c>
      <c r="F56" s="27">
        <f>+[1]DGII!Q56</f>
        <v>4.4000000000000004</v>
      </c>
      <c r="G56" s="27">
        <f>+[1]DGII!R56</f>
        <v>5</v>
      </c>
      <c r="H56" s="27">
        <f>+[1]DGII!S56</f>
        <v>4.5</v>
      </c>
      <c r="I56" s="27">
        <f>+[1]DGII!T56</f>
        <v>4.2</v>
      </c>
      <c r="J56" s="27">
        <f>+[1]DGII!U56</f>
        <v>4.4000000000000004</v>
      </c>
      <c r="K56" s="27">
        <f>+[1]DGII!V56</f>
        <v>4.0999999999999996</v>
      </c>
      <c r="L56" s="27">
        <f>+[1]DGII!W56</f>
        <v>4.2</v>
      </c>
      <c r="M56" s="32">
        <f>SUM(C56:L56)</f>
        <v>43.800000000000004</v>
      </c>
      <c r="N56" s="53">
        <v>3.7</v>
      </c>
      <c r="O56" s="53">
        <v>4</v>
      </c>
      <c r="P56" s="53">
        <v>5.3</v>
      </c>
      <c r="Q56" s="53">
        <v>4.4000000000000004</v>
      </c>
      <c r="R56" s="53">
        <v>5</v>
      </c>
      <c r="S56" s="53">
        <v>2.8</v>
      </c>
      <c r="T56" s="53">
        <v>2.8</v>
      </c>
      <c r="U56" s="53">
        <v>4.3</v>
      </c>
      <c r="V56" s="53">
        <v>4</v>
      </c>
      <c r="W56" s="53">
        <v>4</v>
      </c>
      <c r="X56" s="29">
        <f>SUM(N56:W56)</f>
        <v>40.299999999999997</v>
      </c>
      <c r="Y56" s="30">
        <f>+M56/X56*100</f>
        <v>108.68486352357323</v>
      </c>
      <c r="Z56" s="4"/>
      <c r="AA56" s="4"/>
      <c r="AB56" s="4"/>
      <c r="AC56" s="4"/>
      <c r="AD56" s="4"/>
    </row>
    <row r="57" spans="1:203" ht="18" customHeight="1">
      <c r="B57" s="59" t="s">
        <v>64</v>
      </c>
      <c r="C57" s="27">
        <f t="shared" ref="C57:X57" si="19">+C58+C62+C63</f>
        <v>1073.5999999999999</v>
      </c>
      <c r="D57" s="27">
        <f t="shared" si="19"/>
        <v>754.9</v>
      </c>
      <c r="E57" s="27">
        <f t="shared" si="19"/>
        <v>841.59999999999991</v>
      </c>
      <c r="F57" s="27">
        <f t="shared" si="19"/>
        <v>890.69999999999993</v>
      </c>
      <c r="G57" s="27">
        <f t="shared" si="19"/>
        <v>802</v>
      </c>
      <c r="H57" s="27">
        <f t="shared" si="19"/>
        <v>6151.4</v>
      </c>
      <c r="I57" s="27">
        <f t="shared" si="19"/>
        <v>1014.6</v>
      </c>
      <c r="J57" s="27">
        <f t="shared" si="19"/>
        <v>829.30000000000007</v>
      </c>
      <c r="K57" s="27">
        <f t="shared" si="19"/>
        <v>939</v>
      </c>
      <c r="L57" s="27">
        <f t="shared" si="19"/>
        <v>738.9</v>
      </c>
      <c r="M57" s="40">
        <f t="shared" si="19"/>
        <v>14036</v>
      </c>
      <c r="N57" s="28">
        <f t="shared" si="19"/>
        <v>1073.5999999999999</v>
      </c>
      <c r="O57" s="28">
        <f t="shared" si="19"/>
        <v>754.9</v>
      </c>
      <c r="P57" s="28">
        <f t="shared" si="19"/>
        <v>841.59999999999991</v>
      </c>
      <c r="Q57" s="28">
        <f t="shared" si="19"/>
        <v>890.69999999999993</v>
      </c>
      <c r="R57" s="28">
        <f t="shared" si="19"/>
        <v>802</v>
      </c>
      <c r="S57" s="28">
        <f t="shared" si="19"/>
        <v>6188.5</v>
      </c>
      <c r="T57" s="28">
        <f t="shared" si="19"/>
        <v>924.5</v>
      </c>
      <c r="U57" s="28">
        <f t="shared" si="19"/>
        <v>793.09999999999991</v>
      </c>
      <c r="V57" s="28">
        <f>+V58+V62+V63</f>
        <v>897.1</v>
      </c>
      <c r="W57" s="28">
        <f>+W58+W62+W63</f>
        <v>798.3</v>
      </c>
      <c r="X57" s="29">
        <f t="shared" si="19"/>
        <v>13964.3</v>
      </c>
      <c r="Y57" s="30">
        <f t="shared" ref="Y57:Y60" si="20">+M57/X57*100</f>
        <v>100.51345216015125</v>
      </c>
      <c r="Z57" s="4"/>
      <c r="AA57" s="4"/>
      <c r="AB57" s="4"/>
      <c r="AC57" s="4"/>
      <c r="AD57" s="4"/>
    </row>
    <row r="58" spans="1:203" s="60" customFormat="1" ht="18" customHeight="1">
      <c r="B58" s="59" t="s">
        <v>65</v>
      </c>
      <c r="C58" s="27">
        <f t="shared" ref="C58:X58" si="21">+C59</f>
        <v>336.8</v>
      </c>
      <c r="D58" s="27">
        <f t="shared" si="21"/>
        <v>0</v>
      </c>
      <c r="E58" s="27">
        <f t="shared" si="21"/>
        <v>0</v>
      </c>
      <c r="F58" s="27">
        <f t="shared" si="21"/>
        <v>0</v>
      </c>
      <c r="G58" s="27">
        <f t="shared" si="21"/>
        <v>0</v>
      </c>
      <c r="H58" s="27">
        <f t="shared" si="21"/>
        <v>5402.9</v>
      </c>
      <c r="I58" s="27">
        <f t="shared" si="21"/>
        <v>0</v>
      </c>
      <c r="J58" s="27">
        <f t="shared" si="21"/>
        <v>0</v>
      </c>
      <c r="K58" s="27">
        <f t="shared" si="21"/>
        <v>0</v>
      </c>
      <c r="L58" s="27">
        <f t="shared" si="21"/>
        <v>0</v>
      </c>
      <c r="M58" s="40">
        <f t="shared" si="21"/>
        <v>5739.7</v>
      </c>
      <c r="N58" s="28">
        <f t="shared" si="21"/>
        <v>336.8</v>
      </c>
      <c r="O58" s="28">
        <f t="shared" si="21"/>
        <v>0</v>
      </c>
      <c r="P58" s="28">
        <f t="shared" si="21"/>
        <v>0</v>
      </c>
      <c r="Q58" s="28">
        <f t="shared" si="21"/>
        <v>0</v>
      </c>
      <c r="R58" s="28">
        <f t="shared" si="21"/>
        <v>0</v>
      </c>
      <c r="S58" s="28">
        <f t="shared" si="21"/>
        <v>5394.8</v>
      </c>
      <c r="T58" s="28">
        <f t="shared" si="21"/>
        <v>0</v>
      </c>
      <c r="U58" s="28">
        <f t="shared" si="21"/>
        <v>0.2</v>
      </c>
      <c r="V58" s="28">
        <f t="shared" si="21"/>
        <v>0</v>
      </c>
      <c r="W58" s="28">
        <f t="shared" si="21"/>
        <v>0</v>
      </c>
      <c r="X58" s="29">
        <f t="shared" si="21"/>
        <v>5731.8</v>
      </c>
      <c r="Y58" s="30">
        <f t="shared" si="20"/>
        <v>100.13782755853309</v>
      </c>
    </row>
    <row r="59" spans="1:203" ht="18" customHeight="1">
      <c r="B59" s="57" t="s">
        <v>66</v>
      </c>
      <c r="C59" s="27">
        <f t="shared" ref="C59:X59" si="22">+C60+C61</f>
        <v>336.8</v>
      </c>
      <c r="D59" s="27">
        <f t="shared" si="22"/>
        <v>0</v>
      </c>
      <c r="E59" s="27">
        <f t="shared" si="22"/>
        <v>0</v>
      </c>
      <c r="F59" s="27">
        <f t="shared" si="22"/>
        <v>0</v>
      </c>
      <c r="G59" s="27">
        <f t="shared" si="22"/>
        <v>0</v>
      </c>
      <c r="H59" s="27">
        <f t="shared" si="22"/>
        <v>5402.9</v>
      </c>
      <c r="I59" s="27">
        <f t="shared" si="22"/>
        <v>0</v>
      </c>
      <c r="J59" s="27">
        <f t="shared" si="22"/>
        <v>0</v>
      </c>
      <c r="K59" s="27">
        <f t="shared" si="22"/>
        <v>0</v>
      </c>
      <c r="L59" s="27">
        <f t="shared" si="22"/>
        <v>0</v>
      </c>
      <c r="M59" s="40">
        <f t="shared" si="22"/>
        <v>5739.7</v>
      </c>
      <c r="N59" s="28">
        <f t="shared" si="22"/>
        <v>336.8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5394.8</v>
      </c>
      <c r="T59" s="28">
        <f t="shared" si="22"/>
        <v>0</v>
      </c>
      <c r="U59" s="28">
        <f t="shared" si="22"/>
        <v>0.2</v>
      </c>
      <c r="V59" s="28">
        <f t="shared" si="22"/>
        <v>0</v>
      </c>
      <c r="W59" s="28">
        <f t="shared" si="22"/>
        <v>0</v>
      </c>
      <c r="X59" s="29">
        <f t="shared" si="22"/>
        <v>5731.8</v>
      </c>
      <c r="Y59" s="30">
        <f t="shared" si="20"/>
        <v>100.13782755853309</v>
      </c>
      <c r="Z59" s="4"/>
      <c r="AA59" s="4"/>
      <c r="AB59" s="4"/>
      <c r="AC59" s="4"/>
      <c r="AD59" s="4"/>
    </row>
    <row r="60" spans="1:203" s="61" customFormat="1" ht="18" customHeight="1">
      <c r="B60" s="50" t="s">
        <v>67</v>
      </c>
      <c r="C60" s="43">
        <f>+[1]DGII!N60</f>
        <v>336.7</v>
      </c>
      <c r="D60" s="43">
        <f>+[1]DGII!O60</f>
        <v>0</v>
      </c>
      <c r="E60" s="43">
        <f>+[1]DGII!P60</f>
        <v>0</v>
      </c>
      <c r="F60" s="43">
        <f>+[1]DGII!Q60</f>
        <v>0</v>
      </c>
      <c r="G60" s="43">
        <f>+[1]DGII!R60</f>
        <v>0</v>
      </c>
      <c r="H60" s="43">
        <f>+[1]DGII!S60</f>
        <v>5402.9</v>
      </c>
      <c r="I60" s="43">
        <f>+[1]DGII!T60</f>
        <v>0</v>
      </c>
      <c r="J60" s="43">
        <f>+[1]DGII!U60</f>
        <v>0</v>
      </c>
      <c r="K60" s="43">
        <f>+[1]DGII!V60</f>
        <v>0</v>
      </c>
      <c r="L60" s="43">
        <f>+[1]DGII!W60</f>
        <v>0</v>
      </c>
      <c r="M60" s="36">
        <f t="shared" ref="M60:M65" si="23">SUM(C60:L60)</f>
        <v>5739.5999999999995</v>
      </c>
      <c r="N60" s="46">
        <v>336.7</v>
      </c>
      <c r="O60" s="46">
        <v>0</v>
      </c>
      <c r="P60" s="46">
        <v>0</v>
      </c>
      <c r="Q60" s="46">
        <v>0</v>
      </c>
      <c r="R60" s="46">
        <v>0</v>
      </c>
      <c r="S60" s="46">
        <v>5394.8</v>
      </c>
      <c r="T60" s="46">
        <v>0</v>
      </c>
      <c r="U60" s="46">
        <v>0</v>
      </c>
      <c r="V60" s="46">
        <v>0</v>
      </c>
      <c r="W60" s="46">
        <v>0</v>
      </c>
      <c r="X60" s="38">
        <f t="shared" ref="X60:X65" si="24">SUM(N60:W60)</f>
        <v>5731.5</v>
      </c>
      <c r="Y60" s="39">
        <f t="shared" si="20"/>
        <v>100.14132426066473</v>
      </c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 t="s">
        <v>68</v>
      </c>
      <c r="AS60" s="62" t="s">
        <v>68</v>
      </c>
      <c r="AT60" s="62" t="s">
        <v>68</v>
      </c>
      <c r="AU60" s="62" t="s">
        <v>68</v>
      </c>
      <c r="AV60" s="62" t="s">
        <v>68</v>
      </c>
      <c r="AW60" s="62" t="s">
        <v>68</v>
      </c>
      <c r="AX60" s="62" t="s">
        <v>68</v>
      </c>
      <c r="AY60" s="62" t="s">
        <v>68</v>
      </c>
      <c r="AZ60" s="62" t="s">
        <v>68</v>
      </c>
      <c r="BA60" s="62" t="s">
        <v>68</v>
      </c>
      <c r="BB60" s="62" t="s">
        <v>68</v>
      </c>
      <c r="BC60" s="62" t="s">
        <v>68</v>
      </c>
      <c r="BD60" s="62" t="s">
        <v>68</v>
      </c>
      <c r="BE60" s="62" t="s">
        <v>68</v>
      </c>
      <c r="BF60" s="62" t="s">
        <v>68</v>
      </c>
      <c r="BG60" s="62" t="s">
        <v>68</v>
      </c>
      <c r="BH60" s="62" t="s">
        <v>68</v>
      </c>
      <c r="BI60" s="62" t="s">
        <v>68</v>
      </c>
      <c r="BJ60" s="62" t="s">
        <v>68</v>
      </c>
      <c r="BK60" s="62" t="s">
        <v>68</v>
      </c>
      <c r="BL60" s="62" t="s">
        <v>68</v>
      </c>
      <c r="BM60" s="62" t="s">
        <v>68</v>
      </c>
      <c r="BN60" s="62" t="s">
        <v>68</v>
      </c>
      <c r="BO60" s="62" t="s">
        <v>68</v>
      </c>
      <c r="BP60" s="62" t="s">
        <v>68</v>
      </c>
      <c r="BQ60" s="62" t="s">
        <v>68</v>
      </c>
      <c r="BR60" s="62" t="s">
        <v>68</v>
      </c>
      <c r="BS60" s="62" t="s">
        <v>68</v>
      </c>
      <c r="BT60" s="62" t="s">
        <v>68</v>
      </c>
      <c r="BU60" s="62" t="s">
        <v>68</v>
      </c>
      <c r="BV60" s="62" t="s">
        <v>68</v>
      </c>
      <c r="BW60" s="62" t="s">
        <v>68</v>
      </c>
      <c r="BX60" s="62" t="s">
        <v>68</v>
      </c>
      <c r="BY60" s="62" t="s">
        <v>68</v>
      </c>
      <c r="BZ60" s="62" t="s">
        <v>68</v>
      </c>
      <c r="CA60" s="62" t="s">
        <v>68</v>
      </c>
      <c r="CB60" s="62" t="s">
        <v>68</v>
      </c>
      <c r="CC60" s="62" t="s">
        <v>68</v>
      </c>
      <c r="CD60" s="62" t="s">
        <v>68</v>
      </c>
      <c r="CE60" s="62" t="s">
        <v>68</v>
      </c>
      <c r="CF60" s="62" t="s">
        <v>68</v>
      </c>
      <c r="CG60" s="62" t="s">
        <v>68</v>
      </c>
      <c r="CH60" s="62" t="s">
        <v>68</v>
      </c>
      <c r="CI60" s="62" t="s">
        <v>68</v>
      </c>
      <c r="CJ60" s="62" t="s">
        <v>68</v>
      </c>
      <c r="CK60" s="62" t="s">
        <v>68</v>
      </c>
      <c r="CL60" s="62" t="s">
        <v>68</v>
      </c>
      <c r="CM60" s="62" t="s">
        <v>68</v>
      </c>
      <c r="CN60" s="62" t="s">
        <v>68</v>
      </c>
      <c r="CO60" s="62" t="s">
        <v>68</v>
      </c>
      <c r="CP60" s="62" t="s">
        <v>68</v>
      </c>
      <c r="CQ60" s="62" t="s">
        <v>68</v>
      </c>
      <c r="CR60" s="62" t="s">
        <v>68</v>
      </c>
      <c r="CS60" s="62" t="s">
        <v>68</v>
      </c>
      <c r="CT60" s="62" t="s">
        <v>68</v>
      </c>
      <c r="CU60" s="62" t="s">
        <v>68</v>
      </c>
      <c r="CV60" s="62" t="s">
        <v>68</v>
      </c>
      <c r="CW60" s="62" t="s">
        <v>68</v>
      </c>
      <c r="CX60" s="62" t="s">
        <v>68</v>
      </c>
      <c r="CY60" s="62" t="s">
        <v>68</v>
      </c>
      <c r="CZ60" s="62" t="s">
        <v>68</v>
      </c>
      <c r="DA60" s="62" t="s">
        <v>68</v>
      </c>
      <c r="DB60" s="62" t="s">
        <v>68</v>
      </c>
      <c r="DC60" s="62" t="s">
        <v>68</v>
      </c>
      <c r="DD60" s="62" t="s">
        <v>68</v>
      </c>
      <c r="DE60" s="62" t="s">
        <v>68</v>
      </c>
      <c r="DF60" s="62" t="s">
        <v>68</v>
      </c>
      <c r="DG60" s="62" t="s">
        <v>68</v>
      </c>
      <c r="DH60" s="62" t="s">
        <v>68</v>
      </c>
      <c r="DI60" s="62" t="s">
        <v>68</v>
      </c>
      <c r="DJ60" s="62" t="s">
        <v>68</v>
      </c>
      <c r="DK60" s="62" t="s">
        <v>68</v>
      </c>
      <c r="DL60" s="62" t="s">
        <v>68</v>
      </c>
      <c r="DM60" s="62" t="s">
        <v>68</v>
      </c>
      <c r="DN60" s="62" t="s">
        <v>68</v>
      </c>
      <c r="DO60" s="62" t="s">
        <v>68</v>
      </c>
      <c r="DP60" s="62" t="s">
        <v>68</v>
      </c>
      <c r="DQ60" s="62" t="s">
        <v>68</v>
      </c>
      <c r="DR60" s="62" t="s">
        <v>68</v>
      </c>
      <c r="DS60" s="62" t="s">
        <v>68</v>
      </c>
      <c r="DT60" s="62" t="s">
        <v>68</v>
      </c>
      <c r="DU60" s="62" t="s">
        <v>68</v>
      </c>
      <c r="DV60" s="62" t="s">
        <v>68</v>
      </c>
      <c r="DW60" s="62" t="s">
        <v>68</v>
      </c>
      <c r="DX60" s="62" t="s">
        <v>68</v>
      </c>
      <c r="DY60" s="62" t="s">
        <v>68</v>
      </c>
      <c r="DZ60" s="62" t="s">
        <v>68</v>
      </c>
      <c r="EA60" s="62" t="s">
        <v>68</v>
      </c>
      <c r="EB60" s="62" t="s">
        <v>68</v>
      </c>
      <c r="EC60" s="62" t="s">
        <v>68</v>
      </c>
      <c r="ED60" s="62" t="s">
        <v>68</v>
      </c>
      <c r="EE60" s="62" t="s">
        <v>68</v>
      </c>
      <c r="EF60" s="62" t="s">
        <v>68</v>
      </c>
      <c r="EG60" s="62" t="s">
        <v>68</v>
      </c>
      <c r="EH60" s="62" t="s">
        <v>68</v>
      </c>
      <c r="EI60" s="62" t="s">
        <v>68</v>
      </c>
      <c r="EJ60" s="62" t="s">
        <v>68</v>
      </c>
      <c r="EK60" s="62" t="s">
        <v>68</v>
      </c>
      <c r="EL60" s="62" t="s">
        <v>68</v>
      </c>
      <c r="EM60" s="62" t="s">
        <v>68</v>
      </c>
      <c r="EN60" s="62" t="s">
        <v>68</v>
      </c>
      <c r="EO60" s="62" t="s">
        <v>68</v>
      </c>
      <c r="EP60" s="62" t="s">
        <v>68</v>
      </c>
      <c r="EQ60" s="62" t="s">
        <v>68</v>
      </c>
      <c r="ER60" s="62" t="s">
        <v>68</v>
      </c>
      <c r="ES60" s="62" t="s">
        <v>68</v>
      </c>
      <c r="ET60" s="62" t="s">
        <v>68</v>
      </c>
      <c r="EU60" s="62" t="s">
        <v>68</v>
      </c>
      <c r="EV60" s="62" t="s">
        <v>68</v>
      </c>
      <c r="EW60" s="62" t="s">
        <v>68</v>
      </c>
      <c r="EX60" s="62" t="s">
        <v>68</v>
      </c>
      <c r="EY60" s="62" t="s">
        <v>68</v>
      </c>
      <c r="EZ60" s="62" t="s">
        <v>68</v>
      </c>
      <c r="FA60" s="62" t="s">
        <v>68</v>
      </c>
      <c r="FB60" s="62" t="s">
        <v>68</v>
      </c>
      <c r="FC60" s="62" t="s">
        <v>68</v>
      </c>
      <c r="FD60" s="62" t="s">
        <v>68</v>
      </c>
      <c r="FE60" s="62" t="s">
        <v>68</v>
      </c>
      <c r="FF60" s="62" t="s">
        <v>68</v>
      </c>
      <c r="FG60" s="62" t="s">
        <v>68</v>
      </c>
      <c r="FH60" s="62" t="s">
        <v>68</v>
      </c>
      <c r="FI60" s="62" t="s">
        <v>68</v>
      </c>
      <c r="FJ60" s="62" t="s">
        <v>68</v>
      </c>
      <c r="FK60" s="62" t="s">
        <v>68</v>
      </c>
      <c r="FL60" s="62" t="s">
        <v>68</v>
      </c>
      <c r="FM60" s="62" t="s">
        <v>68</v>
      </c>
      <c r="FN60" s="62" t="s">
        <v>68</v>
      </c>
      <c r="FO60" s="62" t="s">
        <v>68</v>
      </c>
      <c r="FP60" s="62" t="s">
        <v>68</v>
      </c>
      <c r="FQ60" s="62" t="s">
        <v>68</v>
      </c>
      <c r="FR60" s="62" t="s">
        <v>68</v>
      </c>
      <c r="FS60" s="62" t="s">
        <v>68</v>
      </c>
      <c r="FT60" s="62" t="s">
        <v>68</v>
      </c>
      <c r="FU60" s="62" t="s">
        <v>68</v>
      </c>
      <c r="FV60" s="62" t="s">
        <v>68</v>
      </c>
      <c r="FW60" s="62" t="s">
        <v>68</v>
      </c>
      <c r="FX60" s="62" t="s">
        <v>68</v>
      </c>
      <c r="FY60" s="62" t="s">
        <v>68</v>
      </c>
      <c r="FZ60" s="62" t="s">
        <v>68</v>
      </c>
      <c r="GA60" s="62" t="s">
        <v>68</v>
      </c>
      <c r="GB60" s="62" t="s">
        <v>68</v>
      </c>
      <c r="GC60" s="62" t="s">
        <v>68</v>
      </c>
      <c r="GD60" s="62" t="s">
        <v>68</v>
      </c>
      <c r="GE60" s="62" t="s">
        <v>68</v>
      </c>
      <c r="GF60" s="62" t="s">
        <v>68</v>
      </c>
      <c r="GG60" s="62" t="s">
        <v>68</v>
      </c>
      <c r="GH60" s="62" t="s">
        <v>68</v>
      </c>
      <c r="GI60" s="62" t="s">
        <v>68</v>
      </c>
      <c r="GJ60" s="62" t="s">
        <v>68</v>
      </c>
      <c r="GK60" s="62" t="s">
        <v>68</v>
      </c>
      <c r="GL60" s="62" t="s">
        <v>68</v>
      </c>
      <c r="GM60" s="62" t="s">
        <v>68</v>
      </c>
      <c r="GN60" s="62" t="s">
        <v>68</v>
      </c>
      <c r="GO60" s="62" t="s">
        <v>68</v>
      </c>
      <c r="GP60" s="62" t="s">
        <v>68</v>
      </c>
      <c r="GQ60" s="62" t="s">
        <v>68</v>
      </c>
      <c r="GR60" s="62" t="s">
        <v>68</v>
      </c>
      <c r="GS60" s="62" t="s">
        <v>68</v>
      </c>
      <c r="GT60" s="62" t="s">
        <v>68</v>
      </c>
      <c r="GU60" s="62" t="s">
        <v>68</v>
      </c>
    </row>
    <row r="61" spans="1:203" ht="18" customHeight="1">
      <c r="B61" s="50" t="s">
        <v>33</v>
      </c>
      <c r="C61" s="43">
        <f>+[1]DGII!N61</f>
        <v>0.1</v>
      </c>
      <c r="D61" s="43">
        <f>+[1]DGII!O61</f>
        <v>0</v>
      </c>
      <c r="E61" s="43">
        <f>+[1]DGII!P61</f>
        <v>0</v>
      </c>
      <c r="F61" s="43">
        <f>+[1]DGII!Q61</f>
        <v>0</v>
      </c>
      <c r="G61" s="43">
        <f>+[1]DGII!R61</f>
        <v>0</v>
      </c>
      <c r="H61" s="43">
        <f>+[1]DGII!S61</f>
        <v>0</v>
      </c>
      <c r="I61" s="43">
        <f>+[1]DGII!T61</f>
        <v>0</v>
      </c>
      <c r="J61" s="43">
        <f>+[1]DGII!U61</f>
        <v>0</v>
      </c>
      <c r="K61" s="43">
        <f>+[1]DGII!V61</f>
        <v>0</v>
      </c>
      <c r="L61" s="43">
        <f>+[1]DGII!W61</f>
        <v>0</v>
      </c>
      <c r="M61" s="36">
        <f t="shared" si="23"/>
        <v>0.1</v>
      </c>
      <c r="N61" s="46">
        <v>0.1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0.2</v>
      </c>
      <c r="V61" s="46">
        <v>0</v>
      </c>
      <c r="W61" s="46">
        <v>0</v>
      </c>
      <c r="X61" s="38">
        <f t="shared" si="24"/>
        <v>0.30000000000000004</v>
      </c>
      <c r="Y61" s="39">
        <v>0</v>
      </c>
      <c r="Z61" s="4"/>
      <c r="AA61" s="4"/>
      <c r="AB61" s="4"/>
      <c r="AC61" s="4"/>
      <c r="AD61" s="4"/>
    </row>
    <row r="62" spans="1:203" ht="18" customHeight="1">
      <c r="B62" s="57" t="s">
        <v>69</v>
      </c>
      <c r="C62" s="27">
        <f>+[1]DGII!N62</f>
        <v>35.299999999999997</v>
      </c>
      <c r="D62" s="27">
        <f>+[1]DGII!O62</f>
        <v>29.1</v>
      </c>
      <c r="E62" s="27">
        <f>+[1]DGII!P62</f>
        <v>20.8</v>
      </c>
      <c r="F62" s="27">
        <f>+[1]DGII!Q62</f>
        <v>20.3</v>
      </c>
      <c r="G62" s="27">
        <f>+[1]DGII!R62</f>
        <v>21</v>
      </c>
      <c r="H62" s="27">
        <f>+[1]DGII!S62</f>
        <v>17.7</v>
      </c>
      <c r="I62" s="27">
        <f>+[1]DGII!T62</f>
        <v>90.4</v>
      </c>
      <c r="J62" s="27">
        <f>+[1]DGII!U62</f>
        <v>64.7</v>
      </c>
      <c r="K62" s="27">
        <f>+[1]DGII!V62</f>
        <v>20.5</v>
      </c>
      <c r="L62" s="27">
        <f>+[1]DGII!W62</f>
        <v>32.1</v>
      </c>
      <c r="M62" s="32">
        <f t="shared" si="23"/>
        <v>351.90000000000003</v>
      </c>
      <c r="N62" s="53">
        <v>35.299999999999997</v>
      </c>
      <c r="O62" s="53">
        <v>29.1</v>
      </c>
      <c r="P62" s="53">
        <v>20.8</v>
      </c>
      <c r="Q62" s="53">
        <v>20.3</v>
      </c>
      <c r="R62" s="53">
        <v>21</v>
      </c>
      <c r="S62" s="53">
        <v>11.4</v>
      </c>
      <c r="T62" s="53">
        <v>15.5</v>
      </c>
      <c r="U62" s="53">
        <v>16.100000000000001</v>
      </c>
      <c r="V62" s="53">
        <v>20.100000000000001</v>
      </c>
      <c r="W62" s="53">
        <v>17.399999999999999</v>
      </c>
      <c r="X62" s="29">
        <f t="shared" si="24"/>
        <v>207</v>
      </c>
      <c r="Y62" s="30">
        <f>+M62/X62*100</f>
        <v>170.00000000000003</v>
      </c>
      <c r="Z62" s="4"/>
      <c r="AA62" s="4"/>
      <c r="AB62" s="4"/>
      <c r="AC62" s="4"/>
      <c r="AD62" s="4"/>
    </row>
    <row r="63" spans="1:203" ht="18" customHeight="1">
      <c r="B63" s="57" t="s">
        <v>70</v>
      </c>
      <c r="C63" s="27">
        <f>+[1]DGII!N63</f>
        <v>701.5</v>
      </c>
      <c r="D63" s="27">
        <f>+[1]DGII!O63</f>
        <v>725.8</v>
      </c>
      <c r="E63" s="27">
        <f>+[1]DGII!P63</f>
        <v>820.8</v>
      </c>
      <c r="F63" s="27">
        <f>+[1]DGII!Q63</f>
        <v>870.4</v>
      </c>
      <c r="G63" s="27">
        <f>+[1]DGII!R63</f>
        <v>781</v>
      </c>
      <c r="H63" s="27">
        <f>+[1]DGII!S63</f>
        <v>730.8</v>
      </c>
      <c r="I63" s="27">
        <f>+[1]DGII!T63</f>
        <v>924.2</v>
      </c>
      <c r="J63" s="27">
        <f>+[1]DGII!U63</f>
        <v>764.6</v>
      </c>
      <c r="K63" s="27">
        <f>+[1]DGII!V63</f>
        <v>918.5</v>
      </c>
      <c r="L63" s="27">
        <f>+[1]DGII!W63</f>
        <v>706.8</v>
      </c>
      <c r="M63" s="32">
        <f t="shared" si="23"/>
        <v>7944.4000000000005</v>
      </c>
      <c r="N63" s="28">
        <f>+'[1]PP (EST)'!N92</f>
        <v>701.5</v>
      </c>
      <c r="O63" s="28">
        <f>+'[1]PP (EST)'!O92</f>
        <v>725.8</v>
      </c>
      <c r="P63" s="28">
        <f>+'[1]PP (EST)'!P92</f>
        <v>820.8</v>
      </c>
      <c r="Q63" s="28">
        <f>+'[1]PP (EST)'!Q92</f>
        <v>870.4</v>
      </c>
      <c r="R63" s="28">
        <f>+'[1]PP (EST)'!R92</f>
        <v>781</v>
      </c>
      <c r="S63" s="28">
        <f>+'[1]PP (EST)'!S92</f>
        <v>782.3</v>
      </c>
      <c r="T63" s="28">
        <f>+'[1]PP (EST)'!T92</f>
        <v>909</v>
      </c>
      <c r="U63" s="28">
        <f>+'[1]PP (EST)'!U92</f>
        <v>776.8</v>
      </c>
      <c r="V63" s="28">
        <f>+'[1]PP (EST)'!V92</f>
        <v>877</v>
      </c>
      <c r="W63" s="28">
        <f>+'[1]PP (EST)'!W92</f>
        <v>780.9</v>
      </c>
      <c r="X63" s="29">
        <f t="shared" si="24"/>
        <v>8025.5</v>
      </c>
      <c r="Y63" s="30">
        <f>+M63/X63*100</f>
        <v>98.989471060993097</v>
      </c>
      <c r="Z63" s="4"/>
      <c r="AA63" s="4"/>
      <c r="AB63" s="4"/>
      <c r="AC63" s="4"/>
      <c r="AD63" s="4"/>
    </row>
    <row r="64" spans="1:203" ht="18" customHeight="1">
      <c r="B64" s="52" t="s">
        <v>71</v>
      </c>
      <c r="C64" s="43">
        <f>+[1]DGII!N64</f>
        <v>694.6</v>
      </c>
      <c r="D64" s="43">
        <f>+[1]DGII!O64</f>
        <v>721.7</v>
      </c>
      <c r="E64" s="43">
        <f>+[1]DGII!P64</f>
        <v>794.3</v>
      </c>
      <c r="F64" s="43">
        <f>+[1]DGII!Q64</f>
        <v>861.9</v>
      </c>
      <c r="G64" s="43">
        <f>+[1]DGII!R64</f>
        <v>776.3</v>
      </c>
      <c r="H64" s="43">
        <f>+[1]DGII!S64</f>
        <v>726.4</v>
      </c>
      <c r="I64" s="43">
        <f>+[1]DGII!T64</f>
        <v>918.4</v>
      </c>
      <c r="J64" s="43">
        <f>+[1]DGII!U64</f>
        <v>761</v>
      </c>
      <c r="K64" s="43">
        <f>+[1]DGII!V64</f>
        <v>913</v>
      </c>
      <c r="L64" s="43">
        <f>+[1]DGII!W64</f>
        <v>701.3</v>
      </c>
      <c r="M64" s="36">
        <f t="shared" si="23"/>
        <v>7868.9</v>
      </c>
      <c r="N64" s="44">
        <f>+'[1]PP (EST)'!N93</f>
        <v>694.6</v>
      </c>
      <c r="O64" s="44">
        <f>+'[1]PP (EST)'!O93</f>
        <v>721.7</v>
      </c>
      <c r="P64" s="44">
        <f>+'[1]PP (EST)'!P93</f>
        <v>794.3</v>
      </c>
      <c r="Q64" s="44">
        <f>+'[1]PP (EST)'!Q93</f>
        <v>861.9</v>
      </c>
      <c r="R64" s="44">
        <f>+'[1]PP (EST)'!R93</f>
        <v>776.3</v>
      </c>
      <c r="S64" s="44">
        <f>+'[1]PP (EST)'!S93</f>
        <v>773.1</v>
      </c>
      <c r="T64" s="44">
        <f>+'[1]PP (EST)'!T93</f>
        <v>898.7</v>
      </c>
      <c r="U64" s="44">
        <f>+'[1]PP (EST)'!U93</f>
        <v>766.8</v>
      </c>
      <c r="V64" s="44">
        <f>+'[1]PP (EST)'!V93</f>
        <v>870.3</v>
      </c>
      <c r="W64" s="44">
        <f>+'[1]PP (EST)'!W93</f>
        <v>773.8</v>
      </c>
      <c r="X64" s="38">
        <f t="shared" si="24"/>
        <v>7931.5000000000009</v>
      </c>
      <c r="Y64" s="39">
        <f>+M64/X64*100</f>
        <v>99.210741978188224</v>
      </c>
      <c r="Z64" s="4"/>
      <c r="AA64" s="4"/>
      <c r="AB64" s="4"/>
      <c r="AC64" s="4"/>
      <c r="AD64" s="4"/>
    </row>
    <row r="65" spans="2:30" ht="18" customHeight="1">
      <c r="B65" s="63" t="s">
        <v>72</v>
      </c>
      <c r="C65" s="27">
        <f>+[1]DGII!N65</f>
        <v>0</v>
      </c>
      <c r="D65" s="27">
        <f>+[1]DGII!O65</f>
        <v>0</v>
      </c>
      <c r="E65" s="27">
        <f>+[1]DGII!P65</f>
        <v>0</v>
      </c>
      <c r="F65" s="27">
        <f>+[1]DGII!Q65</f>
        <v>0</v>
      </c>
      <c r="G65" s="27">
        <f>+[1]DGII!R65</f>
        <v>0</v>
      </c>
      <c r="H65" s="27">
        <f>+[1]DGII!S65</f>
        <v>0</v>
      </c>
      <c r="I65" s="27">
        <f>+[1]DGII!T65</f>
        <v>0</v>
      </c>
      <c r="J65" s="27">
        <f>+[1]DGII!U65</f>
        <v>0</v>
      </c>
      <c r="K65" s="27">
        <f>+[1]DGII!V65</f>
        <v>0</v>
      </c>
      <c r="L65" s="27">
        <f>+[1]DGII!W65</f>
        <v>0</v>
      </c>
      <c r="M65" s="32">
        <f t="shared" si="23"/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9">
        <f t="shared" si="24"/>
        <v>0</v>
      </c>
      <c r="Y65" s="30">
        <v>0</v>
      </c>
      <c r="Z65" s="4"/>
      <c r="AA65" s="4"/>
      <c r="AB65" s="4"/>
      <c r="AC65" s="4"/>
      <c r="AD65" s="4"/>
    </row>
    <row r="66" spans="2:30" ht="21.75" customHeight="1" thickBot="1">
      <c r="B66" s="64" t="s">
        <v>73</v>
      </c>
      <c r="C66" s="65">
        <f t="shared" ref="C66:X66" si="25">+C65+C9</f>
        <v>48049.8</v>
      </c>
      <c r="D66" s="65">
        <f t="shared" si="25"/>
        <v>42273.200000000004</v>
      </c>
      <c r="E66" s="65">
        <f t="shared" si="25"/>
        <v>41046.300000000003</v>
      </c>
      <c r="F66" s="65">
        <f t="shared" si="25"/>
        <v>68797.399999999994</v>
      </c>
      <c r="G66" s="65">
        <f t="shared" si="25"/>
        <v>48715.299999999996</v>
      </c>
      <c r="H66" s="65">
        <f t="shared" si="25"/>
        <v>50061.2</v>
      </c>
      <c r="I66" s="65">
        <f t="shared" si="25"/>
        <v>59668.80000000001</v>
      </c>
      <c r="J66" s="65">
        <f t="shared" si="25"/>
        <v>49300.2</v>
      </c>
      <c r="K66" s="65">
        <f t="shared" si="25"/>
        <v>46612.6</v>
      </c>
      <c r="L66" s="65">
        <f t="shared" si="25"/>
        <v>52300.200000000012</v>
      </c>
      <c r="M66" s="65">
        <f t="shared" si="25"/>
        <v>506825</v>
      </c>
      <c r="N66" s="66">
        <f t="shared" si="25"/>
        <v>48049.500000000007</v>
      </c>
      <c r="O66" s="66">
        <f t="shared" si="25"/>
        <v>42273.200000000004</v>
      </c>
      <c r="P66" s="66">
        <f t="shared" si="25"/>
        <v>41046.300000000003</v>
      </c>
      <c r="Q66" s="66">
        <f t="shared" si="25"/>
        <v>68796.5</v>
      </c>
      <c r="R66" s="66">
        <f t="shared" si="25"/>
        <v>48703.6</v>
      </c>
      <c r="S66" s="66">
        <f t="shared" si="25"/>
        <v>42972.800000000003</v>
      </c>
      <c r="T66" s="66">
        <f t="shared" si="25"/>
        <v>46867.099999999991</v>
      </c>
      <c r="U66" s="66">
        <f t="shared" si="25"/>
        <v>42468.799999999996</v>
      </c>
      <c r="V66" s="66">
        <f t="shared" si="25"/>
        <v>39769.899999999994</v>
      </c>
      <c r="W66" s="66">
        <f t="shared" si="25"/>
        <v>41403.100000000006</v>
      </c>
      <c r="X66" s="67">
        <f t="shared" si="25"/>
        <v>462350.80000000005</v>
      </c>
      <c r="Y66" s="67">
        <f>+M66/X66*100</f>
        <v>109.61914632785322</v>
      </c>
      <c r="Z66" s="4"/>
      <c r="AA66" s="4"/>
      <c r="AB66" s="4"/>
      <c r="AC66" s="4"/>
      <c r="AD66" s="4"/>
    </row>
    <row r="67" spans="2:30" ht="18" customHeight="1" thickTop="1">
      <c r="B67" s="68" t="s">
        <v>74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1"/>
      <c r="Y67" s="71"/>
      <c r="Z67" s="4"/>
      <c r="AA67" s="4"/>
      <c r="AB67" s="4"/>
      <c r="AC67" s="4"/>
      <c r="AD67" s="4"/>
    </row>
    <row r="68" spans="2:30" ht="14.25">
      <c r="B68" s="72" t="s">
        <v>75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4"/>
      <c r="AA68" s="4"/>
      <c r="AB68" s="4"/>
      <c r="AC68" s="4"/>
      <c r="AD68" s="4"/>
    </row>
    <row r="69" spans="2:30" ht="12.75" customHeight="1">
      <c r="B69" s="76" t="s">
        <v>76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4"/>
      <c r="AA69" s="4"/>
      <c r="AB69" s="4"/>
      <c r="AC69" s="4"/>
      <c r="AD69" s="4"/>
    </row>
    <row r="70" spans="2:30" ht="12" customHeight="1">
      <c r="B70" s="76" t="s">
        <v>77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4"/>
      <c r="AA70" s="4"/>
      <c r="AB70" s="4"/>
      <c r="AC70" s="4"/>
      <c r="AD70" s="4"/>
    </row>
    <row r="71" spans="2:30" ht="14.25">
      <c r="B71" s="76" t="s">
        <v>78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4"/>
      <c r="AA71" s="4"/>
      <c r="AB71" s="4"/>
      <c r="AC71" s="4"/>
      <c r="AD71" s="4"/>
    </row>
    <row r="72" spans="2:30" ht="14.25">
      <c r="B72" s="81" t="s">
        <v>79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4"/>
      <c r="AA72" s="4"/>
      <c r="AB72" s="4"/>
      <c r="AC72" s="4"/>
      <c r="AD72" s="4"/>
    </row>
    <row r="73" spans="2:30" ht="14.25">
      <c r="B73" s="82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4"/>
      <c r="AA73" s="4"/>
      <c r="AB73" s="4"/>
      <c r="AC73" s="4"/>
      <c r="AD73" s="4"/>
    </row>
    <row r="74" spans="2:30" ht="14.2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4"/>
      <c r="AA74" s="4"/>
      <c r="AB74" s="4"/>
      <c r="AC74" s="4"/>
      <c r="AD74" s="4"/>
    </row>
    <row r="75" spans="2:30" ht="14.2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4"/>
      <c r="AA75" s="4"/>
      <c r="AB75" s="4"/>
      <c r="AC75" s="4"/>
      <c r="AD75" s="4"/>
    </row>
    <row r="76" spans="2:30" ht="14.2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4"/>
      <c r="AA76" s="4"/>
      <c r="AB76" s="4"/>
      <c r="AC76" s="4"/>
      <c r="AD76" s="4"/>
    </row>
    <row r="77" spans="2:30" ht="14.2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4"/>
      <c r="AA77" s="4"/>
      <c r="AB77" s="4"/>
      <c r="AC77" s="4"/>
      <c r="AD77" s="4"/>
    </row>
    <row r="78" spans="2:30" ht="14.2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4"/>
      <c r="AA78" s="4"/>
      <c r="AB78" s="4"/>
      <c r="AC78" s="4"/>
      <c r="AD78" s="4"/>
    </row>
    <row r="79" spans="2:30" ht="14.2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4"/>
      <c r="AA79" s="4"/>
      <c r="AB79" s="4"/>
      <c r="AC79" s="4"/>
      <c r="AD79" s="4"/>
    </row>
    <row r="80" spans="2:30" ht="14.2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4"/>
      <c r="AA80" s="4"/>
      <c r="AB80" s="4"/>
      <c r="AC80" s="4"/>
      <c r="AD80" s="4"/>
    </row>
    <row r="81" spans="2:30" ht="14.2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4"/>
      <c r="AA81" s="4"/>
      <c r="AB81" s="4"/>
      <c r="AC81" s="4"/>
      <c r="AD81" s="4"/>
    </row>
    <row r="82" spans="2:30" ht="14.2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4"/>
      <c r="AA82" s="4"/>
      <c r="AB82" s="4"/>
      <c r="AC82" s="4"/>
      <c r="AD82" s="4"/>
    </row>
    <row r="83" spans="2:30" ht="14.2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4"/>
      <c r="AA83" s="4"/>
      <c r="AB83" s="4"/>
      <c r="AC83" s="4"/>
      <c r="AD83" s="4"/>
    </row>
    <row r="84" spans="2:30" ht="14.2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4"/>
      <c r="AA84" s="4"/>
      <c r="AB84" s="4"/>
      <c r="AC84" s="4"/>
      <c r="AD84" s="4"/>
    </row>
    <row r="85" spans="2:30" ht="14.2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4"/>
      <c r="AA85" s="4"/>
      <c r="AB85" s="4"/>
      <c r="AC85" s="4"/>
      <c r="AD85" s="4"/>
    </row>
    <row r="86" spans="2:30" ht="14.2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4"/>
      <c r="AA86" s="4"/>
      <c r="AB86" s="4"/>
      <c r="AC86" s="4"/>
      <c r="AD86" s="4"/>
    </row>
    <row r="87" spans="2:30" ht="14.2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4"/>
      <c r="AA87" s="4"/>
      <c r="AB87" s="4"/>
      <c r="AC87" s="4"/>
      <c r="AD87" s="4"/>
    </row>
    <row r="88" spans="2:30" ht="14.2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4"/>
      <c r="AA88" s="4"/>
      <c r="AB88" s="4"/>
      <c r="AC88" s="4"/>
      <c r="AD88" s="4"/>
    </row>
    <row r="89" spans="2:30" ht="14.2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4"/>
      <c r="AA89" s="4"/>
      <c r="AB89" s="4"/>
      <c r="AC89" s="4"/>
      <c r="AD89" s="4"/>
    </row>
    <row r="90" spans="2:30" ht="14.2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4"/>
      <c r="AA90" s="4"/>
      <c r="AB90" s="4"/>
      <c r="AC90" s="4"/>
      <c r="AD90" s="4"/>
    </row>
    <row r="91" spans="2:30" ht="14.2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4"/>
      <c r="AA91" s="4"/>
      <c r="AB91" s="4"/>
      <c r="AC91" s="4"/>
      <c r="AD91" s="4"/>
    </row>
    <row r="92" spans="2:30" ht="14.2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4"/>
      <c r="AA92" s="4"/>
      <c r="AB92" s="4"/>
      <c r="AC92" s="4"/>
      <c r="AD92" s="4"/>
    </row>
    <row r="93" spans="2:30" ht="14.2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4"/>
      <c r="AA93" s="4"/>
      <c r="AB93" s="4"/>
      <c r="AC93" s="4"/>
      <c r="AD93" s="4"/>
    </row>
    <row r="94" spans="2:30" ht="14.2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4"/>
      <c r="AA94" s="4"/>
      <c r="AB94" s="4"/>
      <c r="AC94" s="4"/>
      <c r="AD94" s="4"/>
    </row>
    <row r="95" spans="2:30" ht="14.2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4"/>
      <c r="AA95" s="4"/>
      <c r="AB95" s="4"/>
      <c r="AC95" s="4"/>
      <c r="AD95" s="4"/>
    </row>
    <row r="96" spans="2:30" ht="14.2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4"/>
      <c r="AA96" s="4"/>
      <c r="AB96" s="4"/>
      <c r="AC96" s="4"/>
      <c r="AD96" s="4"/>
    </row>
    <row r="97" spans="2:30" ht="14.2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4"/>
      <c r="AA97" s="4"/>
      <c r="AB97" s="4"/>
      <c r="AC97" s="4"/>
      <c r="AD97" s="4"/>
    </row>
    <row r="98" spans="2:30" ht="14.2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4"/>
      <c r="AA98" s="4"/>
      <c r="AB98" s="4"/>
      <c r="AC98" s="4"/>
      <c r="AD98" s="4"/>
    </row>
    <row r="99" spans="2:30" ht="14.2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4"/>
      <c r="AA99" s="4"/>
      <c r="AB99" s="4"/>
      <c r="AC99" s="4"/>
      <c r="AD99" s="4"/>
    </row>
    <row r="100" spans="2:30" ht="14.2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4"/>
      <c r="AA100" s="4"/>
      <c r="AB100" s="4"/>
      <c r="AC100" s="4"/>
      <c r="AD100" s="4"/>
    </row>
    <row r="101" spans="2:30" ht="14.2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4"/>
      <c r="AA101" s="4"/>
      <c r="AB101" s="4"/>
      <c r="AC101" s="4"/>
      <c r="AD101" s="4"/>
    </row>
    <row r="102" spans="2:30" ht="14.2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4"/>
      <c r="AA102" s="4"/>
      <c r="AB102" s="4"/>
      <c r="AC102" s="4"/>
      <c r="AD102" s="4"/>
    </row>
    <row r="103" spans="2:30" ht="14.2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4"/>
      <c r="AA103" s="4"/>
      <c r="AB103" s="4"/>
      <c r="AC103" s="4"/>
      <c r="AD103" s="4"/>
    </row>
    <row r="104" spans="2:30" ht="14.2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4"/>
      <c r="AA104" s="4"/>
      <c r="AB104" s="4"/>
      <c r="AC104" s="4"/>
      <c r="AD104" s="4"/>
    </row>
    <row r="105" spans="2:30" ht="14.2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4"/>
      <c r="AA105" s="4"/>
      <c r="AB105" s="4"/>
      <c r="AC105" s="4"/>
      <c r="AD105" s="4"/>
    </row>
    <row r="106" spans="2:30" ht="14.2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4"/>
      <c r="AA106" s="4"/>
      <c r="AB106" s="4"/>
      <c r="AC106" s="4"/>
      <c r="AD106" s="4"/>
    </row>
    <row r="107" spans="2:30" ht="14.2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4"/>
      <c r="AA107" s="4"/>
      <c r="AB107" s="4"/>
      <c r="AC107" s="4"/>
      <c r="AD107" s="4"/>
    </row>
    <row r="108" spans="2:30" ht="14.2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4"/>
      <c r="AA108" s="4"/>
      <c r="AB108" s="4"/>
      <c r="AC108" s="4"/>
      <c r="AD108" s="4"/>
    </row>
    <row r="109" spans="2:30" ht="14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4"/>
      <c r="AA109" s="4"/>
      <c r="AB109" s="4"/>
      <c r="AC109" s="4"/>
      <c r="AD109" s="4"/>
    </row>
    <row r="110" spans="2:30" ht="14.2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4"/>
      <c r="AA110" s="4"/>
      <c r="AB110" s="4"/>
      <c r="AC110" s="4"/>
      <c r="AD110" s="4"/>
    </row>
    <row r="111" spans="2:30" ht="14.2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4"/>
      <c r="AA111" s="4"/>
      <c r="AB111" s="4"/>
      <c r="AC111" s="4"/>
      <c r="AD111" s="4"/>
    </row>
    <row r="112" spans="2:30" ht="14.2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4"/>
      <c r="AA112" s="4"/>
      <c r="AB112" s="4"/>
      <c r="AC112" s="4"/>
      <c r="AD112" s="4"/>
    </row>
    <row r="113" spans="2:30" ht="14.2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4"/>
      <c r="AA113" s="4"/>
      <c r="AB113" s="4"/>
      <c r="AC113" s="4"/>
      <c r="AD113" s="4"/>
    </row>
    <row r="114" spans="2:30" ht="14.2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4"/>
      <c r="AA114" s="4"/>
      <c r="AB114" s="4"/>
      <c r="AC114" s="4"/>
      <c r="AD114" s="4"/>
    </row>
    <row r="115" spans="2:30" ht="14.2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4"/>
      <c r="AA115" s="4"/>
      <c r="AB115" s="4"/>
      <c r="AC115" s="4"/>
      <c r="AD115" s="4"/>
    </row>
    <row r="116" spans="2:30" ht="14.2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4"/>
      <c r="AA116" s="4"/>
      <c r="AB116" s="4"/>
      <c r="AC116" s="4"/>
      <c r="AD116" s="4"/>
    </row>
    <row r="117" spans="2:30" ht="14.2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4"/>
      <c r="AA117" s="4"/>
      <c r="AB117" s="4"/>
      <c r="AC117" s="4"/>
      <c r="AD117" s="4"/>
    </row>
    <row r="118" spans="2:30" ht="14.2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4"/>
      <c r="AA118" s="4"/>
      <c r="AB118" s="4"/>
      <c r="AC118" s="4"/>
      <c r="AD118" s="4"/>
    </row>
    <row r="119" spans="2:30" ht="14.2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4"/>
      <c r="AA119" s="4"/>
      <c r="AB119" s="4"/>
      <c r="AC119" s="4"/>
      <c r="AD119" s="4"/>
    </row>
    <row r="120" spans="2:30" ht="14.2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4"/>
      <c r="AA120" s="4"/>
      <c r="AB120" s="4"/>
      <c r="AC120" s="4"/>
      <c r="AD120" s="4"/>
    </row>
    <row r="121" spans="2:30" ht="14.2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4"/>
      <c r="AA121" s="4"/>
      <c r="AB121" s="4"/>
      <c r="AC121" s="4"/>
      <c r="AD121" s="4"/>
    </row>
    <row r="122" spans="2:30" ht="14.2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4"/>
      <c r="AA122" s="4"/>
      <c r="AB122" s="4"/>
      <c r="AC122" s="4"/>
      <c r="AD122" s="4"/>
    </row>
    <row r="123" spans="2:30" ht="14.2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4"/>
      <c r="AA123" s="4"/>
      <c r="AB123" s="4"/>
      <c r="AC123" s="4"/>
      <c r="AD123" s="4"/>
    </row>
    <row r="124" spans="2:30" ht="14.25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4"/>
      <c r="AA124" s="4"/>
      <c r="AB124" s="4"/>
      <c r="AC124" s="4"/>
      <c r="AD124" s="4"/>
    </row>
    <row r="125" spans="2:30" ht="14.25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4"/>
      <c r="AA125" s="4"/>
      <c r="AB125" s="4"/>
      <c r="AC125" s="4"/>
      <c r="AD125" s="4"/>
    </row>
    <row r="126" spans="2:30" ht="14.25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4"/>
      <c r="AA126" s="4"/>
      <c r="AB126" s="4"/>
      <c r="AC126" s="4"/>
      <c r="AD126" s="4"/>
    </row>
    <row r="127" spans="2:30" ht="14.25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4"/>
      <c r="AA127" s="4"/>
      <c r="AB127" s="4"/>
      <c r="AC127" s="4"/>
      <c r="AD127" s="4"/>
    </row>
    <row r="128" spans="2:30" ht="14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4"/>
      <c r="AA128" s="4"/>
      <c r="AB128" s="4"/>
      <c r="AC128" s="4"/>
      <c r="AD128" s="4"/>
    </row>
    <row r="129" spans="2:30" ht="14.25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4"/>
      <c r="AA129" s="4"/>
      <c r="AB129" s="4"/>
      <c r="AC129" s="4"/>
      <c r="AD129" s="4"/>
    </row>
    <row r="130" spans="2:30" ht="14.25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4"/>
      <c r="AA130" s="4"/>
      <c r="AB130" s="4"/>
      <c r="AC130" s="4"/>
      <c r="AD130" s="4"/>
    </row>
    <row r="131" spans="2:30" ht="14.25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4"/>
      <c r="AA131" s="4"/>
      <c r="AB131" s="4"/>
      <c r="AC131" s="4"/>
      <c r="AD131" s="4"/>
    </row>
    <row r="132" spans="2:30" ht="14.25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4"/>
      <c r="AA132" s="4"/>
      <c r="AB132" s="4"/>
      <c r="AC132" s="4"/>
      <c r="AD132" s="4"/>
    </row>
    <row r="133" spans="2:30" ht="14.25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4"/>
      <c r="AA133" s="4"/>
      <c r="AB133" s="4"/>
      <c r="AC133" s="4"/>
      <c r="AD133" s="4"/>
    </row>
    <row r="134" spans="2:30" ht="14.25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4"/>
      <c r="AA134" s="4"/>
      <c r="AB134" s="4"/>
      <c r="AC134" s="4"/>
      <c r="AD134" s="4"/>
    </row>
    <row r="135" spans="2:30" ht="14.25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4"/>
      <c r="AA135" s="4"/>
      <c r="AB135" s="4"/>
      <c r="AC135" s="4"/>
      <c r="AD135" s="4"/>
    </row>
    <row r="136" spans="2:30" ht="14.25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4"/>
      <c r="AA136" s="4"/>
      <c r="AB136" s="4"/>
      <c r="AC136" s="4"/>
      <c r="AD136" s="4"/>
    </row>
    <row r="137" spans="2:30" ht="14.25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4"/>
      <c r="AA137" s="4"/>
      <c r="AB137" s="4"/>
      <c r="AC137" s="4"/>
      <c r="AD137" s="4"/>
    </row>
    <row r="138" spans="2:30" ht="14.25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4"/>
      <c r="AA138" s="4"/>
      <c r="AB138" s="4"/>
      <c r="AC138" s="4"/>
      <c r="AD138" s="4"/>
    </row>
    <row r="139" spans="2:30" ht="14.25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4"/>
      <c r="AA139" s="4"/>
      <c r="AB139" s="4"/>
      <c r="AC139" s="4"/>
      <c r="AD139" s="4"/>
    </row>
    <row r="140" spans="2:30" ht="14.25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4"/>
      <c r="AA140" s="4"/>
      <c r="AB140" s="4"/>
      <c r="AC140" s="4"/>
      <c r="AD140" s="4"/>
    </row>
    <row r="141" spans="2:30" ht="14.25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4"/>
      <c r="AA141" s="4"/>
      <c r="AB141" s="4"/>
      <c r="AC141" s="4"/>
      <c r="AD141" s="4"/>
    </row>
    <row r="142" spans="2:30" ht="14.25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4"/>
      <c r="AA142" s="4"/>
      <c r="AB142" s="4"/>
      <c r="AC142" s="4"/>
      <c r="AD142" s="4"/>
    </row>
    <row r="143" spans="2:30" ht="14.25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4"/>
      <c r="AA143" s="4"/>
      <c r="AB143" s="4"/>
      <c r="AC143" s="4"/>
      <c r="AD143" s="4"/>
    </row>
    <row r="144" spans="2:30" ht="14.25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4"/>
      <c r="AA144" s="4"/>
      <c r="AB144" s="4"/>
      <c r="AC144" s="4"/>
      <c r="AD144" s="4"/>
    </row>
    <row r="145" spans="2:30" ht="14.25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4"/>
      <c r="AA145" s="4"/>
      <c r="AB145" s="4"/>
      <c r="AC145" s="4"/>
      <c r="AD145" s="4"/>
    </row>
    <row r="146" spans="2:30" ht="14.25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4"/>
      <c r="AA146" s="4"/>
      <c r="AB146" s="4"/>
      <c r="AC146" s="4"/>
      <c r="AD146" s="4"/>
    </row>
    <row r="147" spans="2:30" ht="14.25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4"/>
      <c r="AA147" s="4"/>
      <c r="AB147" s="4"/>
      <c r="AC147" s="4"/>
      <c r="AD147" s="4"/>
    </row>
    <row r="148" spans="2:30" ht="14.25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4"/>
      <c r="AA148" s="4"/>
      <c r="AB148" s="4"/>
      <c r="AC148" s="4"/>
      <c r="AD148" s="4"/>
    </row>
    <row r="149" spans="2:30" ht="14.25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4"/>
      <c r="AA149" s="4"/>
      <c r="AB149" s="4"/>
      <c r="AC149" s="4"/>
      <c r="AD149" s="4"/>
    </row>
    <row r="150" spans="2:30" ht="14.25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4"/>
      <c r="AA150" s="4"/>
      <c r="AB150" s="4"/>
      <c r="AC150" s="4"/>
      <c r="AD150" s="4"/>
    </row>
    <row r="151" spans="2:30" ht="14.25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4"/>
      <c r="AA151" s="4"/>
      <c r="AB151" s="4"/>
      <c r="AC151" s="4"/>
      <c r="AD151" s="4"/>
    </row>
    <row r="152" spans="2:30" ht="14.25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4"/>
      <c r="AA152" s="4"/>
      <c r="AB152" s="4"/>
      <c r="AC152" s="4"/>
      <c r="AD152" s="4"/>
    </row>
    <row r="153" spans="2:30" ht="14.25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4"/>
      <c r="AA153" s="4"/>
      <c r="AB153" s="4"/>
      <c r="AC153" s="4"/>
      <c r="AD153" s="4"/>
    </row>
    <row r="154" spans="2:30" ht="14.25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4"/>
      <c r="AA154" s="4"/>
      <c r="AB154" s="4"/>
      <c r="AC154" s="4"/>
      <c r="AD154" s="4"/>
    </row>
    <row r="155" spans="2:30" ht="14.25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4"/>
      <c r="AA155" s="4"/>
      <c r="AB155" s="4"/>
      <c r="AC155" s="4"/>
      <c r="AD155" s="4"/>
    </row>
    <row r="156" spans="2:30" ht="14.25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4"/>
      <c r="AA156" s="4"/>
      <c r="AB156" s="4"/>
      <c r="AC156" s="4"/>
      <c r="AD156" s="4"/>
    </row>
    <row r="157" spans="2:30" ht="14.25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4"/>
      <c r="AA157" s="4"/>
      <c r="AB157" s="4"/>
      <c r="AC157" s="4"/>
      <c r="AD157" s="4"/>
    </row>
    <row r="158" spans="2:30" ht="14.25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4"/>
      <c r="AA158" s="4"/>
      <c r="AB158" s="4"/>
      <c r="AC158" s="4"/>
      <c r="AD158" s="4"/>
    </row>
    <row r="159" spans="2:30" ht="14.25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4"/>
      <c r="AA159" s="4"/>
      <c r="AB159" s="4"/>
      <c r="AC159" s="4"/>
      <c r="AD159" s="4"/>
    </row>
    <row r="160" spans="2:30" ht="14.25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4"/>
      <c r="AA160" s="4"/>
      <c r="AB160" s="4"/>
      <c r="AC160" s="4"/>
      <c r="AD160" s="4"/>
    </row>
    <row r="161" spans="2:30" ht="14.25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4"/>
      <c r="AA161" s="4"/>
      <c r="AB161" s="4"/>
      <c r="AC161" s="4"/>
      <c r="AD161" s="4"/>
    </row>
    <row r="162" spans="2:30" ht="14.25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4"/>
      <c r="AA162" s="4"/>
      <c r="AB162" s="4"/>
      <c r="AC162" s="4"/>
      <c r="AD162" s="4"/>
    </row>
    <row r="163" spans="2:30" ht="14.25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4"/>
      <c r="AA163" s="4"/>
      <c r="AB163" s="4"/>
      <c r="AC163" s="4"/>
      <c r="AD163" s="4"/>
    </row>
    <row r="164" spans="2:30" ht="14.25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4"/>
      <c r="AA164" s="4"/>
      <c r="AB164" s="4"/>
      <c r="AC164" s="4"/>
      <c r="AD164" s="4"/>
    </row>
    <row r="165" spans="2:30" ht="14.25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4"/>
      <c r="AA165" s="4"/>
      <c r="AB165" s="4"/>
      <c r="AC165" s="4"/>
      <c r="AD165" s="4"/>
    </row>
    <row r="166" spans="2:30" ht="14.25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4"/>
      <c r="AA166" s="4"/>
      <c r="AB166" s="4"/>
      <c r="AC166" s="4"/>
      <c r="AD166" s="4"/>
    </row>
    <row r="167" spans="2:30" ht="14.25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4"/>
      <c r="AA167" s="4"/>
      <c r="AB167" s="4"/>
      <c r="AC167" s="4"/>
      <c r="AD167" s="4"/>
    </row>
    <row r="168" spans="2:30" ht="14.25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4"/>
      <c r="AA168" s="4"/>
      <c r="AB168" s="4"/>
      <c r="AC168" s="4"/>
      <c r="AD168" s="4"/>
    </row>
    <row r="169" spans="2:30" ht="14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4"/>
      <c r="AA169" s="4"/>
      <c r="AB169" s="4"/>
      <c r="AC169" s="4"/>
      <c r="AD169" s="4"/>
    </row>
    <row r="170" spans="2:30" ht="14.25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4"/>
      <c r="AA170" s="4"/>
      <c r="AB170" s="4"/>
      <c r="AC170" s="4"/>
      <c r="AD170" s="4"/>
    </row>
    <row r="171" spans="2:30" ht="14.25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4"/>
      <c r="AA171" s="4"/>
      <c r="AB171" s="4"/>
      <c r="AC171" s="4"/>
      <c r="AD171" s="4"/>
    </row>
    <row r="172" spans="2:30" ht="14.25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4"/>
      <c r="AA172" s="4"/>
      <c r="AB172" s="4"/>
      <c r="AC172" s="4"/>
      <c r="AD172" s="4"/>
    </row>
    <row r="173" spans="2:30" ht="14.25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4"/>
      <c r="AA173" s="4"/>
      <c r="AB173" s="4"/>
      <c r="AC173" s="4"/>
      <c r="AD173" s="4"/>
    </row>
    <row r="174" spans="2:30" ht="14.25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4"/>
      <c r="AA174" s="4"/>
      <c r="AB174" s="4"/>
      <c r="AC174" s="4"/>
      <c r="AD174" s="4"/>
    </row>
    <row r="175" spans="2:30" ht="14.25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4"/>
      <c r="AA175" s="4"/>
      <c r="AB175" s="4"/>
      <c r="AC175" s="4"/>
      <c r="AD175" s="4"/>
    </row>
    <row r="176" spans="2:30" ht="14.25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4"/>
      <c r="AA176" s="4"/>
      <c r="AB176" s="4"/>
      <c r="AC176" s="4"/>
      <c r="AD176" s="4"/>
    </row>
    <row r="177" spans="2:30" ht="14.25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4"/>
      <c r="AA177" s="4"/>
      <c r="AB177" s="4"/>
      <c r="AC177" s="4"/>
      <c r="AD177" s="4"/>
    </row>
    <row r="178" spans="2:30" ht="14.25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4"/>
      <c r="AA178" s="4"/>
      <c r="AB178" s="4"/>
      <c r="AC178" s="4"/>
      <c r="AD178" s="4"/>
    </row>
    <row r="179" spans="2:30" ht="14.25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4"/>
      <c r="AA179" s="4"/>
      <c r="AB179" s="4"/>
      <c r="AC179" s="4"/>
      <c r="AD179" s="4"/>
    </row>
    <row r="180" spans="2:30" ht="14.25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4"/>
      <c r="AA180" s="4"/>
      <c r="AB180" s="4"/>
      <c r="AC180" s="4"/>
      <c r="AD180" s="4"/>
    </row>
    <row r="181" spans="2:30" ht="14.25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4"/>
      <c r="AA181" s="4"/>
      <c r="AB181" s="4"/>
      <c r="AC181" s="4"/>
      <c r="AD181" s="4"/>
    </row>
    <row r="182" spans="2:30" ht="14.25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4"/>
      <c r="AA182" s="4"/>
      <c r="AB182" s="4"/>
      <c r="AC182" s="4"/>
      <c r="AD182" s="4"/>
    </row>
    <row r="183" spans="2:30" ht="14.25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4"/>
      <c r="AA183" s="4"/>
      <c r="AB183" s="4"/>
      <c r="AC183" s="4"/>
      <c r="AD183" s="4"/>
    </row>
    <row r="184" spans="2:30" ht="14.25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4"/>
      <c r="AA184" s="4"/>
      <c r="AB184" s="4"/>
      <c r="AC184" s="4"/>
      <c r="AD184" s="4"/>
    </row>
    <row r="185" spans="2:30" ht="14.25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4"/>
      <c r="AA185" s="4"/>
      <c r="AB185" s="4"/>
      <c r="AC185" s="4"/>
      <c r="AD185" s="4"/>
    </row>
    <row r="186" spans="2:30" ht="14.25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4"/>
      <c r="AA186" s="4"/>
      <c r="AB186" s="4"/>
      <c r="AC186" s="4"/>
      <c r="AD186" s="4"/>
    </row>
    <row r="187" spans="2:30" ht="14.25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4"/>
      <c r="AA187" s="4"/>
      <c r="AB187" s="4"/>
      <c r="AC187" s="4"/>
      <c r="AD187" s="4"/>
    </row>
    <row r="188" spans="2:30" ht="14.25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4"/>
      <c r="AA188" s="4"/>
      <c r="AB188" s="4"/>
      <c r="AC188" s="4"/>
      <c r="AD188" s="4"/>
    </row>
    <row r="189" spans="2:30" ht="14.25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4"/>
      <c r="AA189" s="4"/>
      <c r="AB189" s="4"/>
      <c r="AC189" s="4"/>
      <c r="AD189" s="4"/>
    </row>
    <row r="190" spans="2:30" ht="14.25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4"/>
      <c r="AA190" s="4"/>
      <c r="AB190" s="4"/>
      <c r="AC190" s="4"/>
      <c r="AD190" s="4"/>
    </row>
    <row r="191" spans="2:30" ht="14.25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4"/>
      <c r="AA191" s="4"/>
      <c r="AB191" s="4"/>
      <c r="AC191" s="4"/>
      <c r="AD191" s="4"/>
    </row>
    <row r="192" spans="2:30" ht="14.25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4"/>
      <c r="AA192" s="4"/>
      <c r="AB192" s="4"/>
      <c r="AC192" s="4"/>
      <c r="AD192" s="4"/>
    </row>
    <row r="193" spans="2:30" ht="14.25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4"/>
      <c r="AA193" s="4"/>
      <c r="AB193" s="4"/>
      <c r="AC193" s="4"/>
      <c r="AD193" s="4"/>
    </row>
    <row r="194" spans="2:30" ht="14.25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4"/>
      <c r="AA194" s="4"/>
      <c r="AB194" s="4"/>
      <c r="AC194" s="4"/>
      <c r="AD194" s="4"/>
    </row>
    <row r="195" spans="2:30" ht="14.25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4"/>
      <c r="AA195" s="4"/>
      <c r="AB195" s="4"/>
      <c r="AC195" s="4"/>
      <c r="AD195" s="4"/>
    </row>
    <row r="196" spans="2:30" ht="14.25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4"/>
      <c r="AA196" s="4"/>
      <c r="AB196" s="4"/>
      <c r="AC196" s="4"/>
      <c r="AD196" s="4"/>
    </row>
    <row r="197" spans="2:30" ht="14.25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4"/>
      <c r="AA197" s="4"/>
      <c r="AB197" s="4"/>
      <c r="AC197" s="4"/>
      <c r="AD197" s="4"/>
    </row>
    <row r="198" spans="2:30" ht="14.25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4"/>
      <c r="AA198" s="4"/>
      <c r="AB198" s="4"/>
      <c r="AC198" s="4"/>
      <c r="AD198" s="4"/>
    </row>
    <row r="199" spans="2:30" ht="14.25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4"/>
      <c r="AA199" s="4"/>
      <c r="AB199" s="4"/>
      <c r="AC199" s="4"/>
      <c r="AD199" s="4"/>
    </row>
    <row r="200" spans="2:30" ht="14.25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4"/>
      <c r="AA200" s="4"/>
      <c r="AB200" s="4"/>
      <c r="AC200" s="4"/>
      <c r="AD200" s="4"/>
    </row>
    <row r="201" spans="2:30" ht="14.25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4"/>
      <c r="AA201" s="4"/>
      <c r="AB201" s="4"/>
      <c r="AC201" s="4"/>
      <c r="AD201" s="4"/>
    </row>
    <row r="202" spans="2:30" ht="14.25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4"/>
      <c r="AA202" s="4"/>
      <c r="AB202" s="4"/>
      <c r="AC202" s="4"/>
      <c r="AD202" s="4"/>
    </row>
    <row r="203" spans="2:30" ht="14.25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4"/>
      <c r="AA203" s="4"/>
      <c r="AB203" s="4"/>
      <c r="AC203" s="4"/>
      <c r="AD203" s="4"/>
    </row>
    <row r="204" spans="2:30" ht="14.25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4"/>
      <c r="AA204" s="4"/>
      <c r="AB204" s="4"/>
      <c r="AC204" s="4"/>
      <c r="AD204" s="4"/>
    </row>
    <row r="205" spans="2:30" ht="14.25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4"/>
      <c r="AA205" s="4"/>
      <c r="AB205" s="4"/>
      <c r="AC205" s="4"/>
      <c r="AD205" s="4"/>
    </row>
    <row r="206" spans="2:30" ht="14.25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4"/>
      <c r="AA206" s="4"/>
      <c r="AB206" s="4"/>
      <c r="AC206" s="4"/>
      <c r="AD206" s="4"/>
    </row>
    <row r="207" spans="2:30" ht="14.25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4"/>
      <c r="AA207" s="4"/>
      <c r="AB207" s="4"/>
      <c r="AC207" s="4"/>
      <c r="AD207" s="4"/>
    </row>
    <row r="208" spans="2:30" ht="14.25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4"/>
      <c r="AA208" s="4"/>
      <c r="AB208" s="4"/>
      <c r="AC208" s="4"/>
      <c r="AD208" s="4"/>
    </row>
    <row r="209" spans="2:30" ht="14.25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4"/>
      <c r="AA209" s="4"/>
      <c r="AB209" s="4"/>
      <c r="AC209" s="4"/>
      <c r="AD209" s="4"/>
    </row>
    <row r="210" spans="2:30" ht="14.25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4"/>
      <c r="AA210" s="4"/>
      <c r="AB210" s="4"/>
      <c r="AC210" s="4"/>
      <c r="AD210" s="4"/>
    </row>
    <row r="211" spans="2:30" ht="14.25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4"/>
      <c r="AA211" s="4"/>
      <c r="AB211" s="4"/>
      <c r="AC211" s="4"/>
      <c r="AD211" s="4"/>
    </row>
    <row r="212" spans="2:30" ht="14.25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4"/>
      <c r="AA212" s="4"/>
      <c r="AB212" s="4"/>
      <c r="AC212" s="4"/>
      <c r="AD212" s="4"/>
    </row>
    <row r="213" spans="2:30" ht="14.25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4"/>
      <c r="AA213" s="4"/>
      <c r="AB213" s="4"/>
      <c r="AC213" s="4"/>
      <c r="AD213" s="4"/>
    </row>
    <row r="214" spans="2:30" ht="14.25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4"/>
      <c r="AA214" s="4"/>
      <c r="AB214" s="4"/>
      <c r="AC214" s="4"/>
      <c r="AD214" s="4"/>
    </row>
    <row r="215" spans="2:30" ht="14.25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4"/>
      <c r="AA215" s="4"/>
      <c r="AB215" s="4"/>
      <c r="AC215" s="4"/>
      <c r="AD215" s="4"/>
    </row>
    <row r="216" spans="2:30" ht="14.25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4"/>
      <c r="AA216" s="4"/>
      <c r="AB216" s="4"/>
      <c r="AC216" s="4"/>
      <c r="AD216" s="4"/>
    </row>
    <row r="217" spans="2:30" ht="14.25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4"/>
      <c r="AA217" s="4"/>
      <c r="AB217" s="4"/>
      <c r="AC217" s="4"/>
      <c r="AD217" s="4"/>
    </row>
    <row r="218" spans="2:30" ht="14.25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4"/>
      <c r="AA218" s="4"/>
      <c r="AB218" s="4"/>
      <c r="AC218" s="4"/>
      <c r="AD218" s="4"/>
    </row>
    <row r="219" spans="2:30" ht="14.25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4"/>
      <c r="AA219" s="4"/>
      <c r="AB219" s="4"/>
      <c r="AC219" s="4"/>
      <c r="AD219" s="4"/>
    </row>
    <row r="220" spans="2:30" ht="14.25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4"/>
      <c r="AA220" s="4"/>
      <c r="AB220" s="4"/>
      <c r="AC220" s="4"/>
      <c r="AD220" s="4"/>
    </row>
    <row r="221" spans="2:30" ht="14.25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4"/>
      <c r="AA221" s="4"/>
      <c r="AB221" s="4"/>
      <c r="AC221" s="4"/>
      <c r="AD221" s="4"/>
    </row>
    <row r="222" spans="2:30" ht="14.25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4"/>
      <c r="AA222" s="4"/>
      <c r="AB222" s="4"/>
      <c r="AC222" s="4"/>
      <c r="AD222" s="4"/>
    </row>
    <row r="223" spans="2:30" ht="14.25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4"/>
      <c r="AA223" s="4"/>
      <c r="AB223" s="4"/>
      <c r="AC223" s="4"/>
      <c r="AD223" s="4"/>
    </row>
    <row r="224" spans="2:30" ht="14.25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4"/>
      <c r="AA224" s="4"/>
      <c r="AB224" s="4"/>
      <c r="AC224" s="4"/>
      <c r="AD224" s="4"/>
    </row>
    <row r="225" spans="2:30" ht="14.25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4"/>
      <c r="AA225" s="4"/>
      <c r="AB225" s="4"/>
      <c r="AC225" s="4"/>
      <c r="AD225" s="4"/>
    </row>
    <row r="226" spans="2:30" ht="14.25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4"/>
      <c r="AA226" s="4"/>
      <c r="AB226" s="4"/>
      <c r="AC226" s="4"/>
      <c r="AD226" s="4"/>
    </row>
    <row r="227" spans="2:30" ht="14.25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4"/>
      <c r="AA227" s="4"/>
      <c r="AB227" s="4"/>
      <c r="AC227" s="4"/>
      <c r="AD227" s="4"/>
    </row>
    <row r="228" spans="2:30" ht="14.25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4"/>
      <c r="AA228" s="4"/>
      <c r="AB228" s="4"/>
      <c r="AC228" s="4"/>
      <c r="AD228" s="4"/>
    </row>
    <row r="229" spans="2:30" ht="14.25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4"/>
      <c r="AA229" s="4"/>
      <c r="AB229" s="4"/>
      <c r="AC229" s="4"/>
      <c r="AD229" s="4"/>
    </row>
    <row r="230" spans="2:30" ht="14.25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4"/>
      <c r="AA230" s="4"/>
      <c r="AB230" s="4"/>
      <c r="AC230" s="4"/>
      <c r="AD230" s="4"/>
    </row>
    <row r="231" spans="2:30" ht="14.25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4"/>
      <c r="AA231" s="4"/>
      <c r="AB231" s="4"/>
      <c r="AC231" s="4"/>
      <c r="AD231" s="4"/>
    </row>
    <row r="232" spans="2:30" ht="14.25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4"/>
      <c r="AA232" s="4"/>
      <c r="AB232" s="4"/>
      <c r="AC232" s="4"/>
      <c r="AD232" s="4"/>
    </row>
    <row r="233" spans="2:30" ht="14.25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4"/>
      <c r="AA233" s="4"/>
      <c r="AB233" s="4"/>
      <c r="AC233" s="4"/>
      <c r="AD233" s="4"/>
    </row>
    <row r="234" spans="2:30" ht="14.25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4"/>
      <c r="AA234" s="4"/>
      <c r="AB234" s="4"/>
      <c r="AC234" s="4"/>
      <c r="AD234" s="4"/>
    </row>
    <row r="235" spans="2:30" ht="14.25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4"/>
      <c r="AA235" s="4"/>
      <c r="AB235" s="4"/>
      <c r="AC235" s="4"/>
      <c r="AD235" s="4"/>
    </row>
    <row r="236" spans="2:30" ht="14.25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4"/>
      <c r="AA236" s="4"/>
      <c r="AB236" s="4"/>
      <c r="AC236" s="4"/>
      <c r="AD236" s="4"/>
    </row>
    <row r="237" spans="2:30" ht="14.25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4"/>
      <c r="AA237" s="4"/>
      <c r="AB237" s="4"/>
      <c r="AC237" s="4"/>
      <c r="AD237" s="4"/>
    </row>
    <row r="238" spans="2:30" ht="14.25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4"/>
      <c r="AA238" s="4"/>
      <c r="AB238" s="4"/>
      <c r="AC238" s="4"/>
      <c r="AD238" s="4"/>
    </row>
    <row r="239" spans="2:30" ht="14.25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4"/>
      <c r="AA239" s="4"/>
      <c r="AB239" s="4"/>
      <c r="AC239" s="4"/>
      <c r="AD239" s="4"/>
    </row>
    <row r="240" spans="2:30" ht="14.25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4"/>
      <c r="AA240" s="4"/>
      <c r="AB240" s="4"/>
      <c r="AC240" s="4"/>
      <c r="AD240" s="4"/>
    </row>
    <row r="241" spans="2:30" ht="14.25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4"/>
      <c r="AA241" s="4"/>
      <c r="AB241" s="4"/>
      <c r="AC241" s="4"/>
      <c r="AD241" s="4"/>
    </row>
    <row r="242" spans="2:30" ht="14.25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4"/>
      <c r="AA242" s="4"/>
      <c r="AB242" s="4"/>
      <c r="AC242" s="4"/>
      <c r="AD242" s="4"/>
    </row>
    <row r="243" spans="2:30" ht="14.25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4"/>
      <c r="AA243" s="4"/>
      <c r="AB243" s="4"/>
      <c r="AC243" s="4"/>
      <c r="AD243" s="4"/>
    </row>
    <row r="244" spans="2:30" ht="14.25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4"/>
      <c r="AA244" s="4"/>
      <c r="AB244" s="4"/>
      <c r="AC244" s="4"/>
      <c r="AD244" s="4"/>
    </row>
    <row r="245" spans="2:30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/>
      <c r="AA245" s="4"/>
      <c r="AB245" s="4"/>
      <c r="AC245" s="4"/>
      <c r="AD245" s="4"/>
    </row>
    <row r="246" spans="2:30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/>
      <c r="AA246" s="4"/>
      <c r="AB246" s="4"/>
      <c r="AC246" s="4"/>
      <c r="AD246" s="4"/>
    </row>
    <row r="247" spans="2:30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/>
      <c r="AA247" s="4"/>
      <c r="AB247" s="4"/>
      <c r="AC247" s="4"/>
      <c r="AD247" s="4"/>
    </row>
    <row r="248" spans="2:30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/>
      <c r="AA248" s="4"/>
      <c r="AB248" s="4"/>
      <c r="AC248" s="4"/>
      <c r="AD248" s="4"/>
    </row>
    <row r="249" spans="2:30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"/>
      <c r="AA249" s="4"/>
      <c r="AB249" s="4"/>
      <c r="AC249" s="4"/>
      <c r="AD249" s="4"/>
    </row>
    <row r="250" spans="2:30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"/>
      <c r="AA250" s="4"/>
      <c r="AB250" s="4"/>
      <c r="AC250" s="4"/>
      <c r="AD250" s="4"/>
    </row>
    <row r="251" spans="2:30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"/>
      <c r="AA251" s="4"/>
      <c r="AB251" s="4"/>
      <c r="AC251" s="4"/>
      <c r="AD251" s="4"/>
    </row>
    <row r="252" spans="2:30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"/>
      <c r="AA252" s="4"/>
      <c r="AB252" s="4"/>
      <c r="AC252" s="4"/>
      <c r="AD252" s="4"/>
    </row>
    <row r="253" spans="2:30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"/>
      <c r="AA253" s="4"/>
      <c r="AB253" s="4"/>
      <c r="AC253" s="4"/>
      <c r="AD253" s="4"/>
    </row>
    <row r="254" spans="2:30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"/>
      <c r="AA254" s="4"/>
      <c r="AB254" s="4"/>
      <c r="AC254" s="4"/>
      <c r="AD254" s="4"/>
    </row>
    <row r="255" spans="2:30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"/>
      <c r="AA255" s="4"/>
      <c r="AB255" s="4"/>
      <c r="AC255" s="4"/>
      <c r="AD255" s="4"/>
    </row>
    <row r="256" spans="2:30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"/>
      <c r="AA256" s="4"/>
      <c r="AB256" s="4"/>
      <c r="AC256" s="4"/>
      <c r="AD256" s="4"/>
    </row>
    <row r="257" spans="2:30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"/>
      <c r="AA257" s="4"/>
      <c r="AB257" s="4"/>
      <c r="AC257" s="4"/>
      <c r="AD257" s="4"/>
    </row>
    <row r="258" spans="2:30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"/>
      <c r="AA258" s="4"/>
      <c r="AB258" s="4"/>
      <c r="AC258" s="4"/>
      <c r="AD258" s="4"/>
    </row>
    <row r="259" spans="2:30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"/>
      <c r="AA259" s="4"/>
      <c r="AB259" s="4"/>
      <c r="AC259" s="4"/>
      <c r="AD259" s="4"/>
    </row>
    <row r="260" spans="2:30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"/>
      <c r="AA260" s="4"/>
      <c r="AB260" s="4"/>
      <c r="AC260" s="4"/>
      <c r="AD260" s="4"/>
    </row>
    <row r="261" spans="2:30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"/>
      <c r="AA261" s="4"/>
      <c r="AB261" s="4"/>
      <c r="AC261" s="4"/>
      <c r="AD261" s="4"/>
    </row>
    <row r="262" spans="2:30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"/>
      <c r="AA262" s="4"/>
      <c r="AB262" s="4"/>
      <c r="AC262" s="4"/>
      <c r="AD262" s="4"/>
    </row>
    <row r="263" spans="2:30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"/>
      <c r="AA263" s="4"/>
      <c r="AB263" s="4"/>
      <c r="AC263" s="4"/>
      <c r="AD263" s="4"/>
    </row>
    <row r="264" spans="2:30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"/>
      <c r="AA264" s="4"/>
      <c r="AB264" s="4"/>
      <c r="AC264" s="4"/>
      <c r="AD264" s="4"/>
    </row>
    <row r="265" spans="2:30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"/>
      <c r="AA265" s="4"/>
      <c r="AB265" s="4"/>
      <c r="AC265" s="4"/>
      <c r="AD265" s="4"/>
    </row>
    <row r="266" spans="2:30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"/>
      <c r="AA266" s="4"/>
      <c r="AB266" s="4"/>
      <c r="AC266" s="4"/>
      <c r="AD266" s="4"/>
    </row>
    <row r="267" spans="2:30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"/>
      <c r="AA267" s="4"/>
      <c r="AB267" s="4"/>
      <c r="AC267" s="4"/>
      <c r="AD267" s="4"/>
    </row>
    <row r="268" spans="2:30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"/>
      <c r="AA268" s="4"/>
      <c r="AB268" s="4"/>
      <c r="AC268" s="4"/>
      <c r="AD268" s="4"/>
    </row>
    <row r="269" spans="2:30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"/>
      <c r="AA269" s="4"/>
      <c r="AB269" s="4"/>
      <c r="AC269" s="4"/>
      <c r="AD269" s="4"/>
    </row>
    <row r="270" spans="2:30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"/>
      <c r="AA270" s="4"/>
      <c r="AB270" s="4"/>
      <c r="AC270" s="4"/>
      <c r="AD270" s="4"/>
    </row>
    <row r="271" spans="2:30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"/>
      <c r="AA271" s="4"/>
      <c r="AB271" s="4"/>
      <c r="AC271" s="4"/>
      <c r="AD271" s="4"/>
    </row>
    <row r="272" spans="2:30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"/>
      <c r="AA272" s="4"/>
      <c r="AB272" s="4"/>
      <c r="AC272" s="4"/>
      <c r="AD272" s="4"/>
    </row>
    <row r="273" spans="2:30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/>
      <c r="AA273" s="4"/>
      <c r="AB273" s="4"/>
      <c r="AC273" s="4"/>
      <c r="AD273" s="4"/>
    </row>
    <row r="274" spans="2:30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"/>
      <c r="AA274" s="4"/>
      <c r="AB274" s="4"/>
      <c r="AC274" s="4"/>
      <c r="AD274" s="4"/>
    </row>
    <row r="275" spans="2:30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"/>
      <c r="AA275" s="4"/>
      <c r="AB275" s="4"/>
      <c r="AC275" s="4"/>
      <c r="AD275" s="4"/>
    </row>
    <row r="276" spans="2:30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"/>
      <c r="AA276" s="4"/>
      <c r="AB276" s="4"/>
      <c r="AC276" s="4"/>
      <c r="AD276" s="4"/>
    </row>
    <row r="277" spans="2:30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"/>
      <c r="AA277" s="4"/>
      <c r="AB277" s="4"/>
      <c r="AC277" s="4"/>
      <c r="AD277" s="4"/>
    </row>
    <row r="278" spans="2:30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"/>
      <c r="AA278" s="4"/>
      <c r="AB278" s="4"/>
      <c r="AC278" s="4"/>
      <c r="AD278" s="4"/>
    </row>
    <row r="279" spans="2:30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"/>
      <c r="AA279" s="4"/>
      <c r="AB279" s="4"/>
      <c r="AC279" s="4"/>
      <c r="AD279" s="4"/>
    </row>
    <row r="280" spans="2:30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"/>
      <c r="AA280" s="4"/>
      <c r="AB280" s="4"/>
      <c r="AC280" s="4"/>
      <c r="AD280" s="4"/>
    </row>
    <row r="281" spans="2:30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"/>
      <c r="AA281" s="4"/>
      <c r="AB281" s="4"/>
      <c r="AC281" s="4"/>
      <c r="AD281" s="4"/>
    </row>
    <row r="282" spans="2:30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/>
      <c r="AA282" s="4"/>
      <c r="AB282" s="4"/>
      <c r="AC282" s="4"/>
      <c r="AD282" s="4"/>
    </row>
    <row r="283" spans="2:30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/>
      <c r="AA283" s="4"/>
      <c r="AB283" s="4"/>
      <c r="AC283" s="4"/>
      <c r="AD283" s="4"/>
    </row>
    <row r="284" spans="2:30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/>
      <c r="AA284" s="4"/>
      <c r="AB284" s="4"/>
      <c r="AC284" s="4"/>
      <c r="AD284" s="4"/>
    </row>
    <row r="285" spans="2:30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/>
      <c r="AA285" s="4"/>
      <c r="AB285" s="4"/>
      <c r="AC285" s="4"/>
      <c r="AD285" s="4"/>
    </row>
    <row r="286" spans="2:30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/>
      <c r="AA286" s="4"/>
      <c r="AB286" s="4"/>
      <c r="AC286" s="4"/>
      <c r="AD286" s="4"/>
    </row>
    <row r="287" spans="2:30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/>
      <c r="AA287" s="4"/>
      <c r="AB287" s="4"/>
      <c r="AC287" s="4"/>
      <c r="AD287" s="4"/>
    </row>
    <row r="288" spans="2:30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/>
      <c r="AA288" s="4"/>
      <c r="AB288" s="4"/>
      <c r="AC288" s="4"/>
      <c r="AD288" s="4"/>
    </row>
    <row r="289" spans="2:30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/>
      <c r="AA289" s="4"/>
      <c r="AB289" s="4"/>
      <c r="AC289" s="4"/>
      <c r="AD289" s="4"/>
    </row>
    <row r="290" spans="2:30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/>
      <c r="AA290" s="4"/>
      <c r="AB290" s="4"/>
      <c r="AC290" s="4"/>
      <c r="AD290" s="4"/>
    </row>
    <row r="291" spans="2:30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/>
      <c r="AA291" s="4"/>
      <c r="AB291" s="4"/>
      <c r="AC291" s="4"/>
      <c r="AD291" s="4"/>
    </row>
    <row r="292" spans="2:30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/>
      <c r="AA292" s="4"/>
      <c r="AB292" s="4"/>
      <c r="AC292" s="4"/>
      <c r="AD292" s="4"/>
    </row>
    <row r="293" spans="2:30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/>
      <c r="AA293" s="4"/>
      <c r="AB293" s="4"/>
      <c r="AC293" s="4"/>
      <c r="AD293" s="4"/>
    </row>
    <row r="294" spans="2:30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/>
      <c r="AA294" s="4"/>
      <c r="AB294" s="4"/>
      <c r="AC294" s="4"/>
      <c r="AD294" s="4"/>
    </row>
    <row r="295" spans="2:30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/>
      <c r="AA295" s="4"/>
      <c r="AB295" s="4"/>
      <c r="AC295" s="4"/>
      <c r="AD295" s="4"/>
    </row>
    <row r="296" spans="2:30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/>
      <c r="AA296" s="4"/>
      <c r="AB296" s="4"/>
      <c r="AC296" s="4"/>
      <c r="AD296" s="4"/>
    </row>
    <row r="297" spans="2:30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/>
      <c r="AA297" s="4"/>
      <c r="AB297" s="4"/>
      <c r="AC297" s="4"/>
      <c r="AD297" s="4"/>
    </row>
    <row r="298" spans="2:30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/>
      <c r="AA298" s="4"/>
      <c r="AB298" s="4"/>
      <c r="AC298" s="4"/>
      <c r="AD298" s="4"/>
    </row>
    <row r="299" spans="2:30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/>
      <c r="AA299" s="4"/>
      <c r="AB299" s="4"/>
      <c r="AC299" s="4"/>
      <c r="AD299" s="4"/>
    </row>
    <row r="300" spans="2:30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/>
      <c r="AA300" s="4"/>
      <c r="AB300" s="4"/>
      <c r="AC300" s="4"/>
      <c r="AD300" s="4"/>
    </row>
    <row r="301" spans="2:30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/>
      <c r="AA301" s="4"/>
      <c r="AB301" s="4"/>
      <c r="AC301" s="4"/>
      <c r="AD301" s="4"/>
    </row>
    <row r="302" spans="2:30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  <c r="AA302" s="4"/>
      <c r="AB302" s="4"/>
      <c r="AC302" s="4"/>
      <c r="AD302" s="4"/>
    </row>
    <row r="303" spans="2:30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/>
      <c r="AA303" s="4"/>
      <c r="AB303" s="4"/>
      <c r="AC303" s="4"/>
      <c r="AD303" s="4"/>
    </row>
    <row r="304" spans="2:30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/>
      <c r="AA304" s="4"/>
      <c r="AB304" s="4"/>
      <c r="AC304" s="4"/>
      <c r="AD304" s="4"/>
    </row>
    <row r="305" spans="2:30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"/>
      <c r="AA305" s="4"/>
      <c r="AB305" s="4"/>
      <c r="AC305" s="4"/>
      <c r="AD305" s="4"/>
    </row>
    <row r="306" spans="2:30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/>
      <c r="AA306" s="4"/>
      <c r="AB306" s="4"/>
      <c r="AC306" s="4"/>
      <c r="AD306" s="4"/>
    </row>
    <row r="307" spans="2:30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/>
      <c r="AA307" s="4"/>
      <c r="AB307" s="4"/>
      <c r="AC307" s="4"/>
      <c r="AD307" s="4"/>
    </row>
    <row r="308" spans="2:30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/>
      <c r="AA308" s="4"/>
      <c r="AB308" s="4"/>
      <c r="AC308" s="4"/>
      <c r="AD308" s="4"/>
    </row>
    <row r="309" spans="2:30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"/>
      <c r="AA309" s="4"/>
      <c r="AB309" s="4"/>
      <c r="AC309" s="4"/>
      <c r="AD309" s="4"/>
    </row>
    <row r="310" spans="2:30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/>
      <c r="AA310" s="4"/>
      <c r="AB310" s="4"/>
      <c r="AC310" s="4"/>
      <c r="AD310" s="4"/>
    </row>
    <row r="311" spans="2:30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/>
      <c r="AA311" s="4"/>
      <c r="AB311" s="4"/>
      <c r="AC311" s="4"/>
      <c r="AD311" s="4"/>
    </row>
    <row r="312" spans="2:30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/>
      <c r="AA312" s="4"/>
      <c r="AB312" s="4"/>
      <c r="AC312" s="4"/>
      <c r="AD312" s="4"/>
    </row>
    <row r="313" spans="2:30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"/>
      <c r="AA313" s="4"/>
      <c r="AB313" s="4"/>
      <c r="AC313" s="4"/>
      <c r="AD313" s="4"/>
    </row>
    <row r="314" spans="2:30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/>
      <c r="AA314" s="4"/>
      <c r="AB314" s="4"/>
      <c r="AC314" s="4"/>
      <c r="AD314" s="4"/>
    </row>
    <row r="315" spans="2:30">
      <c r="B315" s="83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</row>
    <row r="316" spans="2:30">
      <c r="B316" s="83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</row>
    <row r="317" spans="2:30">
      <c r="B317" s="83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</row>
    <row r="318" spans="2:30">
      <c r="B318" s="83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</row>
    <row r="319" spans="2:30">
      <c r="B319" s="83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</row>
    <row r="320" spans="2:30">
      <c r="B320" s="83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</row>
    <row r="321" spans="2:25">
      <c r="B321" s="83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</row>
    <row r="322" spans="2:25">
      <c r="B322" s="83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</row>
    <row r="323" spans="2:25">
      <c r="B323" s="83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</row>
    <row r="324" spans="2:25">
      <c r="B324" s="83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</row>
    <row r="325" spans="2:25">
      <c r="B325" s="83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</row>
    <row r="326" spans="2:25">
      <c r="B326" s="83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</row>
    <row r="327" spans="2:25">
      <c r="B327" s="83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</row>
    <row r="328" spans="2:25">
      <c r="B328" s="83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</row>
    <row r="329" spans="2:25">
      <c r="B329" s="83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</row>
    <row r="330" spans="2:25">
      <c r="B330" s="83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</row>
    <row r="331" spans="2:25">
      <c r="B331" s="83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</row>
    <row r="332" spans="2:25">
      <c r="B332" s="83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</row>
    <row r="333" spans="2:25">
      <c r="B333" s="83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</row>
    <row r="334" spans="2:25">
      <c r="B334" s="83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</row>
    <row r="335" spans="2:25">
      <c r="B335" s="83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</row>
    <row r="336" spans="2:25">
      <c r="B336" s="83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</row>
    <row r="337" spans="2:25">
      <c r="B337" s="83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</row>
    <row r="338" spans="2:25">
      <c r="B338" s="83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</row>
    <row r="339" spans="2:25">
      <c r="B339" s="83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</row>
    <row r="340" spans="2:25">
      <c r="B340" s="83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</row>
    <row r="341" spans="2:25">
      <c r="B341" s="83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</row>
    <row r="342" spans="2:25">
      <c r="B342" s="83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</row>
    <row r="343" spans="2:25">
      <c r="B343" s="83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</row>
    <row r="344" spans="2:25">
      <c r="B344" s="83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</row>
    <row r="345" spans="2:25">
      <c r="B345" s="83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</row>
    <row r="346" spans="2:25">
      <c r="B346" s="83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</row>
    <row r="347" spans="2:25">
      <c r="B347" s="83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</row>
    <row r="348" spans="2:25">
      <c r="B348" s="83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</row>
    <row r="349" spans="2:25">
      <c r="B349" s="83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</row>
    <row r="350" spans="2:25">
      <c r="B350" s="83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2:25">
      <c r="B351" s="83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</row>
    <row r="352" spans="2:25">
      <c r="B352" s="83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</row>
    <row r="353" spans="2:25">
      <c r="B353" s="83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</row>
    <row r="354" spans="2:25">
      <c r="B354" s="83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</row>
    <row r="355" spans="2:25">
      <c r="B355" s="83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</row>
    <row r="356" spans="2:25">
      <c r="B356" s="83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</row>
    <row r="357" spans="2:25">
      <c r="B357" s="83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</row>
    <row r="358" spans="2:25">
      <c r="B358" s="83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</row>
    <row r="359" spans="2:25">
      <c r="B359" s="83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</row>
    <row r="360" spans="2:25">
      <c r="B360" s="83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</row>
    <row r="361" spans="2:25">
      <c r="B361" s="83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</row>
    <row r="362" spans="2:25">
      <c r="B362" s="83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</row>
    <row r="363" spans="2:25">
      <c r="B363" s="83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</row>
    <row r="364" spans="2:25">
      <c r="B364" s="83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</row>
    <row r="365" spans="2:25">
      <c r="B365" s="83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</row>
    <row r="366" spans="2:25">
      <c r="B366" s="83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</row>
    <row r="367" spans="2:25">
      <c r="B367" s="83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</row>
    <row r="368" spans="2:25">
      <c r="B368" s="83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</row>
    <row r="369" spans="2:25">
      <c r="B369" s="83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</row>
    <row r="370" spans="2:25">
      <c r="B370" s="83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</row>
    <row r="371" spans="2:25">
      <c r="B371" s="83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</row>
    <row r="372" spans="2:25">
      <c r="B372" s="83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</row>
    <row r="373" spans="2:25">
      <c r="B373" s="83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</row>
    <row r="374" spans="2:25">
      <c r="B374" s="83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</row>
    <row r="375" spans="2:25">
      <c r="B375" s="83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</row>
    <row r="376" spans="2:25">
      <c r="B376" s="83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</row>
    <row r="377" spans="2:25">
      <c r="B377" s="83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</row>
    <row r="378" spans="2:25">
      <c r="B378" s="83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</row>
    <row r="379" spans="2:25">
      <c r="B379" s="83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</row>
    <row r="380" spans="2:25">
      <c r="B380" s="83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</row>
    <row r="381" spans="2:25">
      <c r="B381" s="83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</row>
    <row r="382" spans="2:25">
      <c r="B382" s="83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</row>
    <row r="383" spans="2:25">
      <c r="B383" s="83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</row>
    <row r="384" spans="2:25">
      <c r="B384" s="83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2:25">
      <c r="B385" s="83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</row>
    <row r="386" spans="2:25">
      <c r="B386" s="83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</row>
    <row r="387" spans="2:25">
      <c r="B387" s="83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</row>
    <row r="388" spans="2:25">
      <c r="B388" s="83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</row>
    <row r="389" spans="2:25">
      <c r="B389" s="83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</row>
    <row r="390" spans="2:25">
      <c r="B390" s="83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</row>
    <row r="391" spans="2:25">
      <c r="B391" s="83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</row>
    <row r="392" spans="2:25">
      <c r="B392" s="83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</row>
    <row r="393" spans="2:25">
      <c r="B393" s="83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</row>
    <row r="394" spans="2:25">
      <c r="B394" s="83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</row>
    <row r="395" spans="2:25">
      <c r="B395" s="83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</row>
    <row r="396" spans="2:25">
      <c r="B396" s="83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</row>
    <row r="397" spans="2:25">
      <c r="B397" s="83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</row>
    <row r="398" spans="2:25">
      <c r="B398" s="83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</row>
    <row r="399" spans="2:25">
      <c r="B399" s="83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</row>
    <row r="400" spans="2:25">
      <c r="B400" s="83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</row>
    <row r="401" spans="2:25">
      <c r="B401" s="83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</row>
    <row r="402" spans="2:25">
      <c r="B402" s="83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</row>
    <row r="403" spans="2:25">
      <c r="B403" s="83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</row>
    <row r="404" spans="2:25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</row>
    <row r="405" spans="2:25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</row>
    <row r="406" spans="2:25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</row>
    <row r="407" spans="2:25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</row>
    <row r="408" spans="2:25"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</row>
    <row r="409" spans="2:25"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</row>
    <row r="410" spans="2:25"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</row>
    <row r="411" spans="2:25"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</row>
    <row r="412" spans="2:25"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</row>
    <row r="413" spans="2:25"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</row>
    <row r="414" spans="2:25"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</row>
    <row r="415" spans="2:25"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</row>
    <row r="416" spans="2:25"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</row>
    <row r="417" spans="2:25"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</row>
    <row r="418" spans="2:25"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2:25"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</row>
    <row r="420" spans="2:25"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</row>
    <row r="421" spans="2:25"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</row>
    <row r="422" spans="2:25"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</row>
    <row r="423" spans="2:25"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</row>
    <row r="424" spans="2:25"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</row>
    <row r="425" spans="2:25"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</row>
    <row r="426" spans="2:25"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</row>
    <row r="427" spans="2:25"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</row>
    <row r="428" spans="2:25"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</row>
    <row r="429" spans="2:25"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</row>
    <row r="430" spans="2:25"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</row>
    <row r="431" spans="2:25"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</row>
    <row r="432" spans="2:25"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</row>
    <row r="433" spans="2:25"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</row>
    <row r="434" spans="2:25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</row>
    <row r="435" spans="2:25"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</row>
    <row r="436" spans="2:25"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</row>
    <row r="437" spans="2:25"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</row>
    <row r="438" spans="2:25"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</row>
    <row r="439" spans="2:25"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</row>
    <row r="440" spans="2:25"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</row>
    <row r="441" spans="2:25"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</row>
    <row r="442" spans="2:25"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</row>
    <row r="443" spans="2:25"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</row>
    <row r="444" spans="2:25"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</row>
    <row r="445" spans="2:25"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</row>
    <row r="446" spans="2:25"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</row>
    <row r="447" spans="2:25"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</row>
    <row r="448" spans="2:25"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</row>
    <row r="449" spans="2:25"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</row>
    <row r="450" spans="2:25"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</row>
    <row r="451" spans="2:25"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</row>
    <row r="452" spans="2:25"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2:25"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</row>
    <row r="454" spans="2:25"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</row>
    <row r="455" spans="2:25"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</row>
    <row r="456" spans="2:25"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</row>
    <row r="457" spans="2:25"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</row>
    <row r="458" spans="2:25"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</row>
    <row r="459" spans="2:25"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</row>
    <row r="460" spans="2:25"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</row>
    <row r="461" spans="2:25"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</row>
    <row r="462" spans="2:25"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</row>
    <row r="463" spans="2:25"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</row>
    <row r="464" spans="2:25"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</row>
    <row r="465" spans="2:25"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</row>
    <row r="466" spans="2:25"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</row>
    <row r="467" spans="2:25"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</row>
    <row r="468" spans="2:25"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</row>
    <row r="469" spans="2:25"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</row>
    <row r="470" spans="2:25"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</row>
    <row r="471" spans="2:25"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</row>
    <row r="472" spans="2:25"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</row>
    <row r="473" spans="2:25"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</row>
    <row r="474" spans="2:25"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</row>
    <row r="475" spans="2:25"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</row>
    <row r="476" spans="2:25"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</row>
    <row r="477" spans="2:25"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</row>
    <row r="478" spans="2:25"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</row>
    <row r="479" spans="2:25"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</row>
    <row r="480" spans="2:25"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</row>
    <row r="481" spans="2:25"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</row>
    <row r="482" spans="2:25"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</row>
    <row r="483" spans="2:25"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</row>
    <row r="484" spans="2:25"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</row>
    <row r="485" spans="2:25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</row>
    <row r="486" spans="2:25"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2:25"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</row>
    <row r="488" spans="2:25"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</row>
    <row r="489" spans="2:25"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</row>
    <row r="490" spans="2:25"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</row>
    <row r="491" spans="2:25"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</row>
    <row r="492" spans="2:25"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</row>
    <row r="493" spans="2:25"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</row>
    <row r="494" spans="2:25"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</row>
    <row r="495" spans="2:25"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</row>
    <row r="496" spans="2:25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</row>
    <row r="497" spans="2:25"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</row>
    <row r="498" spans="2:25"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</row>
    <row r="499" spans="2:25"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</row>
    <row r="500" spans="2:25"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</row>
    <row r="501" spans="2:25"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</row>
    <row r="502" spans="2:25"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</row>
    <row r="503" spans="2:25"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</row>
    <row r="504" spans="2:25"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</row>
    <row r="505" spans="2:25"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</row>
    <row r="506" spans="2:25"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</row>
    <row r="507" spans="2:25"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</row>
    <row r="508" spans="2:25"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</row>
    <row r="509" spans="2:25"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</row>
    <row r="510" spans="2:25"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</row>
    <row r="511" spans="2:25"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</row>
    <row r="512" spans="2:25"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</row>
    <row r="513" spans="2:25"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</row>
    <row r="514" spans="2:25"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</row>
    <row r="515" spans="2:25"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</row>
    <row r="516" spans="2:25"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</row>
    <row r="517" spans="2:25"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</row>
    <row r="518" spans="2:25"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</row>
    <row r="519" spans="2:25"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</row>
    <row r="520" spans="2:25"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2:25"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</row>
    <row r="522" spans="2:25"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</row>
    <row r="523" spans="2:25"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</row>
    <row r="524" spans="2:25"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</row>
    <row r="525" spans="2:25"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</row>
    <row r="526" spans="2:25"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</row>
    <row r="527" spans="2:25"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</row>
    <row r="528" spans="2:25"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</row>
    <row r="529" spans="2:25"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</row>
    <row r="530" spans="2:25"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</row>
    <row r="531" spans="2:25"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</row>
    <row r="532" spans="2:25"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</row>
    <row r="533" spans="2:25"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</row>
    <row r="534" spans="2:25"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</row>
    <row r="535" spans="2:25"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</row>
    <row r="536" spans="2:25"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2:25"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</row>
    <row r="538" spans="2:25"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</row>
    <row r="539" spans="2:25"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</row>
    <row r="540" spans="2:25"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</row>
    <row r="541" spans="2:25"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</row>
    <row r="542" spans="2:25"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</row>
    <row r="543" spans="2:25"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</row>
    <row r="544" spans="2:25"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</row>
    <row r="545" spans="2:25"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</row>
    <row r="546" spans="2:25"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</row>
    <row r="547" spans="2:25"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</row>
    <row r="548" spans="2:25"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</row>
    <row r="549" spans="2:25"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</row>
    <row r="550" spans="2:25"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</row>
    <row r="551" spans="2:25"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</row>
    <row r="552" spans="2:25"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</row>
    <row r="553" spans="2:25"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</row>
    <row r="554" spans="2:25"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</row>
    <row r="555" spans="2:25"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</row>
    <row r="556" spans="2:25"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</row>
    <row r="557" spans="2:25"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</row>
    <row r="558" spans="2:25"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</row>
    <row r="559" spans="2:25"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</row>
    <row r="560" spans="2:25"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</row>
    <row r="561" spans="2:25"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</row>
    <row r="562" spans="2:25"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</row>
    <row r="563" spans="2:25"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</row>
    <row r="564" spans="2:25"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2:25"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</row>
    <row r="566" spans="2:25"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</row>
    <row r="567" spans="2:25"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</row>
    <row r="568" spans="2:25"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</row>
    <row r="569" spans="2:25"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</row>
    <row r="570" spans="2:25"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</row>
    <row r="571" spans="2:25"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</row>
    <row r="572" spans="2:25"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</row>
    <row r="573" spans="2:25"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</row>
    <row r="574" spans="2:25"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</row>
    <row r="575" spans="2:25"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</row>
    <row r="576" spans="2:25"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</row>
    <row r="577" spans="2:25"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</row>
    <row r="578" spans="2:25"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</row>
    <row r="579" spans="2:25"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</row>
    <row r="580" spans="2:25"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</row>
    <row r="581" spans="2:25"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</row>
    <row r="582" spans="2:25"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</row>
    <row r="583" spans="2:25"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</row>
    <row r="584" spans="2:25"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</row>
    <row r="585" spans="2:25"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</row>
    <row r="586" spans="2:25"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</row>
    <row r="587" spans="2:25"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</row>
    <row r="588" spans="2:25"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</row>
    <row r="589" spans="2:25"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</row>
    <row r="590" spans="2:25"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</row>
    <row r="591" spans="2:25"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</row>
    <row r="592" spans="2:25"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</row>
    <row r="593" spans="2:25"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</row>
    <row r="594" spans="2:25"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</row>
    <row r="595" spans="2:25"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</row>
    <row r="596" spans="2:25"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</row>
    <row r="597" spans="2:25"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</row>
    <row r="598" spans="2:25"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2:25"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</row>
    <row r="600" spans="2:25"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</row>
    <row r="601" spans="2:25"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</row>
    <row r="602" spans="2:25"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</row>
    <row r="603" spans="2:25"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</row>
    <row r="604" spans="2:25"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</row>
    <row r="605" spans="2:25"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</row>
    <row r="606" spans="2:25"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</row>
    <row r="607" spans="2:25"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</row>
    <row r="608" spans="2:25"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</row>
    <row r="609" spans="2:25"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</row>
    <row r="610" spans="2:25"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</row>
    <row r="611" spans="2:25"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</row>
    <row r="612" spans="2:25"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</row>
    <row r="613" spans="2:25"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</row>
    <row r="614" spans="2:25"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</row>
    <row r="615" spans="2:25"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</row>
    <row r="616" spans="2:25"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</row>
    <row r="617" spans="2:25"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</row>
    <row r="618" spans="2:25"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</row>
    <row r="619" spans="2:25"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</row>
    <row r="620" spans="2:25"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</row>
    <row r="621" spans="2:25"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</row>
    <row r="622" spans="2:25"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</row>
    <row r="623" spans="2:25"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</row>
    <row r="624" spans="2:25"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</row>
    <row r="625" spans="2:25"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</row>
    <row r="626" spans="2:25"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</row>
    <row r="627" spans="2:25"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</row>
    <row r="628" spans="2:25"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</row>
    <row r="629" spans="2:25"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</row>
    <row r="630" spans="2:25"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</row>
    <row r="631" spans="2:25"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</row>
    <row r="632" spans="2:25"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2:25"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</row>
    <row r="634" spans="2:25"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</row>
    <row r="635" spans="2:25"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</row>
    <row r="636" spans="2:25"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</row>
    <row r="637" spans="2:25"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</row>
    <row r="638" spans="2:25"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</row>
    <row r="639" spans="2:25"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</row>
    <row r="640" spans="2:25"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</row>
    <row r="641" spans="2:25"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</row>
    <row r="642" spans="2:25"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</row>
    <row r="643" spans="2:25"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</row>
    <row r="644" spans="2:25"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</row>
    <row r="645" spans="2:25"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</row>
    <row r="646" spans="2:25"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</row>
    <row r="647" spans="2:25"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</row>
    <row r="648" spans="2:25"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</row>
    <row r="649" spans="2:25"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</row>
    <row r="650" spans="2:25"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</row>
    <row r="651" spans="2:25"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</row>
    <row r="652" spans="2:25"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</row>
    <row r="653" spans="2:25"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</row>
    <row r="654" spans="2:25"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</row>
    <row r="655" spans="2:25"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</row>
    <row r="656" spans="2:25"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</row>
    <row r="657" spans="2:25"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</row>
    <row r="658" spans="2:25"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</row>
    <row r="659" spans="2:25"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</row>
    <row r="660" spans="2:25"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</row>
    <row r="661" spans="2:25"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</row>
    <row r="662" spans="2:25"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</row>
    <row r="663" spans="2:25"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</row>
    <row r="664" spans="2:25"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</row>
    <row r="665" spans="2:25"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</row>
    <row r="666" spans="2:25"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2:25"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</row>
    <row r="668" spans="2:25"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</row>
    <row r="669" spans="2:25"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</row>
    <row r="670" spans="2:25"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</row>
    <row r="671" spans="2:25"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</row>
    <row r="672" spans="2:25"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</row>
    <row r="673" spans="2:25"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</row>
    <row r="674" spans="2:25"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</row>
    <row r="675" spans="2:25"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</row>
    <row r="676" spans="2:25"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</row>
    <row r="677" spans="2:25"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</row>
    <row r="678" spans="2:25"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</row>
    <row r="679" spans="2:25"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</row>
    <row r="680" spans="2:25"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</row>
    <row r="681" spans="2:25"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</row>
    <row r="682" spans="2:25"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</row>
    <row r="683" spans="2:25"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</row>
    <row r="684" spans="2:25"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</row>
    <row r="685" spans="2:25"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</row>
    <row r="686" spans="2:25"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</row>
    <row r="687" spans="2:25"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</row>
    <row r="688" spans="2:25"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</row>
    <row r="689" spans="2:25"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</row>
    <row r="690" spans="2:25"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</row>
    <row r="691" spans="2:25"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</row>
    <row r="692" spans="2:25"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</row>
    <row r="693" spans="2:25"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</row>
    <row r="694" spans="2:25"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</row>
    <row r="695" spans="2:25"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</row>
    <row r="696" spans="2:25"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</row>
    <row r="697" spans="2:25"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</row>
    <row r="698" spans="2:25"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</row>
    <row r="699" spans="2:25"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</row>
    <row r="700" spans="2:25"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2:25"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</row>
    <row r="702" spans="2:25"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</row>
    <row r="703" spans="2:25"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</row>
    <row r="704" spans="2:25"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</row>
    <row r="705" spans="2:25"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</row>
    <row r="706" spans="2:25"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</row>
    <row r="707" spans="2:25"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</row>
    <row r="708" spans="2:25"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</row>
    <row r="709" spans="2:25"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</row>
    <row r="710" spans="2:25"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</row>
    <row r="711" spans="2:25"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</row>
    <row r="712" spans="2:25"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</row>
    <row r="713" spans="2:25"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</row>
    <row r="714" spans="2:25"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</row>
    <row r="715" spans="2:25"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</row>
    <row r="716" spans="2:25"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</row>
    <row r="717" spans="2:25"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</row>
    <row r="718" spans="2:25"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</row>
    <row r="719" spans="2:25"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</row>
    <row r="720" spans="2:25"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</row>
    <row r="721" spans="2:25"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</row>
    <row r="722" spans="2:25"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</row>
    <row r="723" spans="2:25"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</row>
    <row r="724" spans="2:25"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</row>
    <row r="725" spans="2:25"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</row>
    <row r="726" spans="2:25"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</row>
    <row r="727" spans="2:25"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</row>
    <row r="728" spans="2:25"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</row>
    <row r="729" spans="2:25"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</row>
    <row r="730" spans="2:25"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</row>
    <row r="731" spans="2:25"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</row>
    <row r="732" spans="2:25"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</row>
    <row r="733" spans="2:25"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</row>
    <row r="734" spans="2:25"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2:25"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</row>
    <row r="736" spans="2:25"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</row>
    <row r="737" spans="2:25"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</row>
    <row r="738" spans="2:25"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</row>
    <row r="739" spans="2:25"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</row>
    <row r="740" spans="2:25"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</row>
    <row r="741" spans="2:25"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</row>
    <row r="742" spans="2:25"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</row>
    <row r="743" spans="2:25"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</row>
    <row r="744" spans="2:25"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</row>
    <row r="745" spans="2:25"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</row>
    <row r="746" spans="2:25"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</row>
    <row r="747" spans="2:25"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</row>
    <row r="748" spans="2:25"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</row>
    <row r="749" spans="2:25"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</row>
    <row r="750" spans="2:25"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</row>
    <row r="751" spans="2:25"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</row>
    <row r="752" spans="2:25"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</row>
    <row r="753" spans="2:25"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</row>
    <row r="754" spans="2:25"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</row>
    <row r="755" spans="2:25"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</row>
    <row r="756" spans="2:25"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</row>
    <row r="757" spans="2:25"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</row>
    <row r="758" spans="2:25"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</row>
    <row r="759" spans="2:25"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</row>
    <row r="760" spans="2:25"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</row>
    <row r="761" spans="2:25"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</row>
    <row r="762" spans="2:25"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</row>
    <row r="763" spans="2:25"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</row>
    <row r="764" spans="2:25"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</row>
    <row r="765" spans="2:25"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</row>
    <row r="766" spans="2:25"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</row>
    <row r="767" spans="2:25"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</row>
    <row r="768" spans="2:25"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</row>
    <row r="769" spans="2:25"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</row>
    <row r="770" spans="2:25"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</row>
    <row r="771" spans="2:25"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</row>
    <row r="772" spans="2:25"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</row>
    <row r="773" spans="2:25"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</row>
    <row r="774" spans="2:25"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</row>
    <row r="775" spans="2:25"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</row>
    <row r="776" spans="2:25"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</row>
    <row r="777" spans="2:25"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</row>
    <row r="778" spans="2:25"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</row>
    <row r="779" spans="2:25"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</row>
    <row r="780" spans="2:25"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</row>
    <row r="781" spans="2:25"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</row>
    <row r="782" spans="2:25"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</row>
    <row r="783" spans="2:25"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</row>
    <row r="784" spans="2:25"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</row>
    <row r="785" spans="2:25"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</row>
    <row r="786" spans="2:25"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</row>
    <row r="787" spans="2:25"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</row>
    <row r="788" spans="2:25"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</row>
    <row r="789" spans="2:25"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</row>
    <row r="790" spans="2:25"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</row>
    <row r="791" spans="2:25"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</row>
    <row r="792" spans="2:25"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</row>
    <row r="793" spans="2:25"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</row>
    <row r="794" spans="2:25"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</row>
    <row r="795" spans="2:25"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</row>
    <row r="796" spans="2:25"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</row>
    <row r="797" spans="2:25"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</row>
    <row r="798" spans="2:25"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</row>
    <row r="799" spans="2:25"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</row>
    <row r="800" spans="2:25"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</row>
    <row r="801" spans="2:25"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</row>
    <row r="802" spans="2:25"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</row>
    <row r="803" spans="2:25"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</row>
    <row r="804" spans="2:25"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</row>
    <row r="805" spans="2:25"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</row>
    <row r="806" spans="2:25"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</row>
    <row r="807" spans="2:25"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</row>
    <row r="808" spans="2:25"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</row>
    <row r="809" spans="2:25"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</row>
    <row r="810" spans="2:25"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</row>
    <row r="811" spans="2:25"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</row>
    <row r="812" spans="2:25"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</row>
    <row r="813" spans="2:25"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</row>
    <row r="814" spans="2:25"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</row>
    <row r="815" spans="2:25"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</row>
    <row r="816" spans="2:25"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</row>
    <row r="817" spans="2:25"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</row>
    <row r="818" spans="2:25"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</row>
    <row r="819" spans="2:25"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</row>
    <row r="820" spans="2:25"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</row>
    <row r="821" spans="2:25"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</row>
    <row r="822" spans="2:25"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</row>
    <row r="823" spans="2:25"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</row>
    <row r="824" spans="2:25"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</row>
    <row r="825" spans="2:25"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</row>
    <row r="826" spans="2:25"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</row>
    <row r="827" spans="2:25"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</row>
    <row r="828" spans="2:25"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</row>
    <row r="829" spans="2:25"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</row>
    <row r="830" spans="2:25"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</row>
    <row r="831" spans="2:25"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</row>
    <row r="832" spans="2:25"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</row>
    <row r="833" spans="2:25"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</row>
    <row r="834" spans="2:25"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</row>
    <row r="835" spans="2:25"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</row>
    <row r="836" spans="2:25"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</row>
    <row r="837" spans="2:25"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</row>
    <row r="838" spans="2:25"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</row>
    <row r="839" spans="2:25"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</row>
    <row r="840" spans="2:25"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</row>
    <row r="841" spans="2:25"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</row>
    <row r="842" spans="2:25"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</row>
    <row r="843" spans="2:25"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</row>
    <row r="844" spans="2:25"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</row>
    <row r="845" spans="2:25"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</row>
    <row r="846" spans="2:25"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</row>
    <row r="847" spans="2:25"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</row>
    <row r="848" spans="2:25"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</row>
    <row r="849" spans="2:25"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</row>
    <row r="850" spans="2:25"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</row>
    <row r="851" spans="2:25"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</row>
    <row r="852" spans="2:25"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</row>
    <row r="853" spans="2:25"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</row>
    <row r="854" spans="2:25"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</row>
    <row r="855" spans="2:25"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</row>
    <row r="856" spans="2:25"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</row>
    <row r="857" spans="2:25"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</row>
    <row r="858" spans="2:25"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</row>
    <row r="859" spans="2:25"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</row>
    <row r="860" spans="2:25"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</row>
    <row r="861" spans="2:25"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</row>
    <row r="862" spans="2:25"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</row>
    <row r="863" spans="2:25"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</row>
    <row r="864" spans="2:25"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</row>
    <row r="865" spans="2:25"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</row>
    <row r="866" spans="2:25"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</row>
    <row r="867" spans="2:25"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</row>
    <row r="868" spans="2:25"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</row>
    <row r="869" spans="2:25"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</row>
    <row r="870" spans="2:25"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</row>
    <row r="871" spans="2:25"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</row>
    <row r="872" spans="2:25"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</row>
    <row r="873" spans="2:25"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</row>
    <row r="874" spans="2:25"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</row>
    <row r="875" spans="2:25"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</row>
    <row r="876" spans="2:25"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</row>
    <row r="877" spans="2:25"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</row>
    <row r="878" spans="2:25"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</row>
    <row r="879" spans="2:25"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</row>
    <row r="880" spans="2:25"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</row>
    <row r="881" spans="2:25"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</row>
    <row r="882" spans="2:25"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</row>
    <row r="883" spans="2:25"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</row>
    <row r="884" spans="2:25"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</row>
    <row r="885" spans="2:25"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</row>
    <row r="886" spans="2:25"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</row>
    <row r="887" spans="2:25"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</row>
    <row r="888" spans="2:25"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</row>
    <row r="889" spans="2:25"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</row>
    <row r="890" spans="2:25"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</row>
    <row r="891" spans="2:25"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</row>
    <row r="892" spans="2:25"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</row>
    <row r="893" spans="2:25"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</row>
    <row r="894" spans="2:25"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</row>
    <row r="895" spans="2:25"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</row>
  </sheetData>
  <mergeCells count="10">
    <mergeCell ref="B2:Y2"/>
    <mergeCell ref="B4:Y4"/>
    <mergeCell ref="B5:Y5"/>
    <mergeCell ref="B6:Y6"/>
    <mergeCell ref="B7:B8"/>
    <mergeCell ref="C7:L7"/>
    <mergeCell ref="M7:M8"/>
    <mergeCell ref="N7:W7"/>
    <mergeCell ref="X7:X8"/>
    <mergeCell ref="Y7:Y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15"/>
  <sheetViews>
    <sheetView showGridLines="0" topLeftCell="A19" zoomScaleNormal="100" workbookViewId="0">
      <selection activeCell="Q53" sqref="Q53"/>
    </sheetView>
  </sheetViews>
  <sheetFormatPr baseColWidth="10" defaultColWidth="11.42578125" defaultRowHeight="12.75"/>
  <cols>
    <col min="1" max="1" width="1.28515625" style="5" customWidth="1"/>
    <col min="2" max="2" width="68.7109375" style="5" customWidth="1"/>
    <col min="3" max="11" width="9.85546875" style="5" customWidth="1"/>
    <col min="12" max="12" width="12.140625" style="5" customWidth="1"/>
    <col min="13" max="13" width="11.42578125" style="5" customWidth="1"/>
    <col min="14" max="21" width="8.7109375" style="5" customWidth="1"/>
    <col min="22" max="22" width="10.28515625" style="5" customWidth="1"/>
    <col min="23" max="23" width="10.140625" style="5" customWidth="1"/>
    <col min="24" max="24" width="14.28515625" style="5" customWidth="1"/>
    <col min="25" max="25" width="11.140625" style="5" customWidth="1"/>
    <col min="26" max="26" width="4.5703125" style="49" customWidth="1"/>
    <col min="27" max="16384" width="11.42578125" style="5"/>
  </cols>
  <sheetData>
    <row r="1" spans="1:58" ht="17.25">
      <c r="B1" s="6" t="s">
        <v>80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17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8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ht="18.75" customHeight="1">
      <c r="B3" s="10" t="s">
        <v>81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89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8.75" customHeight="1"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8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14.25" customHeight="1"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90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8" customHeight="1">
      <c r="A6" s="84"/>
      <c r="B6" s="91" t="s">
        <v>4</v>
      </c>
      <c r="C6" s="13">
        <v>2021</v>
      </c>
      <c r="D6" s="14"/>
      <c r="E6" s="14"/>
      <c r="F6" s="14"/>
      <c r="G6" s="14"/>
      <c r="H6" s="14"/>
      <c r="I6" s="14"/>
      <c r="J6" s="14"/>
      <c r="K6" s="14"/>
      <c r="L6" s="14"/>
      <c r="M6" s="92" t="s">
        <v>5</v>
      </c>
      <c r="N6" s="13">
        <v>2021</v>
      </c>
      <c r="O6" s="14"/>
      <c r="P6" s="14"/>
      <c r="Q6" s="14"/>
      <c r="R6" s="14"/>
      <c r="S6" s="14"/>
      <c r="T6" s="14"/>
      <c r="U6" s="14"/>
      <c r="V6" s="14"/>
      <c r="W6" s="14"/>
      <c r="X6" s="92" t="s">
        <v>82</v>
      </c>
      <c r="Y6" s="92" t="s">
        <v>7</v>
      </c>
      <c r="Z6" s="9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27" customHeight="1" thickBot="1">
      <c r="A7" s="84"/>
      <c r="B7" s="94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95"/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15</v>
      </c>
      <c r="V7" s="18" t="s">
        <v>16</v>
      </c>
      <c r="W7" s="18" t="s">
        <v>17</v>
      </c>
      <c r="X7" s="95"/>
      <c r="Y7" s="95"/>
      <c r="Z7" s="93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8" customHeight="1" thickTop="1">
      <c r="A8" s="84"/>
      <c r="B8" s="96" t="s">
        <v>19</v>
      </c>
      <c r="C8" s="97">
        <f t="shared" ref="C8:X8" si="0">+C9+C20</f>
        <v>12176.099999999999</v>
      </c>
      <c r="D8" s="97">
        <f t="shared" si="0"/>
        <v>12714.4</v>
      </c>
      <c r="E8" s="97">
        <f t="shared" si="0"/>
        <v>14277.900000000001</v>
      </c>
      <c r="F8" s="97">
        <f t="shared" si="0"/>
        <v>13523.5</v>
      </c>
      <c r="G8" s="97">
        <f t="shared" si="0"/>
        <v>15464.2</v>
      </c>
      <c r="H8" s="97">
        <f t="shared" si="0"/>
        <v>15494.3</v>
      </c>
      <c r="I8" s="97">
        <f t="shared" si="0"/>
        <v>15386.400000000001</v>
      </c>
      <c r="J8" s="97">
        <f t="shared" si="0"/>
        <v>15579.3</v>
      </c>
      <c r="K8" s="97">
        <f t="shared" si="0"/>
        <v>15895.3</v>
      </c>
      <c r="L8" s="97">
        <f t="shared" si="0"/>
        <v>19184.599999999999</v>
      </c>
      <c r="M8" s="97">
        <f t="shared" si="0"/>
        <v>149696</v>
      </c>
      <c r="N8" s="97">
        <f t="shared" si="0"/>
        <v>12176.099999999999</v>
      </c>
      <c r="O8" s="97">
        <f t="shared" si="0"/>
        <v>12714.3</v>
      </c>
      <c r="P8" s="97">
        <f t="shared" si="0"/>
        <v>14278.000000000002</v>
      </c>
      <c r="Q8" s="97">
        <f t="shared" si="0"/>
        <v>13523.5</v>
      </c>
      <c r="R8" s="97">
        <f t="shared" si="0"/>
        <v>15464.1</v>
      </c>
      <c r="S8" s="97">
        <f t="shared" si="0"/>
        <v>14857.999999999998</v>
      </c>
      <c r="T8" s="97">
        <f t="shared" si="0"/>
        <v>14210.400000000001</v>
      </c>
      <c r="U8" s="97">
        <f t="shared" si="0"/>
        <v>13840.3</v>
      </c>
      <c r="V8" s="97">
        <f t="shared" si="0"/>
        <v>15045.2</v>
      </c>
      <c r="W8" s="97">
        <f t="shared" si="0"/>
        <v>15651</v>
      </c>
      <c r="X8" s="97">
        <f t="shared" si="0"/>
        <v>141760.90000000002</v>
      </c>
      <c r="Y8" s="98">
        <f t="shared" ref="Y8:Y13" si="1">+M8/X8*100</f>
        <v>105.59752371775291</v>
      </c>
      <c r="Z8" s="9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8" customHeight="1">
      <c r="A9" s="84"/>
      <c r="B9" s="100" t="s">
        <v>83</v>
      </c>
      <c r="C9" s="101">
        <f t="shared" ref="C9:L9" si="2">+C11+C12+C19</f>
        <v>9435.5999999999985</v>
      </c>
      <c r="D9" s="101">
        <f t="shared" si="2"/>
        <v>9745.7999999999993</v>
      </c>
      <c r="E9" s="101">
        <f t="shared" si="2"/>
        <v>11000.300000000001</v>
      </c>
      <c r="F9" s="101">
        <f t="shared" si="2"/>
        <v>10491.4</v>
      </c>
      <c r="G9" s="101">
        <f t="shared" si="2"/>
        <v>12283.6</v>
      </c>
      <c r="H9" s="101">
        <f t="shared" si="2"/>
        <v>11911.4</v>
      </c>
      <c r="I9" s="101">
        <f t="shared" si="2"/>
        <v>11956.800000000001</v>
      </c>
      <c r="J9" s="101">
        <f t="shared" si="2"/>
        <v>11933</v>
      </c>
      <c r="K9" s="101">
        <f t="shared" si="2"/>
        <v>12268.9</v>
      </c>
      <c r="L9" s="101">
        <f t="shared" si="2"/>
        <v>14751.5</v>
      </c>
      <c r="M9" s="101">
        <f>+M10+M12+M19</f>
        <v>115778.3</v>
      </c>
      <c r="N9" s="101">
        <f t="shared" ref="N9:X9" si="3">+N11+N12+N19</f>
        <v>9435.5999999999985</v>
      </c>
      <c r="O9" s="101">
        <f t="shared" si="3"/>
        <v>9745.7999999999993</v>
      </c>
      <c r="P9" s="101">
        <f t="shared" si="3"/>
        <v>11000.300000000001</v>
      </c>
      <c r="Q9" s="101">
        <f t="shared" si="3"/>
        <v>10491.4</v>
      </c>
      <c r="R9" s="101">
        <f t="shared" si="3"/>
        <v>12283.5</v>
      </c>
      <c r="S9" s="101">
        <f t="shared" si="3"/>
        <v>11273.099999999999</v>
      </c>
      <c r="T9" s="101">
        <f t="shared" si="3"/>
        <v>10930.2</v>
      </c>
      <c r="U9" s="101">
        <f t="shared" si="3"/>
        <v>10595.1</v>
      </c>
      <c r="V9" s="101">
        <f t="shared" si="3"/>
        <v>11533.5</v>
      </c>
      <c r="W9" s="101">
        <f t="shared" si="3"/>
        <v>11941.9</v>
      </c>
      <c r="X9" s="101">
        <f t="shared" si="3"/>
        <v>109230.40000000001</v>
      </c>
      <c r="Y9" s="98">
        <f t="shared" si="1"/>
        <v>105.99457660138569</v>
      </c>
      <c r="Z9" s="9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8" customHeight="1">
      <c r="A10" s="84"/>
      <c r="B10" s="102" t="s">
        <v>36</v>
      </c>
      <c r="C10" s="101">
        <f t="shared" ref="C10:X10" si="4">+C11</f>
        <v>7976.4</v>
      </c>
      <c r="D10" s="101">
        <f t="shared" si="4"/>
        <v>8538.7999999999993</v>
      </c>
      <c r="E10" s="101">
        <f t="shared" si="4"/>
        <v>9633.1</v>
      </c>
      <c r="F10" s="101">
        <f t="shared" si="4"/>
        <v>9039.4</v>
      </c>
      <c r="G10" s="101">
        <f t="shared" si="4"/>
        <v>10820.2</v>
      </c>
      <c r="H10" s="101">
        <f t="shared" si="4"/>
        <v>10453.799999999999</v>
      </c>
      <c r="I10" s="101">
        <f t="shared" si="4"/>
        <v>10262.700000000001</v>
      </c>
      <c r="J10" s="101">
        <f t="shared" si="4"/>
        <v>10164</v>
      </c>
      <c r="K10" s="101">
        <f t="shared" si="4"/>
        <v>10403.299999999999</v>
      </c>
      <c r="L10" s="101">
        <f t="shared" si="4"/>
        <v>12287.5</v>
      </c>
      <c r="M10" s="98">
        <f t="shared" si="4"/>
        <v>99579.199999999997</v>
      </c>
      <c r="N10" s="101">
        <f t="shared" si="4"/>
        <v>7976.4</v>
      </c>
      <c r="O10" s="101">
        <f t="shared" si="4"/>
        <v>8538.7999999999993</v>
      </c>
      <c r="P10" s="101">
        <f t="shared" si="4"/>
        <v>9633.1</v>
      </c>
      <c r="Q10" s="101">
        <f t="shared" si="4"/>
        <v>9039.4</v>
      </c>
      <c r="R10" s="101">
        <f t="shared" si="4"/>
        <v>10820.1</v>
      </c>
      <c r="S10" s="101">
        <f t="shared" si="4"/>
        <v>9943.9</v>
      </c>
      <c r="T10" s="101">
        <f t="shared" si="4"/>
        <v>9528.1</v>
      </c>
      <c r="U10" s="101">
        <f t="shared" si="4"/>
        <v>9250.2000000000007</v>
      </c>
      <c r="V10" s="101">
        <f t="shared" si="4"/>
        <v>10067.9</v>
      </c>
      <c r="W10" s="101">
        <f t="shared" si="4"/>
        <v>10044.6</v>
      </c>
      <c r="X10" s="98">
        <f t="shared" si="4"/>
        <v>94842.5</v>
      </c>
      <c r="Y10" s="98">
        <f t="shared" si="1"/>
        <v>104.99427999051059</v>
      </c>
      <c r="Z10" s="9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18" customHeight="1">
      <c r="A11" s="84"/>
      <c r="B11" s="103" t="s">
        <v>37</v>
      </c>
      <c r="C11" s="104">
        <f>+[1]DGA!N11</f>
        <v>7976.4</v>
      </c>
      <c r="D11" s="104">
        <f>+[1]DGA!O11</f>
        <v>8538.7999999999993</v>
      </c>
      <c r="E11" s="104">
        <f>+[1]DGA!P11</f>
        <v>9633.1</v>
      </c>
      <c r="F11" s="104">
        <f>+[1]DGA!Q11</f>
        <v>9039.4</v>
      </c>
      <c r="G11" s="104">
        <f>+[1]DGA!R11</f>
        <v>10820.2</v>
      </c>
      <c r="H11" s="104">
        <f>+[1]DGA!S11</f>
        <v>10453.799999999999</v>
      </c>
      <c r="I11" s="104">
        <f>+[1]DGA!T11</f>
        <v>10262.700000000001</v>
      </c>
      <c r="J11" s="104">
        <f>+[1]DGA!U11</f>
        <v>10164</v>
      </c>
      <c r="K11" s="104">
        <f>+[1]DGA!V11</f>
        <v>10403.299999999999</v>
      </c>
      <c r="L11" s="104">
        <f>+[1]DGA!W11</f>
        <v>12287.5</v>
      </c>
      <c r="M11" s="105">
        <f>SUM(C11:L11)</f>
        <v>99579.199999999997</v>
      </c>
      <c r="N11" s="104">
        <f>+'[1]PP (EST)'!N28</f>
        <v>7976.4</v>
      </c>
      <c r="O11" s="104">
        <f>+'[1]PP (EST)'!O28</f>
        <v>8538.7999999999993</v>
      </c>
      <c r="P11" s="104">
        <f>+'[1]PP (EST)'!P28</f>
        <v>9633.1</v>
      </c>
      <c r="Q11" s="104">
        <f>+'[1]PP (EST)'!Q28</f>
        <v>9039.4</v>
      </c>
      <c r="R11" s="104">
        <f>+'[1]PP (EST)'!R28</f>
        <v>10820.1</v>
      </c>
      <c r="S11" s="104">
        <f>+'[1]PP (EST)'!S28</f>
        <v>9943.9</v>
      </c>
      <c r="T11" s="104">
        <f>+'[1]PP (EST)'!T28</f>
        <v>9528.1</v>
      </c>
      <c r="U11" s="104">
        <f>+'[1]PP (EST)'!U28</f>
        <v>9250.2000000000007</v>
      </c>
      <c r="V11" s="104">
        <f>+'[1]PP (EST)'!V28</f>
        <v>10067.9</v>
      </c>
      <c r="W11" s="104">
        <f>+'[1]PP (EST)'!W28</f>
        <v>10044.6</v>
      </c>
      <c r="X11" s="105">
        <f>SUM(N11:W11)</f>
        <v>94842.5</v>
      </c>
      <c r="Y11" s="105">
        <f t="shared" si="1"/>
        <v>104.99427999051059</v>
      </c>
      <c r="Z11" s="99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8" customHeight="1">
      <c r="A12" s="84"/>
      <c r="B12" s="41" t="s">
        <v>38</v>
      </c>
      <c r="C12" s="106">
        <f t="shared" ref="C12:W12" si="5">SUM(C13:C18)</f>
        <v>1407.4</v>
      </c>
      <c r="D12" s="106">
        <f t="shared" si="5"/>
        <v>1125.8</v>
      </c>
      <c r="E12" s="106">
        <f t="shared" si="5"/>
        <v>1330.8000000000002</v>
      </c>
      <c r="F12" s="106">
        <f t="shared" si="5"/>
        <v>1425.6</v>
      </c>
      <c r="G12" s="106">
        <f t="shared" si="5"/>
        <v>1435.3</v>
      </c>
      <c r="H12" s="106">
        <f t="shared" si="5"/>
        <v>1429.6000000000001</v>
      </c>
      <c r="I12" s="106">
        <f t="shared" si="5"/>
        <v>1666.7000000000003</v>
      </c>
      <c r="J12" s="106">
        <f t="shared" si="5"/>
        <v>1739.4</v>
      </c>
      <c r="K12" s="106">
        <f t="shared" si="5"/>
        <v>1842.1</v>
      </c>
      <c r="L12" s="106">
        <f t="shared" si="5"/>
        <v>2433.7000000000003</v>
      </c>
      <c r="M12" s="106">
        <f t="shared" si="5"/>
        <v>15836.400000000001</v>
      </c>
      <c r="N12" s="106">
        <f t="shared" si="5"/>
        <v>1407.4</v>
      </c>
      <c r="O12" s="106">
        <f t="shared" si="5"/>
        <v>1125.8</v>
      </c>
      <c r="P12" s="106">
        <f t="shared" si="5"/>
        <v>1330.8000000000002</v>
      </c>
      <c r="Q12" s="106">
        <f t="shared" si="5"/>
        <v>1425.6</v>
      </c>
      <c r="R12" s="106">
        <f t="shared" si="5"/>
        <v>1435.3</v>
      </c>
      <c r="S12" s="106">
        <f t="shared" si="5"/>
        <v>1304.6999999999998</v>
      </c>
      <c r="T12" s="106">
        <f t="shared" si="5"/>
        <v>1365.6</v>
      </c>
      <c r="U12" s="106">
        <f t="shared" si="5"/>
        <v>1317.1</v>
      </c>
      <c r="V12" s="106">
        <f t="shared" si="5"/>
        <v>1430.1</v>
      </c>
      <c r="W12" s="106">
        <f t="shared" si="5"/>
        <v>1858.6999999999998</v>
      </c>
      <c r="X12" s="106">
        <f>SUM(X13:X18)</f>
        <v>14001.099999999999</v>
      </c>
      <c r="Y12" s="107">
        <f t="shared" si="1"/>
        <v>113.10825577990302</v>
      </c>
      <c r="Z12" s="99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ht="18" customHeight="1">
      <c r="A13" s="84"/>
      <c r="B13" s="108" t="s">
        <v>41</v>
      </c>
      <c r="C13" s="104">
        <f>+[1]DGA!N13</f>
        <v>822.1</v>
      </c>
      <c r="D13" s="104">
        <f>+[1]DGA!O13</f>
        <v>642.20000000000005</v>
      </c>
      <c r="E13" s="104">
        <f>+[1]DGA!P13</f>
        <v>788.7</v>
      </c>
      <c r="F13" s="104">
        <f>+[1]DGA!Q13</f>
        <v>871.4</v>
      </c>
      <c r="G13" s="104">
        <f>+[1]DGA!R13</f>
        <v>878.7</v>
      </c>
      <c r="H13" s="104">
        <f>+[1]DGA!S13</f>
        <v>984</v>
      </c>
      <c r="I13" s="104">
        <f>+[1]DGA!T13</f>
        <v>1057.2</v>
      </c>
      <c r="J13" s="104">
        <f>+[1]DGA!U13</f>
        <v>1163.2</v>
      </c>
      <c r="K13" s="104">
        <f>+[1]DGA!V13</f>
        <v>1154.5999999999999</v>
      </c>
      <c r="L13" s="104">
        <f>+[1]DGA!W13</f>
        <v>1533.3</v>
      </c>
      <c r="M13" s="105">
        <f t="shared" ref="M13:M19" si="6">SUM(C13:L13)</f>
        <v>9895.4</v>
      </c>
      <c r="N13" s="109">
        <v>822.1</v>
      </c>
      <c r="O13" s="109">
        <v>642.20000000000005</v>
      </c>
      <c r="P13" s="109">
        <v>788.7</v>
      </c>
      <c r="Q13" s="109">
        <v>871.4</v>
      </c>
      <c r="R13" s="109">
        <v>878.7</v>
      </c>
      <c r="S13" s="109">
        <v>870.7</v>
      </c>
      <c r="T13" s="109">
        <v>842.4</v>
      </c>
      <c r="U13" s="109">
        <v>812.4</v>
      </c>
      <c r="V13" s="109">
        <v>890.8</v>
      </c>
      <c r="W13" s="109">
        <v>1194.3</v>
      </c>
      <c r="X13" s="105">
        <f t="shared" ref="X13:X19" si="7">SUM(N13:W13)</f>
        <v>8613.6999999999989</v>
      </c>
      <c r="Y13" s="105">
        <f t="shared" si="1"/>
        <v>114.87978452929637</v>
      </c>
      <c r="Z13" s="99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18" customHeight="1">
      <c r="A14" s="84"/>
      <c r="B14" s="108" t="s">
        <v>84</v>
      </c>
      <c r="C14" s="104">
        <f>+[1]DGA!N14</f>
        <v>0</v>
      </c>
      <c r="D14" s="104">
        <f>+[1]DGA!O14</f>
        <v>0</v>
      </c>
      <c r="E14" s="104">
        <f>+[1]DGA!P14</f>
        <v>0</v>
      </c>
      <c r="F14" s="104">
        <f>+[1]DGA!Q14</f>
        <v>0</v>
      </c>
      <c r="G14" s="104">
        <f>+[1]DGA!R14</f>
        <v>0</v>
      </c>
      <c r="H14" s="104">
        <f>+[1]DGA!S14</f>
        <v>0</v>
      </c>
      <c r="I14" s="104">
        <f>+[1]DGA!T14</f>
        <v>0</v>
      </c>
      <c r="J14" s="104">
        <f>+[1]DGA!U14</f>
        <v>0</v>
      </c>
      <c r="K14" s="104">
        <f>+[1]DGA!V14</f>
        <v>0</v>
      </c>
      <c r="L14" s="104">
        <f>+[1]DGA!W14</f>
        <v>0</v>
      </c>
      <c r="M14" s="105">
        <f t="shared" si="6"/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5">
        <f t="shared" si="7"/>
        <v>0</v>
      </c>
      <c r="Y14" s="105">
        <v>0</v>
      </c>
      <c r="Z14" s="99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8" customHeight="1">
      <c r="A15" s="84"/>
      <c r="B15" s="108" t="s">
        <v>43</v>
      </c>
      <c r="C15" s="104">
        <f>+[1]DGA!N15</f>
        <v>300.89999999999998</v>
      </c>
      <c r="D15" s="104">
        <f>+[1]DGA!O15</f>
        <v>194.1</v>
      </c>
      <c r="E15" s="104">
        <f>+[1]DGA!P15</f>
        <v>218.9</v>
      </c>
      <c r="F15" s="104">
        <f>+[1]DGA!Q15</f>
        <v>237.3</v>
      </c>
      <c r="G15" s="104">
        <f>+[1]DGA!R15</f>
        <v>227.6</v>
      </c>
      <c r="H15" s="104">
        <f>+[1]DGA!S15</f>
        <v>116.4</v>
      </c>
      <c r="I15" s="104">
        <f>+[1]DGA!T15</f>
        <v>263.10000000000002</v>
      </c>
      <c r="J15" s="104">
        <f>+[1]DGA!U15</f>
        <v>194.9</v>
      </c>
      <c r="K15" s="104">
        <f>+[1]DGA!V15</f>
        <v>298.5</v>
      </c>
      <c r="L15" s="104">
        <f>+[1]DGA!W15</f>
        <v>477</v>
      </c>
      <c r="M15" s="105">
        <f t="shared" si="6"/>
        <v>2528.7000000000003</v>
      </c>
      <c r="N15" s="109">
        <v>300.89999999999998</v>
      </c>
      <c r="O15" s="109">
        <v>194.1</v>
      </c>
      <c r="P15" s="109">
        <v>218.9</v>
      </c>
      <c r="Q15" s="109">
        <v>237.3</v>
      </c>
      <c r="R15" s="109">
        <v>227.6</v>
      </c>
      <c r="S15" s="109">
        <v>166.1</v>
      </c>
      <c r="T15" s="109">
        <v>253.7</v>
      </c>
      <c r="U15" s="109">
        <v>207.6</v>
      </c>
      <c r="V15" s="109">
        <v>208.4</v>
      </c>
      <c r="W15" s="109">
        <v>265.8</v>
      </c>
      <c r="X15" s="105">
        <f t="shared" si="7"/>
        <v>2280.4</v>
      </c>
      <c r="Y15" s="105">
        <f>+M15/X15*100</f>
        <v>110.88844062445187</v>
      </c>
      <c r="Z15" s="99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8" customHeight="1">
      <c r="A16" s="84"/>
      <c r="B16" s="108" t="s">
        <v>85</v>
      </c>
      <c r="C16" s="104">
        <f>+[1]DGA!N16</f>
        <v>169.5</v>
      </c>
      <c r="D16" s="104">
        <f>+[1]DGA!O16</f>
        <v>197.9</v>
      </c>
      <c r="E16" s="104">
        <f>+[1]DGA!P16</f>
        <v>192.8</v>
      </c>
      <c r="F16" s="104">
        <f>+[1]DGA!Q16</f>
        <v>157.1</v>
      </c>
      <c r="G16" s="104">
        <f>+[1]DGA!R16</f>
        <v>202.8</v>
      </c>
      <c r="H16" s="104">
        <f>+[1]DGA!S16</f>
        <v>190.2</v>
      </c>
      <c r="I16" s="104">
        <f>+[1]DGA!T16</f>
        <v>207.9</v>
      </c>
      <c r="J16" s="104">
        <f>+[1]DGA!U16</f>
        <v>205.1</v>
      </c>
      <c r="K16" s="104">
        <f>+[1]DGA!V16</f>
        <v>205.4</v>
      </c>
      <c r="L16" s="104">
        <f>+[1]DGA!W16</f>
        <v>298</v>
      </c>
      <c r="M16" s="105">
        <f t="shared" si="6"/>
        <v>2026.7000000000003</v>
      </c>
      <c r="N16" s="109">
        <v>169.5</v>
      </c>
      <c r="O16" s="109">
        <v>197.9</v>
      </c>
      <c r="P16" s="109">
        <v>192.8</v>
      </c>
      <c r="Q16" s="109">
        <v>157.1</v>
      </c>
      <c r="R16" s="109">
        <v>202.8</v>
      </c>
      <c r="S16" s="109">
        <v>149.80000000000001</v>
      </c>
      <c r="T16" s="109">
        <v>146.30000000000001</v>
      </c>
      <c r="U16" s="109">
        <v>166.6</v>
      </c>
      <c r="V16" s="109">
        <v>198.1</v>
      </c>
      <c r="W16" s="109">
        <v>292.5</v>
      </c>
      <c r="X16" s="105">
        <f t="shared" si="7"/>
        <v>1873.3999999999999</v>
      </c>
      <c r="Y16" s="105">
        <f>+M16/X16*100</f>
        <v>108.18298281199961</v>
      </c>
      <c r="Z16" s="99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18" customHeight="1">
      <c r="A17" s="84"/>
      <c r="B17" s="108" t="s">
        <v>86</v>
      </c>
      <c r="C17" s="104">
        <f>+[1]DGA!N17</f>
        <v>114.9</v>
      </c>
      <c r="D17" s="104">
        <f>+[1]DGA!O17</f>
        <v>91.6</v>
      </c>
      <c r="E17" s="104">
        <f>+[1]DGA!P17</f>
        <v>130.4</v>
      </c>
      <c r="F17" s="104">
        <f>+[1]DGA!Q17</f>
        <v>159.80000000000001</v>
      </c>
      <c r="G17" s="104">
        <f>+[1]DGA!R17</f>
        <v>126.2</v>
      </c>
      <c r="H17" s="104">
        <f>+[1]DGA!S17</f>
        <v>139</v>
      </c>
      <c r="I17" s="104">
        <f>+[1]DGA!T17</f>
        <v>138.5</v>
      </c>
      <c r="J17" s="104">
        <f>+[1]DGA!U17</f>
        <v>176.2</v>
      </c>
      <c r="K17" s="104">
        <f>+[1]DGA!V17</f>
        <v>183.6</v>
      </c>
      <c r="L17" s="104">
        <f>+[1]DGA!W17</f>
        <v>125.4</v>
      </c>
      <c r="M17" s="105">
        <f t="shared" si="6"/>
        <v>1385.6</v>
      </c>
      <c r="N17" s="109">
        <v>114.9</v>
      </c>
      <c r="O17" s="109">
        <v>91.6</v>
      </c>
      <c r="P17" s="109">
        <v>130.4</v>
      </c>
      <c r="Q17" s="109">
        <v>159.80000000000001</v>
      </c>
      <c r="R17" s="109">
        <v>126.2</v>
      </c>
      <c r="S17" s="109">
        <v>118.1</v>
      </c>
      <c r="T17" s="109">
        <v>123.2</v>
      </c>
      <c r="U17" s="109">
        <v>130.5</v>
      </c>
      <c r="V17" s="109">
        <v>132.80000000000001</v>
      </c>
      <c r="W17" s="109">
        <v>106.1</v>
      </c>
      <c r="X17" s="105">
        <f t="shared" si="7"/>
        <v>1233.5999999999999</v>
      </c>
      <c r="Y17" s="105">
        <f>+M17/X17*100</f>
        <v>112.32166018158236</v>
      </c>
      <c r="Z17" s="99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14.25">
      <c r="A18" s="84"/>
      <c r="B18" s="108" t="s">
        <v>33</v>
      </c>
      <c r="C18" s="104">
        <f>+[1]DGA!N18</f>
        <v>0</v>
      </c>
      <c r="D18" s="104">
        <f>+[1]DGA!O18</f>
        <v>0</v>
      </c>
      <c r="E18" s="104">
        <f>+[1]DGA!P18</f>
        <v>0</v>
      </c>
      <c r="F18" s="104">
        <f>+[1]DGA!Q18</f>
        <v>0</v>
      </c>
      <c r="G18" s="104">
        <f>+[1]DGA!R18</f>
        <v>0</v>
      </c>
      <c r="H18" s="104">
        <f>+[1]DGA!S18</f>
        <v>0</v>
      </c>
      <c r="I18" s="104">
        <f>+[1]DGA!T18</f>
        <v>0</v>
      </c>
      <c r="J18" s="104">
        <f>+[1]DGA!U18</f>
        <v>0</v>
      </c>
      <c r="K18" s="104">
        <f>+[1]DGA!V18</f>
        <v>0</v>
      </c>
      <c r="L18" s="104">
        <f>+[1]DGA!W18</f>
        <v>0</v>
      </c>
      <c r="M18" s="105">
        <f t="shared" si="6"/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5">
        <f t="shared" si="7"/>
        <v>0</v>
      </c>
      <c r="Y18" s="110">
        <v>0</v>
      </c>
      <c r="Z18" s="99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14.25">
      <c r="A19" s="84"/>
      <c r="B19" s="111" t="s">
        <v>51</v>
      </c>
      <c r="C19" s="106">
        <f>+[1]DGA!N19</f>
        <v>51.8</v>
      </c>
      <c r="D19" s="106">
        <f>+[1]DGA!O19</f>
        <v>81.2</v>
      </c>
      <c r="E19" s="106">
        <f>+[1]DGA!P19</f>
        <v>36.4</v>
      </c>
      <c r="F19" s="106">
        <f>+[1]DGA!Q19</f>
        <v>26.4</v>
      </c>
      <c r="G19" s="106">
        <f>+[1]DGA!R19</f>
        <v>28.1</v>
      </c>
      <c r="H19" s="106">
        <f>+[1]DGA!S19</f>
        <v>28</v>
      </c>
      <c r="I19" s="106">
        <f>+[1]DGA!T19</f>
        <v>27.4</v>
      </c>
      <c r="J19" s="106">
        <f>+[1]DGA!U19</f>
        <v>29.6</v>
      </c>
      <c r="K19" s="106">
        <f>+[1]DGA!V19</f>
        <v>23.5</v>
      </c>
      <c r="L19" s="106">
        <f>+[1]DGA!W19</f>
        <v>30.3</v>
      </c>
      <c r="M19" s="107">
        <f t="shared" si="6"/>
        <v>362.70000000000005</v>
      </c>
      <c r="N19" s="106">
        <v>51.8</v>
      </c>
      <c r="O19" s="106">
        <v>81.2</v>
      </c>
      <c r="P19" s="106">
        <v>36.4</v>
      </c>
      <c r="Q19" s="106">
        <v>26.4</v>
      </c>
      <c r="R19" s="106">
        <v>28.1</v>
      </c>
      <c r="S19" s="106">
        <v>24.5</v>
      </c>
      <c r="T19" s="106">
        <v>36.5</v>
      </c>
      <c r="U19" s="106">
        <v>27.8</v>
      </c>
      <c r="V19" s="106">
        <v>35.5</v>
      </c>
      <c r="W19" s="106">
        <v>38.6</v>
      </c>
      <c r="X19" s="107">
        <f t="shared" si="7"/>
        <v>386.8</v>
      </c>
      <c r="Y19" s="107">
        <f>+M19/X19*100</f>
        <v>93.76938986556361</v>
      </c>
      <c r="Z19" s="99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18" customHeight="1">
      <c r="A20" s="84"/>
      <c r="B20" s="54" t="s">
        <v>87</v>
      </c>
      <c r="C20" s="106">
        <f t="shared" ref="C20:X20" si="8">+C21+C24+C25</f>
        <v>2740.5</v>
      </c>
      <c r="D20" s="106">
        <f t="shared" si="8"/>
        <v>2968.6</v>
      </c>
      <c r="E20" s="106">
        <f t="shared" si="8"/>
        <v>3277.6000000000004</v>
      </c>
      <c r="F20" s="106">
        <f t="shared" si="8"/>
        <v>3032.1</v>
      </c>
      <c r="G20" s="106">
        <f t="shared" si="8"/>
        <v>3180.6</v>
      </c>
      <c r="H20" s="106">
        <f t="shared" si="8"/>
        <v>3582.9</v>
      </c>
      <c r="I20" s="106">
        <f t="shared" si="8"/>
        <v>3429.6</v>
      </c>
      <c r="J20" s="106">
        <f t="shared" si="8"/>
        <v>3646.2999999999997</v>
      </c>
      <c r="K20" s="106">
        <f t="shared" si="8"/>
        <v>3626.3999999999996</v>
      </c>
      <c r="L20" s="106">
        <f t="shared" si="8"/>
        <v>4433.1000000000004</v>
      </c>
      <c r="M20" s="107">
        <f t="shared" si="8"/>
        <v>33917.700000000004</v>
      </c>
      <c r="N20" s="106">
        <f t="shared" si="8"/>
        <v>2740.5</v>
      </c>
      <c r="O20" s="106">
        <f t="shared" si="8"/>
        <v>2968.5</v>
      </c>
      <c r="P20" s="106">
        <f t="shared" si="8"/>
        <v>3277.7000000000003</v>
      </c>
      <c r="Q20" s="106">
        <f t="shared" si="8"/>
        <v>3032.1</v>
      </c>
      <c r="R20" s="106">
        <f t="shared" si="8"/>
        <v>3180.6</v>
      </c>
      <c r="S20" s="106">
        <f t="shared" si="8"/>
        <v>3584.9</v>
      </c>
      <c r="T20" s="106">
        <f t="shared" si="8"/>
        <v>3280.2</v>
      </c>
      <c r="U20" s="106">
        <f t="shared" si="8"/>
        <v>3245.2</v>
      </c>
      <c r="V20" s="106">
        <f t="shared" si="8"/>
        <v>3511.7000000000003</v>
      </c>
      <c r="W20" s="106">
        <f t="shared" si="8"/>
        <v>3709.1000000000004</v>
      </c>
      <c r="X20" s="107">
        <f t="shared" si="8"/>
        <v>32530.5</v>
      </c>
      <c r="Y20" s="107">
        <f>+M20/X20*100</f>
        <v>104.26430580532117</v>
      </c>
      <c r="Z20" s="99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8" customHeight="1">
      <c r="A21" s="84"/>
      <c r="B21" s="102" t="s">
        <v>88</v>
      </c>
      <c r="C21" s="106">
        <f t="shared" ref="C21:X21" si="9">+C22+C23</f>
        <v>2709.6</v>
      </c>
      <c r="D21" s="106">
        <f t="shared" si="9"/>
        <v>2948.2</v>
      </c>
      <c r="E21" s="106">
        <f t="shared" si="9"/>
        <v>3253.8</v>
      </c>
      <c r="F21" s="106">
        <f t="shared" si="9"/>
        <v>3010</v>
      </c>
      <c r="G21" s="106">
        <f t="shared" si="9"/>
        <v>3155.7</v>
      </c>
      <c r="H21" s="106">
        <f t="shared" si="9"/>
        <v>3560.9</v>
      </c>
      <c r="I21" s="106">
        <f t="shared" si="9"/>
        <v>3412.2</v>
      </c>
      <c r="J21" s="106">
        <f t="shared" si="9"/>
        <v>3620.1</v>
      </c>
      <c r="K21" s="106">
        <f t="shared" si="9"/>
        <v>3602.7</v>
      </c>
      <c r="L21" s="106">
        <f t="shared" si="9"/>
        <v>4413.6000000000004</v>
      </c>
      <c r="M21" s="107">
        <f t="shared" si="9"/>
        <v>33686.800000000003</v>
      </c>
      <c r="N21" s="106">
        <f t="shared" si="9"/>
        <v>2709.6</v>
      </c>
      <c r="O21" s="106">
        <f t="shared" si="9"/>
        <v>2948.2</v>
      </c>
      <c r="P21" s="106">
        <f t="shared" si="9"/>
        <v>3253.8</v>
      </c>
      <c r="Q21" s="106">
        <f t="shared" si="9"/>
        <v>3010</v>
      </c>
      <c r="R21" s="106">
        <f t="shared" si="9"/>
        <v>3155.7</v>
      </c>
      <c r="S21" s="106">
        <f t="shared" si="9"/>
        <v>3561</v>
      </c>
      <c r="T21" s="106">
        <f t="shared" si="9"/>
        <v>3255.5</v>
      </c>
      <c r="U21" s="106">
        <f t="shared" si="9"/>
        <v>3221.7</v>
      </c>
      <c r="V21" s="106">
        <f t="shared" si="9"/>
        <v>3487.3</v>
      </c>
      <c r="W21" s="106">
        <f t="shared" si="9"/>
        <v>3688.3</v>
      </c>
      <c r="X21" s="107">
        <f t="shared" si="9"/>
        <v>32291.1</v>
      </c>
      <c r="Y21" s="107">
        <f>+M21/X21*100</f>
        <v>104.32224359033914</v>
      </c>
      <c r="Z21" s="99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8" customHeight="1">
      <c r="A22" s="84"/>
      <c r="B22" s="50" t="s">
        <v>89</v>
      </c>
      <c r="C22" s="104">
        <f>+[1]DGA!N22</f>
        <v>2709.6</v>
      </c>
      <c r="D22" s="104">
        <f>+[1]DGA!O22</f>
        <v>2948.2</v>
      </c>
      <c r="E22" s="104">
        <f>+[1]DGA!P22</f>
        <v>3253.8</v>
      </c>
      <c r="F22" s="104">
        <f>+[1]DGA!Q22</f>
        <v>3010</v>
      </c>
      <c r="G22" s="104">
        <f>+[1]DGA!R22</f>
        <v>3155.7</v>
      </c>
      <c r="H22" s="104">
        <f>+[1]DGA!S22</f>
        <v>3560.9</v>
      </c>
      <c r="I22" s="104">
        <f>+[1]DGA!T22</f>
        <v>3412.2</v>
      </c>
      <c r="J22" s="104">
        <f>+[1]DGA!U22</f>
        <v>3620.1</v>
      </c>
      <c r="K22" s="104">
        <f>+[1]DGA!V22</f>
        <v>3602.7</v>
      </c>
      <c r="L22" s="104">
        <f>+[1]DGA!W22</f>
        <v>4413.6000000000004</v>
      </c>
      <c r="M22" s="105">
        <f>SUM(C22:L22)</f>
        <v>33686.800000000003</v>
      </c>
      <c r="N22" s="104">
        <f>+'[1]PP (EST)'!N48</f>
        <v>2709.6</v>
      </c>
      <c r="O22" s="104">
        <f>+'[1]PP (EST)'!O48</f>
        <v>2948.2</v>
      </c>
      <c r="P22" s="104">
        <f>+'[1]PP (EST)'!P48</f>
        <v>3253.8</v>
      </c>
      <c r="Q22" s="104">
        <f>+'[1]PP (EST)'!Q48</f>
        <v>3010</v>
      </c>
      <c r="R22" s="104">
        <f>+'[1]PP (EST)'!R48</f>
        <v>3155.7</v>
      </c>
      <c r="S22" s="104">
        <f>+'[1]PP (EST)'!S48</f>
        <v>3561</v>
      </c>
      <c r="T22" s="104">
        <f>+'[1]PP (EST)'!T48</f>
        <v>3255.5</v>
      </c>
      <c r="U22" s="104">
        <f>+'[1]PP (EST)'!U48</f>
        <v>3221.7</v>
      </c>
      <c r="V22" s="104">
        <f>+'[1]PP (EST)'!V48</f>
        <v>3487.3</v>
      </c>
      <c r="W22" s="104">
        <f>+'[1]PP (EST)'!W48</f>
        <v>3688.3</v>
      </c>
      <c r="X22" s="105">
        <f>SUM(N22:W22)</f>
        <v>32291.1</v>
      </c>
      <c r="Y22" s="105">
        <f>+M22/X22*100</f>
        <v>104.32224359033914</v>
      </c>
      <c r="Z22" s="99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18" hidden="1" customHeight="1">
      <c r="A23" s="84"/>
      <c r="B23" s="50" t="s">
        <v>90</v>
      </c>
      <c r="C23" s="104">
        <f>+[1]DGA!N23</f>
        <v>0</v>
      </c>
      <c r="D23" s="104">
        <f>+[1]DGA!O23</f>
        <v>0</v>
      </c>
      <c r="E23" s="104">
        <f>+[1]DGA!P23</f>
        <v>0</v>
      </c>
      <c r="F23" s="104">
        <f>+[1]DGA!Q23</f>
        <v>0</v>
      </c>
      <c r="G23" s="104">
        <f>+[1]DGA!R23</f>
        <v>0</v>
      </c>
      <c r="H23" s="104">
        <f>+[1]DGA!S23</f>
        <v>0</v>
      </c>
      <c r="I23" s="104">
        <f>+[1]DGA!T23</f>
        <v>0</v>
      </c>
      <c r="J23" s="104">
        <f>+[1]DGA!U23</f>
        <v>0</v>
      </c>
      <c r="K23" s="104">
        <f>+[1]DGA!V23</f>
        <v>0</v>
      </c>
      <c r="L23" s="104">
        <f>+[1]DGA!W23</f>
        <v>0</v>
      </c>
      <c r="M23" s="105">
        <f>SUM(C23:L23)</f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5">
        <f>SUM(N23:W23)</f>
        <v>0</v>
      </c>
      <c r="Y23" s="112">
        <v>0</v>
      </c>
      <c r="Z23" s="99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8" customHeight="1">
      <c r="A24" s="84"/>
      <c r="B24" s="102" t="s">
        <v>91</v>
      </c>
      <c r="C24" s="106">
        <f>+[1]DGA!N24</f>
        <v>0</v>
      </c>
      <c r="D24" s="106">
        <f>+[1]DGA!O24</f>
        <v>0</v>
      </c>
      <c r="E24" s="106">
        <f>+[1]DGA!P24</f>
        <v>0</v>
      </c>
      <c r="F24" s="106">
        <f>+[1]DGA!Q24</f>
        <v>0</v>
      </c>
      <c r="G24" s="106">
        <f>+[1]DGA!R24</f>
        <v>0</v>
      </c>
      <c r="H24" s="106">
        <f>+[1]DGA!S24</f>
        <v>0</v>
      </c>
      <c r="I24" s="106">
        <f>+[1]DGA!T24</f>
        <v>0</v>
      </c>
      <c r="J24" s="106">
        <f>+[1]DGA!U24</f>
        <v>0</v>
      </c>
      <c r="K24" s="106">
        <f>+[1]DGA!V24</f>
        <v>0</v>
      </c>
      <c r="L24" s="106">
        <f>+[1]DGA!W24</f>
        <v>0</v>
      </c>
      <c r="M24" s="107">
        <f>SUM(C24:L24)</f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07">
        <f>SUM(N24:W24)</f>
        <v>0</v>
      </c>
      <c r="Y24" s="112">
        <v>0</v>
      </c>
      <c r="Z24" s="99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18" customHeight="1">
      <c r="A25" s="84"/>
      <c r="B25" s="102" t="s">
        <v>92</v>
      </c>
      <c r="C25" s="27">
        <f t="shared" ref="C25:W25" si="10">+C26+C27</f>
        <v>30.9</v>
      </c>
      <c r="D25" s="27">
        <f t="shared" si="10"/>
        <v>20.400000000000002</v>
      </c>
      <c r="E25" s="27">
        <f t="shared" si="10"/>
        <v>23.8</v>
      </c>
      <c r="F25" s="27">
        <f t="shared" si="10"/>
        <v>22.1</v>
      </c>
      <c r="G25" s="27">
        <f t="shared" si="10"/>
        <v>24.900000000000002</v>
      </c>
      <c r="H25" s="27">
        <f t="shared" si="10"/>
        <v>22</v>
      </c>
      <c r="I25" s="27">
        <f t="shared" si="10"/>
        <v>17.399999999999999</v>
      </c>
      <c r="J25" s="27">
        <f t="shared" si="10"/>
        <v>26.2</v>
      </c>
      <c r="K25" s="27">
        <f t="shared" si="10"/>
        <v>23.7</v>
      </c>
      <c r="L25" s="27">
        <f t="shared" si="10"/>
        <v>19.5</v>
      </c>
      <c r="M25" s="40">
        <f t="shared" si="10"/>
        <v>230.9</v>
      </c>
      <c r="N25" s="27">
        <f t="shared" si="10"/>
        <v>30.9</v>
      </c>
      <c r="O25" s="27">
        <f t="shared" si="10"/>
        <v>20.3</v>
      </c>
      <c r="P25" s="27">
        <f t="shared" si="10"/>
        <v>23.9</v>
      </c>
      <c r="Q25" s="27">
        <f t="shared" si="10"/>
        <v>22.1</v>
      </c>
      <c r="R25" s="27">
        <f t="shared" si="10"/>
        <v>24.900000000000002</v>
      </c>
      <c r="S25" s="27">
        <f t="shared" si="10"/>
        <v>23.9</v>
      </c>
      <c r="T25" s="27">
        <f t="shared" si="10"/>
        <v>24.7</v>
      </c>
      <c r="U25" s="27">
        <f t="shared" si="10"/>
        <v>23.5</v>
      </c>
      <c r="V25" s="27">
        <f t="shared" si="10"/>
        <v>24.400000000000002</v>
      </c>
      <c r="W25" s="27">
        <f t="shared" si="10"/>
        <v>20.8</v>
      </c>
      <c r="X25" s="40">
        <f>+X26+X27</f>
        <v>239.4</v>
      </c>
      <c r="Y25" s="107">
        <f t="shared" ref="Y25:Y32" si="11">+M25/X25*100</f>
        <v>96.449456975772762</v>
      </c>
      <c r="Z25" s="99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18" customHeight="1">
      <c r="A26" s="84"/>
      <c r="B26" s="50" t="s">
        <v>93</v>
      </c>
      <c r="C26" s="43">
        <f>+[1]DGA!N26</f>
        <v>30.2</v>
      </c>
      <c r="D26" s="43">
        <f>+[1]DGA!O26</f>
        <v>19.3</v>
      </c>
      <c r="E26" s="43">
        <f>+[1]DGA!P26</f>
        <v>22.5</v>
      </c>
      <c r="F26" s="43">
        <f>+[1]DGA!Q26</f>
        <v>21.1</v>
      </c>
      <c r="G26" s="43">
        <f>+[1]DGA!R26</f>
        <v>24.3</v>
      </c>
      <c r="H26" s="43">
        <f>+[1]DGA!S26</f>
        <v>20.9</v>
      </c>
      <c r="I26" s="43">
        <f>+[1]DGA!T26</f>
        <v>16.5</v>
      </c>
      <c r="J26" s="43">
        <f>+[1]DGA!U26</f>
        <v>25.4</v>
      </c>
      <c r="K26" s="43">
        <f>+[1]DGA!V26</f>
        <v>22.4</v>
      </c>
      <c r="L26" s="43">
        <f>+[1]DGA!W26</f>
        <v>18.899999999999999</v>
      </c>
      <c r="M26" s="105">
        <f>SUM(C26:L26)</f>
        <v>221.5</v>
      </c>
      <c r="N26" s="43">
        <v>30.2</v>
      </c>
      <c r="O26" s="43">
        <v>19.3</v>
      </c>
      <c r="P26" s="43">
        <v>22.5</v>
      </c>
      <c r="Q26" s="43">
        <v>21.1</v>
      </c>
      <c r="R26" s="43">
        <v>24.3</v>
      </c>
      <c r="S26" s="43">
        <v>22.9</v>
      </c>
      <c r="T26" s="43">
        <v>23.9</v>
      </c>
      <c r="U26" s="43">
        <v>22.4</v>
      </c>
      <c r="V26" s="43">
        <v>22.8</v>
      </c>
      <c r="W26" s="43">
        <v>19.5</v>
      </c>
      <c r="X26" s="105">
        <f>SUM(N26:W26)</f>
        <v>228.9</v>
      </c>
      <c r="Y26" s="105">
        <f t="shared" si="11"/>
        <v>96.767147225862814</v>
      </c>
      <c r="Z26" s="99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18" customHeight="1">
      <c r="A27" s="84"/>
      <c r="B27" s="114" t="s">
        <v>33</v>
      </c>
      <c r="C27" s="43">
        <f>+[1]DGA!N27</f>
        <v>0.7</v>
      </c>
      <c r="D27" s="43">
        <f>+[1]DGA!O27</f>
        <v>1.1000000000000001</v>
      </c>
      <c r="E27" s="43">
        <f>+[1]DGA!P27</f>
        <v>1.3</v>
      </c>
      <c r="F27" s="43">
        <f>+[1]DGA!Q27</f>
        <v>1</v>
      </c>
      <c r="G27" s="43">
        <f>+[1]DGA!R27</f>
        <v>0.6</v>
      </c>
      <c r="H27" s="43">
        <f>+[1]DGA!S27</f>
        <v>1.1000000000000001</v>
      </c>
      <c r="I27" s="43">
        <f>+[1]DGA!T27</f>
        <v>0.9</v>
      </c>
      <c r="J27" s="43">
        <f>+[1]DGA!U27</f>
        <v>0.8</v>
      </c>
      <c r="K27" s="43">
        <f>+[1]DGA!V27</f>
        <v>1.3</v>
      </c>
      <c r="L27" s="43">
        <f>+[1]DGA!W27</f>
        <v>0.6</v>
      </c>
      <c r="M27" s="105">
        <f>SUM(C27:L27)</f>
        <v>9.3999999999999986</v>
      </c>
      <c r="N27" s="43">
        <v>0.7</v>
      </c>
      <c r="O27" s="43">
        <v>1</v>
      </c>
      <c r="P27" s="43">
        <v>1.4</v>
      </c>
      <c r="Q27" s="43">
        <v>1</v>
      </c>
      <c r="R27" s="43">
        <v>0.6</v>
      </c>
      <c r="S27" s="43">
        <v>1</v>
      </c>
      <c r="T27" s="43">
        <v>0.8</v>
      </c>
      <c r="U27" s="43">
        <v>1.1000000000000001</v>
      </c>
      <c r="V27" s="43">
        <v>1.6</v>
      </c>
      <c r="W27" s="43">
        <v>1.3</v>
      </c>
      <c r="X27" s="105">
        <f>SUM(N27:W27)</f>
        <v>10.5</v>
      </c>
      <c r="Y27" s="105">
        <f t="shared" si="11"/>
        <v>89.523809523809504</v>
      </c>
      <c r="Z27" s="99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18" customHeight="1">
      <c r="A28" s="84"/>
      <c r="B28" s="115" t="s">
        <v>94</v>
      </c>
      <c r="C28" s="27">
        <f>+[1]DGA!N28</f>
        <v>0</v>
      </c>
      <c r="D28" s="27">
        <f>+[1]DGA!O28</f>
        <v>0.2</v>
      </c>
      <c r="E28" s="27">
        <f>+[1]DGA!P28</f>
        <v>0.1</v>
      </c>
      <c r="F28" s="27">
        <f>+[1]DGA!Q28</f>
        <v>0</v>
      </c>
      <c r="G28" s="27">
        <f>+[1]DGA!R28</f>
        <v>0.2</v>
      </c>
      <c r="H28" s="27">
        <f>+[1]DGA!S28</f>
        <v>0</v>
      </c>
      <c r="I28" s="27">
        <f>+[1]DGA!T28</f>
        <v>0.1</v>
      </c>
      <c r="J28" s="27">
        <f>+[1]DGA!U28</f>
        <v>0</v>
      </c>
      <c r="K28" s="27">
        <f>+[1]DGA!V28</f>
        <v>0.1</v>
      </c>
      <c r="L28" s="27">
        <f>+[1]DGA!W28</f>
        <v>0</v>
      </c>
      <c r="M28" s="107">
        <f>SUM(C28:L28)</f>
        <v>0.7</v>
      </c>
      <c r="N28" s="27">
        <v>0</v>
      </c>
      <c r="O28" s="27">
        <v>0.2</v>
      </c>
      <c r="P28" s="27">
        <v>0.1</v>
      </c>
      <c r="Q28" s="27">
        <v>0</v>
      </c>
      <c r="R28" s="27">
        <v>0.2</v>
      </c>
      <c r="S28" s="27">
        <v>0.2</v>
      </c>
      <c r="T28" s="27">
        <v>0.1</v>
      </c>
      <c r="U28" s="27">
        <v>0.3</v>
      </c>
      <c r="V28" s="27">
        <v>0.2</v>
      </c>
      <c r="W28" s="27">
        <v>0.2</v>
      </c>
      <c r="X28" s="107">
        <f>SUM(N28:W28)</f>
        <v>1.4999999999999998</v>
      </c>
      <c r="Y28" s="105">
        <f t="shared" si="11"/>
        <v>46.666666666666671</v>
      </c>
      <c r="Z28" s="99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18" customHeight="1">
      <c r="A29" s="84"/>
      <c r="B29" s="116" t="s">
        <v>95</v>
      </c>
      <c r="C29" s="31">
        <f t="shared" ref="C29:X30" si="12">+C30</f>
        <v>286.5</v>
      </c>
      <c r="D29" s="31">
        <f t="shared" si="12"/>
        <v>251.7</v>
      </c>
      <c r="E29" s="31">
        <f t="shared" si="12"/>
        <v>145.30000000000001</v>
      </c>
      <c r="F29" s="31">
        <f t="shared" si="12"/>
        <v>145.4</v>
      </c>
      <c r="G29" s="31">
        <f t="shared" si="12"/>
        <v>178.5</v>
      </c>
      <c r="H29" s="31">
        <f t="shared" si="12"/>
        <v>177.2</v>
      </c>
      <c r="I29" s="31">
        <f t="shared" si="12"/>
        <v>202.8</v>
      </c>
      <c r="J29" s="31">
        <f t="shared" si="12"/>
        <v>324.2</v>
      </c>
      <c r="K29" s="31">
        <f t="shared" si="12"/>
        <v>308.10000000000002</v>
      </c>
      <c r="L29" s="31">
        <f t="shared" si="12"/>
        <v>237</v>
      </c>
      <c r="M29" s="31">
        <f t="shared" si="12"/>
        <v>2256.6999999999998</v>
      </c>
      <c r="N29" s="31">
        <f t="shared" si="12"/>
        <v>286.5</v>
      </c>
      <c r="O29" s="31">
        <f t="shared" si="12"/>
        <v>251.7</v>
      </c>
      <c r="P29" s="31">
        <f t="shared" si="12"/>
        <v>145.30000000000001</v>
      </c>
      <c r="Q29" s="31">
        <f t="shared" si="12"/>
        <v>145.4</v>
      </c>
      <c r="R29" s="31">
        <f t="shared" si="12"/>
        <v>178.5</v>
      </c>
      <c r="S29" s="31">
        <f t="shared" si="12"/>
        <v>148.19999999999999</v>
      </c>
      <c r="T29" s="31">
        <f t="shared" si="12"/>
        <v>109.1</v>
      </c>
      <c r="U29" s="31">
        <f t="shared" si="12"/>
        <v>162.30000000000001</v>
      </c>
      <c r="V29" s="31">
        <f t="shared" si="12"/>
        <v>175.3</v>
      </c>
      <c r="W29" s="31">
        <f t="shared" si="12"/>
        <v>194.3</v>
      </c>
      <c r="X29" s="31">
        <f t="shared" si="12"/>
        <v>1796.5999999999997</v>
      </c>
      <c r="Y29" s="107">
        <f t="shared" si="11"/>
        <v>125.60948458198821</v>
      </c>
      <c r="Z29" s="117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8" customHeight="1">
      <c r="A30" s="84"/>
      <c r="B30" s="118" t="s">
        <v>57</v>
      </c>
      <c r="C30" s="101">
        <f t="shared" si="12"/>
        <v>286.5</v>
      </c>
      <c r="D30" s="101">
        <f t="shared" si="12"/>
        <v>251.7</v>
      </c>
      <c r="E30" s="101">
        <f t="shared" si="12"/>
        <v>145.30000000000001</v>
      </c>
      <c r="F30" s="101">
        <f t="shared" si="12"/>
        <v>145.4</v>
      </c>
      <c r="G30" s="101">
        <f t="shared" si="12"/>
        <v>178.5</v>
      </c>
      <c r="H30" s="101">
        <f t="shared" si="12"/>
        <v>177.2</v>
      </c>
      <c r="I30" s="101">
        <f t="shared" si="12"/>
        <v>202.8</v>
      </c>
      <c r="J30" s="101">
        <f t="shared" si="12"/>
        <v>324.2</v>
      </c>
      <c r="K30" s="101">
        <f t="shared" si="12"/>
        <v>308.10000000000002</v>
      </c>
      <c r="L30" s="101">
        <f t="shared" si="12"/>
        <v>237</v>
      </c>
      <c r="M30" s="98">
        <f t="shared" si="12"/>
        <v>2256.6999999999998</v>
      </c>
      <c r="N30" s="101">
        <f t="shared" si="12"/>
        <v>286.5</v>
      </c>
      <c r="O30" s="101">
        <f t="shared" si="12"/>
        <v>251.7</v>
      </c>
      <c r="P30" s="101">
        <f t="shared" si="12"/>
        <v>145.30000000000001</v>
      </c>
      <c r="Q30" s="101">
        <f t="shared" si="12"/>
        <v>145.4</v>
      </c>
      <c r="R30" s="101">
        <f t="shared" si="12"/>
        <v>178.5</v>
      </c>
      <c r="S30" s="101">
        <f t="shared" si="12"/>
        <v>148.19999999999999</v>
      </c>
      <c r="T30" s="101">
        <f t="shared" si="12"/>
        <v>109.1</v>
      </c>
      <c r="U30" s="101">
        <f t="shared" si="12"/>
        <v>162.30000000000001</v>
      </c>
      <c r="V30" s="101">
        <f t="shared" si="12"/>
        <v>175.3</v>
      </c>
      <c r="W30" s="101">
        <f t="shared" si="12"/>
        <v>194.3</v>
      </c>
      <c r="X30" s="98">
        <f t="shared" si="12"/>
        <v>1796.5999999999997</v>
      </c>
      <c r="Y30" s="107">
        <f t="shared" si="11"/>
        <v>125.60948458198821</v>
      </c>
      <c r="Z30" s="99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8" customHeight="1">
      <c r="A31" s="84"/>
      <c r="B31" s="119" t="s">
        <v>59</v>
      </c>
      <c r="C31" s="120">
        <f>+[1]DGA!N31</f>
        <v>286.5</v>
      </c>
      <c r="D31" s="120">
        <f>+[1]DGA!O31</f>
        <v>251.7</v>
      </c>
      <c r="E31" s="120">
        <f>+[1]DGA!P31</f>
        <v>145.30000000000001</v>
      </c>
      <c r="F31" s="120">
        <f>+[1]DGA!Q31</f>
        <v>145.4</v>
      </c>
      <c r="G31" s="120">
        <f>+[1]DGA!R31</f>
        <v>178.5</v>
      </c>
      <c r="H31" s="120">
        <f>+[1]DGA!S31</f>
        <v>177.2</v>
      </c>
      <c r="I31" s="120">
        <f>+[1]DGA!T31</f>
        <v>202.8</v>
      </c>
      <c r="J31" s="120">
        <f>+[1]DGA!U31</f>
        <v>324.2</v>
      </c>
      <c r="K31" s="120">
        <f>+[1]DGA!V31</f>
        <v>308.10000000000002</v>
      </c>
      <c r="L31" s="120">
        <f>+[1]DGA!W31</f>
        <v>237</v>
      </c>
      <c r="M31" s="105">
        <f>SUM(C31:L31)</f>
        <v>2256.6999999999998</v>
      </c>
      <c r="N31" s="120">
        <v>286.5</v>
      </c>
      <c r="O31" s="120">
        <v>251.7</v>
      </c>
      <c r="P31" s="120">
        <v>145.30000000000001</v>
      </c>
      <c r="Q31" s="120">
        <v>145.4</v>
      </c>
      <c r="R31" s="120">
        <v>178.5</v>
      </c>
      <c r="S31" s="120">
        <v>148.19999999999999</v>
      </c>
      <c r="T31" s="120">
        <v>109.1</v>
      </c>
      <c r="U31" s="120">
        <v>162.30000000000001</v>
      </c>
      <c r="V31" s="120">
        <v>175.3</v>
      </c>
      <c r="W31" s="120">
        <v>194.3</v>
      </c>
      <c r="X31" s="105">
        <f>SUM(N31:W31)</f>
        <v>1796.5999999999997</v>
      </c>
      <c r="Y31" s="105">
        <f t="shared" si="11"/>
        <v>125.60948458198821</v>
      </c>
      <c r="Z31" s="7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18" customHeight="1">
      <c r="A32" s="84"/>
      <c r="B32" s="54" t="s">
        <v>96</v>
      </c>
      <c r="C32" s="101">
        <f>+[1]DGA!N32</f>
        <v>23.3</v>
      </c>
      <c r="D32" s="101">
        <f>+[1]DGA!O32</f>
        <v>0</v>
      </c>
      <c r="E32" s="101">
        <f>+[1]DGA!P32</f>
        <v>0</v>
      </c>
      <c r="F32" s="101">
        <f>+[1]DGA!Q32</f>
        <v>34.6</v>
      </c>
      <c r="G32" s="101">
        <f>+[1]DGA!R32</f>
        <v>0</v>
      </c>
      <c r="H32" s="101">
        <f>+[1]DGA!S32</f>
        <v>0</v>
      </c>
      <c r="I32" s="101">
        <f>+[1]DGA!T32</f>
        <v>44.5</v>
      </c>
      <c r="J32" s="101">
        <f>+[1]DGA!U32</f>
        <v>0</v>
      </c>
      <c r="K32" s="101">
        <f>+[1]DGA!V32</f>
        <v>0</v>
      </c>
      <c r="L32" s="101">
        <f>+[1]DGA!W32</f>
        <v>47</v>
      </c>
      <c r="M32" s="101">
        <f>+[1]DGA!X32</f>
        <v>149.4</v>
      </c>
      <c r="N32" s="101">
        <v>23.4</v>
      </c>
      <c r="O32" s="101">
        <v>0</v>
      </c>
      <c r="P32" s="101">
        <v>0</v>
      </c>
      <c r="Q32" s="101">
        <v>34.6</v>
      </c>
      <c r="R32" s="101">
        <v>0</v>
      </c>
      <c r="S32" s="101">
        <v>0.8</v>
      </c>
      <c r="T32" s="101">
        <v>0</v>
      </c>
      <c r="U32" s="101">
        <v>0</v>
      </c>
      <c r="V32" s="101">
        <v>0</v>
      </c>
      <c r="W32" s="101">
        <v>0</v>
      </c>
      <c r="X32" s="107">
        <f>SUM(N32:W32)</f>
        <v>58.8</v>
      </c>
      <c r="Y32" s="107">
        <f t="shared" si="11"/>
        <v>254.08163265306123</v>
      </c>
      <c r="Z32" s="7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18" customHeight="1" thickBot="1">
      <c r="A33" s="84"/>
      <c r="B33" s="64" t="s">
        <v>97</v>
      </c>
      <c r="C33" s="65">
        <f t="shared" ref="C33:X33" si="13">+C8+C28+C29+C32</f>
        <v>12485.899999999998</v>
      </c>
      <c r="D33" s="65">
        <f t="shared" si="13"/>
        <v>12966.300000000001</v>
      </c>
      <c r="E33" s="65">
        <f t="shared" si="13"/>
        <v>14423.300000000001</v>
      </c>
      <c r="F33" s="65">
        <f t="shared" si="13"/>
        <v>13703.5</v>
      </c>
      <c r="G33" s="65">
        <f t="shared" si="13"/>
        <v>15642.900000000001</v>
      </c>
      <c r="H33" s="65">
        <f t="shared" si="13"/>
        <v>15671.5</v>
      </c>
      <c r="I33" s="65">
        <f t="shared" si="13"/>
        <v>15633.800000000001</v>
      </c>
      <c r="J33" s="65">
        <f t="shared" si="13"/>
        <v>15903.5</v>
      </c>
      <c r="K33" s="65">
        <f t="shared" si="13"/>
        <v>16203.5</v>
      </c>
      <c r="L33" s="65">
        <f t="shared" si="13"/>
        <v>19468.599999999999</v>
      </c>
      <c r="M33" s="65">
        <f t="shared" si="13"/>
        <v>152102.80000000002</v>
      </c>
      <c r="N33" s="65">
        <f t="shared" si="13"/>
        <v>12485.999999999998</v>
      </c>
      <c r="O33" s="65">
        <f t="shared" si="13"/>
        <v>12966.2</v>
      </c>
      <c r="P33" s="65">
        <f t="shared" si="13"/>
        <v>14423.400000000001</v>
      </c>
      <c r="Q33" s="65">
        <f t="shared" si="13"/>
        <v>13703.5</v>
      </c>
      <c r="R33" s="65">
        <f t="shared" si="13"/>
        <v>15642.800000000001</v>
      </c>
      <c r="S33" s="65">
        <f t="shared" si="13"/>
        <v>15007.199999999999</v>
      </c>
      <c r="T33" s="65">
        <f t="shared" si="13"/>
        <v>14319.600000000002</v>
      </c>
      <c r="U33" s="65">
        <f t="shared" si="13"/>
        <v>14002.899999999998</v>
      </c>
      <c r="V33" s="65">
        <f t="shared" si="13"/>
        <v>15220.7</v>
      </c>
      <c r="W33" s="65">
        <f t="shared" si="13"/>
        <v>15845.5</v>
      </c>
      <c r="X33" s="65">
        <f t="shared" si="13"/>
        <v>143617.80000000002</v>
      </c>
      <c r="Y33" s="121">
        <f>+M33/X33*100</f>
        <v>105.90804203935724</v>
      </c>
      <c r="Z33" s="122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8" customHeight="1" thickTop="1">
      <c r="A34" s="123"/>
      <c r="B34" s="68" t="s">
        <v>74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4.25">
      <c r="A35" s="84"/>
      <c r="B35" s="72" t="s">
        <v>75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8" customHeight="1">
      <c r="A36" s="84"/>
      <c r="B36" s="76" t="s">
        <v>98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5"/>
      <c r="Y36" s="73"/>
      <c r="Z36" s="79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2" customHeight="1">
      <c r="A37" s="84"/>
      <c r="B37" s="76" t="s">
        <v>99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9"/>
      <c r="Y37" s="79"/>
      <c r="Z37" s="79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5.75" customHeight="1">
      <c r="A38" s="84"/>
      <c r="B38" s="81" t="s">
        <v>79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3"/>
      <c r="Y38" s="79"/>
      <c r="Z38" s="79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4.25">
      <c r="A39" s="84"/>
      <c r="B39" s="126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9"/>
      <c r="Y39" s="79"/>
      <c r="Z39" s="7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4.25">
      <c r="A40" s="84"/>
      <c r="B40" s="79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4.25">
      <c r="A41" s="84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4.25">
      <c r="A42" s="84"/>
      <c r="B42" s="93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4.25">
      <c r="A43" s="84"/>
      <c r="B43" s="93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4.25">
      <c r="A44" s="84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4.25">
      <c r="A45" s="84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4.25">
      <c r="A46" s="84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4.25">
      <c r="A47" s="84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4.25">
      <c r="A48" s="84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14.25">
      <c r="A49" s="84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4.25">
      <c r="A50" s="84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4.25">
      <c r="A51" s="84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4.25">
      <c r="A52" s="84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4.25">
      <c r="A53" s="84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14.25">
      <c r="A54" s="84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4.25">
      <c r="A55" s="84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4.25">
      <c r="A56" s="84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4.25">
      <c r="A57" s="84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4.25">
      <c r="A58" s="8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4.25">
      <c r="A59" s="84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14.25">
      <c r="A60" s="84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4.25">
      <c r="A61" s="84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4.25">
      <c r="A62" s="84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4.25">
      <c r="A63" s="84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4.25">
      <c r="A64" s="84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4.25">
      <c r="A65" s="84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4.25">
      <c r="A66" s="84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14.25">
      <c r="A67" s="84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14.25">
      <c r="A68" s="84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4.25">
      <c r="A69" s="84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4.25">
      <c r="A70" s="84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ht="14.25">
      <c r="A71" s="84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ht="14.25">
      <c r="A72" s="84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ht="14.25">
      <c r="A73" s="84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ht="14.25">
      <c r="A74" s="84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ht="14.25">
      <c r="A75" s="84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ht="14.25">
      <c r="A76" s="84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ht="14.25">
      <c r="A77" s="84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ht="14.25">
      <c r="A78" s="84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ht="14.25">
      <c r="A79" s="84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ht="14.25">
      <c r="A80" s="84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ht="14.25">
      <c r="A81" s="84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ht="14.25">
      <c r="A82" s="84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ht="14.25">
      <c r="A83" s="84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ht="14.25">
      <c r="A84" s="84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ht="14.25">
      <c r="A85" s="84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ht="14.25">
      <c r="A86" s="84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ht="14.25">
      <c r="A87" s="84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ht="14.25">
      <c r="A88" s="84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14.25">
      <c r="A89" s="84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14.25">
      <c r="A90" s="84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ht="14.25">
      <c r="A91" s="84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ht="14.25">
      <c r="A92" s="84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ht="14.25">
      <c r="A93" s="84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ht="14.25">
      <c r="A94" s="84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ht="14.25">
      <c r="A95" s="84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ht="14.25">
      <c r="A96" s="84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ht="14.25">
      <c r="A97" s="84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ht="14.25">
      <c r="A98" s="84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ht="14.25">
      <c r="A99" s="84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ht="14.25">
      <c r="A100" s="84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ht="14.25">
      <c r="A101" s="84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ht="14.25"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ht="14.25"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ht="14.25"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ht="14.25"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ht="14.25"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ht="14.25"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ht="14.25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ht="14.25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ht="14.25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ht="14.25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ht="14.25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2:58" ht="14.25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2:58" ht="14.25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2:58" ht="14.25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2:58" ht="14.25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2:58" ht="14.25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2:58" ht="14.25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2:58" ht="14.25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2:58" ht="14.25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2:58" ht="14.25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2:58" ht="14.25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2:58" ht="14.25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2:58" ht="14.25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2:58" ht="14.25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2:58" ht="14.25"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2:58" ht="14.25"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2:58" ht="14.25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2:58" ht="14.25"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2:58" ht="14.25"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2:58" ht="14.25"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2:58" ht="14.25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2:58" ht="14.25"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2:58" ht="14.25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2:58" ht="14.25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2:58" ht="14.25"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2:58" ht="14.25"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2:58" ht="14.25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2:58" ht="14.25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2:58" ht="14.25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2:58" ht="14.25"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2:58" ht="14.25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2:58" ht="14.25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2:58" ht="14.25"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2:58" ht="14.25"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2:58" ht="14.25"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2:58" ht="14.25"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2:58" ht="14.25"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2:58" ht="14.25"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2:58" ht="14.25"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2:58" ht="14.2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</row>
    <row r="152" spans="2:58" ht="14.25"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2:58" ht="14.25"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2:58" ht="14.25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2:58" ht="14.25"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2:58" ht="14.25"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2:58" ht="14.25"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2:58" ht="14.25"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2:58" ht="14.25"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2:58" ht="14.25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</row>
    <row r="161" spans="2:58" ht="14.25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2:58" ht="14.25"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2:58" ht="14.25"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</row>
    <row r="164" spans="2:58" ht="14.25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8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2:58" ht="14.25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8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</row>
    <row r="166" spans="2:58" ht="14.25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8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</row>
    <row r="167" spans="2:58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8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</row>
    <row r="168" spans="2:58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8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</row>
    <row r="169" spans="2:58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8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</row>
    <row r="170" spans="2:58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8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</row>
    <row r="171" spans="2:58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8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2:58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8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</row>
    <row r="173" spans="2:58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8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</row>
    <row r="174" spans="2:58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8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</row>
    <row r="175" spans="2:58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8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2:58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8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</row>
    <row r="177" spans="2:58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8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2:58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8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2:5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8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</row>
    <row r="180" spans="2:58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8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</row>
    <row r="181" spans="2:58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8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</row>
    <row r="182" spans="2:58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8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</row>
    <row r="183" spans="2:58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8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2:58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8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</row>
    <row r="185" spans="2:58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8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</row>
    <row r="186" spans="2:58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8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2:58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8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</row>
    <row r="188" spans="2:58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8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</row>
    <row r="189" spans="2:58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8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</row>
    <row r="190" spans="2:58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8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</row>
    <row r="191" spans="2:58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8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2:58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8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</row>
    <row r="193" spans="2:58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8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2:58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8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</row>
    <row r="195" spans="2:58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8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2:58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8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</row>
    <row r="197" spans="2:58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8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</row>
    <row r="198" spans="2:58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8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</row>
    <row r="199" spans="2:58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8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</row>
    <row r="200" spans="2:58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8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</row>
    <row r="201" spans="2:58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8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</row>
    <row r="202" spans="2:58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8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</row>
    <row r="203" spans="2:58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8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</row>
    <row r="204" spans="2:58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8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2:58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8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</row>
    <row r="206" spans="2:58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8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</row>
    <row r="207" spans="2:58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8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2:58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8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</row>
    <row r="209" spans="2:58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8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</row>
    <row r="210" spans="2:58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8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</row>
    <row r="211" spans="2:58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8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</row>
    <row r="212" spans="2:58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8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</row>
    <row r="213" spans="2:58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8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2:58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8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</row>
    <row r="215" spans="2:58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8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</row>
  </sheetData>
  <mergeCells count="10">
    <mergeCell ref="B1:Z1"/>
    <mergeCell ref="B3:Y3"/>
    <mergeCell ref="B4:Y4"/>
    <mergeCell ref="B5:Y5"/>
    <mergeCell ref="B6:B7"/>
    <mergeCell ref="C6:L6"/>
    <mergeCell ref="M6:M7"/>
    <mergeCell ref="N6:W6"/>
    <mergeCell ref="X6:X7"/>
    <mergeCell ref="Y6:Y7"/>
  </mergeCells>
  <printOptions horizontalCentered="1"/>
  <pageMargins left="0" right="0" top="0.19685039370078741" bottom="0.19685039370078741" header="0" footer="0.19685039370078741"/>
  <pageSetup scale="3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3"/>
  <sheetViews>
    <sheetView showGridLines="0" topLeftCell="A46" zoomScaleNormal="100" workbookViewId="0">
      <selection activeCell="B65" sqref="B65:B66"/>
    </sheetView>
  </sheetViews>
  <sheetFormatPr baseColWidth="10" defaultColWidth="11.42578125" defaultRowHeight="12.75"/>
  <cols>
    <col min="1" max="1" width="3.42578125" style="129" customWidth="1"/>
    <col min="2" max="2" width="68.5703125" style="5" customWidth="1"/>
    <col min="3" max="12" width="10" style="5" customWidth="1"/>
    <col min="13" max="13" width="11.28515625" style="5" customWidth="1"/>
    <col min="14" max="22" width="8.42578125" style="5" customWidth="1"/>
    <col min="23" max="23" width="9.140625" style="5" customWidth="1"/>
    <col min="24" max="24" width="14.5703125" style="5" customWidth="1"/>
    <col min="25" max="25" width="8.85546875" style="5" customWidth="1"/>
    <col min="26" max="26" width="7.5703125" style="132" customWidth="1"/>
    <col min="27" max="27" width="8.140625" style="132" customWidth="1"/>
    <col min="28" max="28" width="8.5703125" style="132" customWidth="1"/>
    <col min="29" max="57" width="11.42578125" style="132"/>
    <col min="58" max="16384" width="11.42578125" style="5"/>
  </cols>
  <sheetData>
    <row r="1" spans="1:57" ht="16.5">
      <c r="B1" s="130" t="s">
        <v>100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</row>
    <row r="2" spans="1:57" ht="14.2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</row>
    <row r="3" spans="1:57" s="137" customFormat="1" ht="16.5">
      <c r="A3" s="134"/>
      <c r="B3" s="135" t="s">
        <v>101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</row>
    <row r="4" spans="1:57" s="137" customFormat="1" ht="16.5">
      <c r="A4" s="134"/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</row>
    <row r="5" spans="1:57" s="137" customFormat="1" ht="18" customHeight="1">
      <c r="A5" s="134"/>
      <c r="B5" s="11" t="s">
        <v>102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</row>
    <row r="6" spans="1:57" s="137" customFormat="1" ht="18" customHeight="1">
      <c r="A6" s="134"/>
      <c r="B6" s="138" t="s">
        <v>4</v>
      </c>
      <c r="C6" s="13">
        <v>2021</v>
      </c>
      <c r="D6" s="14"/>
      <c r="E6" s="14"/>
      <c r="F6" s="14"/>
      <c r="G6" s="14"/>
      <c r="H6" s="14"/>
      <c r="I6" s="14"/>
      <c r="J6" s="14"/>
      <c r="K6" s="14"/>
      <c r="L6" s="14"/>
      <c r="M6" s="92" t="s">
        <v>5</v>
      </c>
      <c r="N6" s="13">
        <v>2021</v>
      </c>
      <c r="O6" s="14"/>
      <c r="P6" s="14"/>
      <c r="Q6" s="14"/>
      <c r="R6" s="14"/>
      <c r="S6" s="14"/>
      <c r="T6" s="14"/>
      <c r="U6" s="14"/>
      <c r="V6" s="14"/>
      <c r="W6" s="14"/>
      <c r="X6" s="92" t="s">
        <v>6</v>
      </c>
      <c r="Y6" s="91" t="s">
        <v>103</v>
      </c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</row>
    <row r="7" spans="1:57" ht="32.25" customHeight="1" thickBot="1">
      <c r="A7" s="84"/>
      <c r="B7" s="139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95"/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15</v>
      </c>
      <c r="V7" s="18" t="s">
        <v>16</v>
      </c>
      <c r="W7" s="18" t="s">
        <v>17</v>
      </c>
      <c r="X7" s="95"/>
      <c r="Y7" s="94"/>
      <c r="Z7" s="140"/>
      <c r="AA7" s="140"/>
      <c r="AB7" s="140"/>
      <c r="AC7" s="140"/>
      <c r="AD7" s="140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</row>
    <row r="8" spans="1:57" ht="18" customHeight="1" thickTop="1">
      <c r="A8" s="84"/>
      <c r="B8" s="141" t="s">
        <v>18</v>
      </c>
      <c r="C8" s="101">
        <f t="shared" ref="C8:W8" si="0">+C9+C21+C30+C22+C47</f>
        <v>3224.2000000000003</v>
      </c>
      <c r="D8" s="101">
        <f t="shared" si="0"/>
        <v>1533.9</v>
      </c>
      <c r="E8" s="101">
        <f t="shared" si="0"/>
        <v>2098.6</v>
      </c>
      <c r="F8" s="101">
        <f t="shared" si="0"/>
        <v>1562.8999999999999</v>
      </c>
      <c r="G8" s="101">
        <f t="shared" si="0"/>
        <v>1860</v>
      </c>
      <c r="H8" s="101">
        <f t="shared" si="0"/>
        <v>2637.1999999999994</v>
      </c>
      <c r="I8" s="101">
        <f t="shared" si="0"/>
        <v>2091.6999999999998</v>
      </c>
      <c r="J8" s="101">
        <f t="shared" si="0"/>
        <v>2474.7000000000003</v>
      </c>
      <c r="K8" s="101">
        <f t="shared" si="0"/>
        <v>2764.8</v>
      </c>
      <c r="L8" s="101">
        <f t="shared" si="0"/>
        <v>2091.8000000000002</v>
      </c>
      <c r="M8" s="101">
        <f t="shared" si="0"/>
        <v>22339.799999999996</v>
      </c>
      <c r="N8" s="101">
        <f t="shared" si="0"/>
        <v>3224.2000000000003</v>
      </c>
      <c r="O8" s="101">
        <f t="shared" si="0"/>
        <v>1535.1019749999998</v>
      </c>
      <c r="P8" s="101">
        <f t="shared" si="0"/>
        <v>2098.0029382395001</v>
      </c>
      <c r="Q8" s="101">
        <f t="shared" si="0"/>
        <v>1564.1</v>
      </c>
      <c r="R8" s="101">
        <f t="shared" si="0"/>
        <v>1690.6000000000001</v>
      </c>
      <c r="S8" s="101">
        <f t="shared" si="0"/>
        <v>2061.1</v>
      </c>
      <c r="T8" s="101">
        <f t="shared" si="0"/>
        <v>1709.8999999999996</v>
      </c>
      <c r="U8" s="101">
        <f t="shared" si="0"/>
        <v>5399.7999999999993</v>
      </c>
      <c r="V8" s="101">
        <f t="shared" si="0"/>
        <v>2166.1999999999998</v>
      </c>
      <c r="W8" s="101">
        <f t="shared" si="0"/>
        <v>5509.8</v>
      </c>
      <c r="X8" s="101">
        <f>+X9+X21+X30+X22+X47</f>
        <v>26958.804913239499</v>
      </c>
      <c r="Y8" s="101">
        <f t="shared" ref="Y8:Y16" si="1">+M8/X8*100</f>
        <v>82.86643295908452</v>
      </c>
      <c r="Z8" s="140"/>
      <c r="AA8" s="140"/>
      <c r="AB8" s="140"/>
      <c r="AC8" s="140"/>
      <c r="AD8" s="140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</row>
    <row r="9" spans="1:57" ht="18" customHeight="1">
      <c r="A9" s="84"/>
      <c r="B9" s="142" t="s">
        <v>19</v>
      </c>
      <c r="C9" s="101">
        <f t="shared" ref="C9:W9" si="2">+C10+C19</f>
        <v>6.7</v>
      </c>
      <c r="D9" s="101">
        <f t="shared" si="2"/>
        <v>94.5</v>
      </c>
      <c r="E9" s="101">
        <f t="shared" si="2"/>
        <v>188.4</v>
      </c>
      <c r="F9" s="101">
        <f t="shared" si="2"/>
        <v>18.100000000000001</v>
      </c>
      <c r="G9" s="101">
        <f t="shared" si="2"/>
        <v>151.70000000000002</v>
      </c>
      <c r="H9" s="101">
        <f t="shared" si="2"/>
        <v>228.79999999999998</v>
      </c>
      <c r="I9" s="101">
        <f t="shared" si="2"/>
        <v>112.6</v>
      </c>
      <c r="J9" s="101">
        <f t="shared" si="2"/>
        <v>226.70000000000002</v>
      </c>
      <c r="K9" s="101">
        <f t="shared" si="2"/>
        <v>299.7</v>
      </c>
      <c r="L9" s="101">
        <f t="shared" si="2"/>
        <v>47.6</v>
      </c>
      <c r="M9" s="98">
        <f t="shared" si="2"/>
        <v>1374.8</v>
      </c>
      <c r="N9" s="101">
        <f t="shared" si="2"/>
        <v>6.7</v>
      </c>
      <c r="O9" s="101">
        <f t="shared" si="2"/>
        <v>94.5</v>
      </c>
      <c r="P9" s="101">
        <f t="shared" si="2"/>
        <v>188.4</v>
      </c>
      <c r="Q9" s="101">
        <f t="shared" si="2"/>
        <v>18.100000000000001</v>
      </c>
      <c r="R9" s="101">
        <f t="shared" si="2"/>
        <v>151.70000000000002</v>
      </c>
      <c r="S9" s="101">
        <f t="shared" si="2"/>
        <v>160.79999999999998</v>
      </c>
      <c r="T9" s="101">
        <f t="shared" si="2"/>
        <v>78.3</v>
      </c>
      <c r="U9" s="101">
        <f t="shared" si="2"/>
        <v>176</v>
      </c>
      <c r="V9" s="101">
        <f t="shared" si="2"/>
        <v>76</v>
      </c>
      <c r="W9" s="101">
        <f t="shared" si="2"/>
        <v>180.1</v>
      </c>
      <c r="X9" s="98">
        <f>+X10+X19</f>
        <v>1130.5999999999999</v>
      </c>
      <c r="Y9" s="98">
        <f t="shared" si="1"/>
        <v>121.59915089333097</v>
      </c>
      <c r="Z9" s="140"/>
      <c r="AA9" s="140"/>
      <c r="AB9" s="140"/>
      <c r="AC9" s="140"/>
      <c r="AD9" s="140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</row>
    <row r="10" spans="1:57" ht="18" customHeight="1">
      <c r="A10" s="84"/>
      <c r="B10" s="142" t="s">
        <v>83</v>
      </c>
      <c r="C10" s="101">
        <f t="shared" ref="C10:X10" si="3">+C11+C14</f>
        <v>1.7</v>
      </c>
      <c r="D10" s="101">
        <f t="shared" si="3"/>
        <v>88.8</v>
      </c>
      <c r="E10" s="101">
        <f t="shared" si="3"/>
        <v>182.20000000000002</v>
      </c>
      <c r="F10" s="101">
        <f t="shared" si="3"/>
        <v>12.700000000000001</v>
      </c>
      <c r="G10" s="101">
        <f t="shared" si="3"/>
        <v>146.70000000000002</v>
      </c>
      <c r="H10" s="101">
        <f t="shared" si="3"/>
        <v>223.89999999999998</v>
      </c>
      <c r="I10" s="101">
        <f t="shared" si="3"/>
        <v>107.69999999999999</v>
      </c>
      <c r="J10" s="101">
        <f t="shared" si="3"/>
        <v>221.4</v>
      </c>
      <c r="K10" s="101">
        <f t="shared" si="3"/>
        <v>293.7</v>
      </c>
      <c r="L10" s="101">
        <f t="shared" si="3"/>
        <v>41.9</v>
      </c>
      <c r="M10" s="98">
        <f t="shared" si="3"/>
        <v>1320.7</v>
      </c>
      <c r="N10" s="101">
        <f t="shared" si="3"/>
        <v>1.7</v>
      </c>
      <c r="O10" s="101">
        <f t="shared" si="3"/>
        <v>88.8</v>
      </c>
      <c r="P10" s="101">
        <f t="shared" si="3"/>
        <v>182.20000000000002</v>
      </c>
      <c r="Q10" s="101">
        <f t="shared" si="3"/>
        <v>12.700000000000001</v>
      </c>
      <c r="R10" s="101">
        <f t="shared" si="3"/>
        <v>146.70000000000002</v>
      </c>
      <c r="S10" s="101">
        <f t="shared" si="3"/>
        <v>153.79999999999998</v>
      </c>
      <c r="T10" s="101">
        <f t="shared" si="3"/>
        <v>69.099999999999994</v>
      </c>
      <c r="U10" s="101">
        <f t="shared" si="3"/>
        <v>166.8</v>
      </c>
      <c r="V10" s="101">
        <f t="shared" si="3"/>
        <v>66.8</v>
      </c>
      <c r="W10" s="101">
        <f t="shared" si="3"/>
        <v>169</v>
      </c>
      <c r="X10" s="98">
        <f t="shared" si="3"/>
        <v>1057.5999999999999</v>
      </c>
      <c r="Y10" s="98">
        <f t="shared" si="1"/>
        <v>124.87708018154314</v>
      </c>
      <c r="Z10" s="140"/>
      <c r="AA10" s="140"/>
      <c r="AB10" s="140"/>
      <c r="AC10" s="140"/>
      <c r="AD10" s="140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</row>
    <row r="11" spans="1:57" ht="18" customHeight="1">
      <c r="A11" s="84"/>
      <c r="B11" s="143" t="s">
        <v>38</v>
      </c>
      <c r="C11" s="101">
        <f t="shared" ref="C11:X11" si="4">+C12+C13</f>
        <v>0</v>
      </c>
      <c r="D11" s="101">
        <f t="shared" si="4"/>
        <v>87.2</v>
      </c>
      <c r="E11" s="101">
        <f t="shared" si="4"/>
        <v>157.30000000000001</v>
      </c>
      <c r="F11" s="101">
        <f t="shared" si="4"/>
        <v>0</v>
      </c>
      <c r="G11" s="101">
        <f t="shared" si="4"/>
        <v>142.80000000000001</v>
      </c>
      <c r="H11" s="101">
        <f t="shared" si="4"/>
        <v>217.79999999999998</v>
      </c>
      <c r="I11" s="101">
        <f t="shared" si="4"/>
        <v>77.3</v>
      </c>
      <c r="J11" s="101">
        <f t="shared" si="4"/>
        <v>215.5</v>
      </c>
      <c r="K11" s="101">
        <f t="shared" si="4"/>
        <v>286.7</v>
      </c>
      <c r="L11" s="101">
        <f t="shared" si="4"/>
        <v>0</v>
      </c>
      <c r="M11" s="101">
        <f t="shared" si="4"/>
        <v>1184.6000000000001</v>
      </c>
      <c r="N11" s="101">
        <f t="shared" si="4"/>
        <v>0</v>
      </c>
      <c r="O11" s="101">
        <f t="shared" si="4"/>
        <v>87.2</v>
      </c>
      <c r="P11" s="101">
        <f t="shared" si="4"/>
        <v>157.30000000000001</v>
      </c>
      <c r="Q11" s="101">
        <f t="shared" si="4"/>
        <v>0</v>
      </c>
      <c r="R11" s="101">
        <f t="shared" si="4"/>
        <v>142.80000000000001</v>
      </c>
      <c r="S11" s="101">
        <f t="shared" si="4"/>
        <v>145.19999999999999</v>
      </c>
      <c r="T11" s="101">
        <f t="shared" si="4"/>
        <v>55</v>
      </c>
      <c r="U11" s="101">
        <f t="shared" si="4"/>
        <v>154.5</v>
      </c>
      <c r="V11" s="101">
        <f t="shared" si="4"/>
        <v>56.2</v>
      </c>
      <c r="W11" s="101">
        <f t="shared" si="4"/>
        <v>159.9</v>
      </c>
      <c r="X11" s="101">
        <f t="shared" si="4"/>
        <v>958.09999999999991</v>
      </c>
      <c r="Y11" s="40">
        <f t="shared" si="1"/>
        <v>123.64053856591173</v>
      </c>
      <c r="Z11" s="140"/>
      <c r="AA11" s="140"/>
      <c r="AB11" s="140"/>
      <c r="AC11" s="140"/>
      <c r="AD11" s="140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</row>
    <row r="12" spans="1:57" ht="18" customHeight="1">
      <c r="A12" s="84"/>
      <c r="B12" s="144" t="s">
        <v>104</v>
      </c>
      <c r="C12" s="43">
        <f>+[1]TESORERIA!N12</f>
        <v>0</v>
      </c>
      <c r="D12" s="43">
        <f>+[1]TESORERIA!O12</f>
        <v>0</v>
      </c>
      <c r="E12" s="43">
        <f>+[1]TESORERIA!P12</f>
        <v>69.099999999999994</v>
      </c>
      <c r="F12" s="43">
        <f>+[1]TESORERIA!Q12</f>
        <v>0</v>
      </c>
      <c r="G12" s="43">
        <f>+[1]TESORERIA!R12</f>
        <v>65.7</v>
      </c>
      <c r="H12" s="43">
        <f>+[1]TESORERIA!S12</f>
        <v>131.69999999999999</v>
      </c>
      <c r="I12" s="43">
        <f>+[1]TESORERIA!T12</f>
        <v>0</v>
      </c>
      <c r="J12" s="43">
        <f>+[1]TESORERIA!U12</f>
        <v>135.1</v>
      </c>
      <c r="K12" s="43">
        <f>+[1]TESORERIA!V12</f>
        <v>136.1</v>
      </c>
      <c r="L12" s="43">
        <f>+[1]TESORERIA!W12</f>
        <v>0</v>
      </c>
      <c r="M12" s="145">
        <f>SUM(C12:L12)</f>
        <v>537.70000000000005</v>
      </c>
      <c r="N12" s="43">
        <v>0</v>
      </c>
      <c r="O12" s="43">
        <v>0</v>
      </c>
      <c r="P12" s="43">
        <v>69.099999999999994</v>
      </c>
      <c r="Q12" s="43">
        <v>0</v>
      </c>
      <c r="R12" s="43">
        <v>65.7</v>
      </c>
      <c r="S12" s="43">
        <v>56.4</v>
      </c>
      <c r="T12" s="43">
        <v>55</v>
      </c>
      <c r="U12" s="43">
        <v>55.8</v>
      </c>
      <c r="V12" s="43">
        <v>56.2</v>
      </c>
      <c r="W12" s="43">
        <v>62.6</v>
      </c>
      <c r="X12" s="145">
        <f t="shared" ref="X12:X13" si="5">SUM(N12:W12)</f>
        <v>420.8</v>
      </c>
      <c r="Y12" s="145">
        <f t="shared" si="1"/>
        <v>127.78041825095056</v>
      </c>
      <c r="Z12" s="140"/>
      <c r="AA12" s="140"/>
      <c r="AB12" s="140"/>
      <c r="AC12" s="140"/>
      <c r="AD12" s="140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</row>
    <row r="13" spans="1:57" ht="18" customHeight="1">
      <c r="A13" s="84"/>
      <c r="B13" s="144" t="s">
        <v>105</v>
      </c>
      <c r="C13" s="43">
        <f>+[1]TESORERIA!N13</f>
        <v>0</v>
      </c>
      <c r="D13" s="43">
        <f>+[1]TESORERIA!O13</f>
        <v>87.2</v>
      </c>
      <c r="E13" s="43">
        <f>+[1]TESORERIA!P13</f>
        <v>88.2</v>
      </c>
      <c r="F13" s="43">
        <f>+[1]TESORERIA!Q13</f>
        <v>0</v>
      </c>
      <c r="G13" s="43">
        <f>+[1]TESORERIA!R13</f>
        <v>77.099999999999994</v>
      </c>
      <c r="H13" s="43">
        <f>+[1]TESORERIA!S13</f>
        <v>86.1</v>
      </c>
      <c r="I13" s="43">
        <f>+[1]TESORERIA!T13</f>
        <v>77.3</v>
      </c>
      <c r="J13" s="43">
        <f>+[1]TESORERIA!U13</f>
        <v>80.400000000000006</v>
      </c>
      <c r="K13" s="43">
        <f>+[1]TESORERIA!V13</f>
        <v>150.6</v>
      </c>
      <c r="L13" s="43">
        <f>+[1]TESORERIA!W13</f>
        <v>0</v>
      </c>
      <c r="M13" s="145">
        <f>SUM(C13:L13)</f>
        <v>646.90000000000009</v>
      </c>
      <c r="N13" s="43">
        <v>0</v>
      </c>
      <c r="O13" s="43">
        <v>87.2</v>
      </c>
      <c r="P13" s="43">
        <v>88.2</v>
      </c>
      <c r="Q13" s="43">
        <v>0</v>
      </c>
      <c r="R13" s="43">
        <v>77.099999999999994</v>
      </c>
      <c r="S13" s="43">
        <v>88.8</v>
      </c>
      <c r="T13" s="43">
        <v>0</v>
      </c>
      <c r="U13" s="43">
        <v>98.7</v>
      </c>
      <c r="V13" s="43">
        <v>0</v>
      </c>
      <c r="W13" s="43">
        <v>97.3</v>
      </c>
      <c r="X13" s="145">
        <f t="shared" si="5"/>
        <v>537.29999999999995</v>
      </c>
      <c r="Y13" s="145">
        <f t="shared" si="1"/>
        <v>120.39828773497119</v>
      </c>
      <c r="Z13" s="140"/>
      <c r="AA13" s="140"/>
      <c r="AB13" s="140"/>
      <c r="AC13" s="140"/>
      <c r="AD13" s="140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</row>
    <row r="14" spans="1:57" ht="18" customHeight="1">
      <c r="A14" s="84"/>
      <c r="B14" s="146" t="s">
        <v>106</v>
      </c>
      <c r="C14" s="27">
        <f t="shared" ref="C14:X14" si="6">+C15</f>
        <v>1.7</v>
      </c>
      <c r="D14" s="27">
        <f t="shared" si="6"/>
        <v>1.6</v>
      </c>
      <c r="E14" s="27">
        <f t="shared" si="6"/>
        <v>24.9</v>
      </c>
      <c r="F14" s="27">
        <f t="shared" si="6"/>
        <v>12.700000000000001</v>
      </c>
      <c r="G14" s="27">
        <f t="shared" si="6"/>
        <v>3.9</v>
      </c>
      <c r="H14" s="27">
        <f t="shared" si="6"/>
        <v>6.1</v>
      </c>
      <c r="I14" s="27">
        <f t="shared" si="6"/>
        <v>30.4</v>
      </c>
      <c r="J14" s="27">
        <f t="shared" si="6"/>
        <v>5.9</v>
      </c>
      <c r="K14" s="27">
        <f t="shared" si="6"/>
        <v>7</v>
      </c>
      <c r="L14" s="27">
        <f t="shared" si="6"/>
        <v>41.9</v>
      </c>
      <c r="M14" s="27">
        <f>+M15+M18</f>
        <v>136.1</v>
      </c>
      <c r="N14" s="27">
        <f t="shared" si="6"/>
        <v>1.7</v>
      </c>
      <c r="O14" s="27">
        <f t="shared" si="6"/>
        <v>1.6</v>
      </c>
      <c r="P14" s="27">
        <f t="shared" si="6"/>
        <v>24.9</v>
      </c>
      <c r="Q14" s="27">
        <f t="shared" si="6"/>
        <v>12.700000000000001</v>
      </c>
      <c r="R14" s="27">
        <f t="shared" si="6"/>
        <v>3.9</v>
      </c>
      <c r="S14" s="27">
        <f t="shared" si="6"/>
        <v>8.6</v>
      </c>
      <c r="T14" s="27">
        <f t="shared" si="6"/>
        <v>14.1</v>
      </c>
      <c r="U14" s="27">
        <f t="shared" si="6"/>
        <v>12.3</v>
      </c>
      <c r="V14" s="27">
        <f t="shared" si="6"/>
        <v>10.6</v>
      </c>
      <c r="W14" s="27">
        <f t="shared" si="6"/>
        <v>9.1</v>
      </c>
      <c r="X14" s="27">
        <f t="shared" si="6"/>
        <v>99.5</v>
      </c>
      <c r="Y14" s="40">
        <f t="shared" si="1"/>
        <v>136.78391959798995</v>
      </c>
      <c r="Z14" s="140"/>
      <c r="AA14" s="140"/>
      <c r="AB14" s="140"/>
      <c r="AC14" s="140"/>
      <c r="AD14" s="140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</row>
    <row r="15" spans="1:57" ht="18" customHeight="1">
      <c r="A15" s="84"/>
      <c r="B15" s="147" t="s">
        <v>107</v>
      </c>
      <c r="C15" s="31">
        <f t="shared" ref="C15:W15" si="7">+C16+C17</f>
        <v>1.7</v>
      </c>
      <c r="D15" s="31">
        <f t="shared" si="7"/>
        <v>1.6</v>
      </c>
      <c r="E15" s="31">
        <f t="shared" si="7"/>
        <v>24.9</v>
      </c>
      <c r="F15" s="31">
        <f t="shared" si="7"/>
        <v>12.700000000000001</v>
      </c>
      <c r="G15" s="31">
        <f t="shared" si="7"/>
        <v>3.9</v>
      </c>
      <c r="H15" s="31">
        <f t="shared" si="7"/>
        <v>6.1</v>
      </c>
      <c r="I15" s="31">
        <f t="shared" si="7"/>
        <v>30.4</v>
      </c>
      <c r="J15" s="31">
        <f t="shared" si="7"/>
        <v>5.9</v>
      </c>
      <c r="K15" s="31">
        <f t="shared" si="7"/>
        <v>7</v>
      </c>
      <c r="L15" s="31">
        <f t="shared" si="7"/>
        <v>41.9</v>
      </c>
      <c r="M15" s="31">
        <f t="shared" si="7"/>
        <v>136.1</v>
      </c>
      <c r="N15" s="31">
        <f t="shared" si="7"/>
        <v>1.7</v>
      </c>
      <c r="O15" s="31">
        <f t="shared" si="7"/>
        <v>1.6</v>
      </c>
      <c r="P15" s="31">
        <f t="shared" si="7"/>
        <v>24.9</v>
      </c>
      <c r="Q15" s="31">
        <f t="shared" si="7"/>
        <v>12.700000000000001</v>
      </c>
      <c r="R15" s="31">
        <f t="shared" si="7"/>
        <v>3.9</v>
      </c>
      <c r="S15" s="31">
        <f t="shared" si="7"/>
        <v>8.6</v>
      </c>
      <c r="T15" s="31">
        <f t="shared" si="7"/>
        <v>14.1</v>
      </c>
      <c r="U15" s="31">
        <f t="shared" si="7"/>
        <v>12.3</v>
      </c>
      <c r="V15" s="31">
        <f t="shared" si="7"/>
        <v>10.6</v>
      </c>
      <c r="W15" s="31">
        <f t="shared" si="7"/>
        <v>9.1</v>
      </c>
      <c r="X15" s="31">
        <f>+X16+X17</f>
        <v>99.5</v>
      </c>
      <c r="Y15" s="40">
        <f t="shared" si="1"/>
        <v>136.78391959798995</v>
      </c>
      <c r="Z15" s="140"/>
      <c r="AA15" s="140"/>
      <c r="AB15" s="140"/>
      <c r="AC15" s="140"/>
      <c r="AD15" s="140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</row>
    <row r="16" spans="1:57" ht="18" customHeight="1">
      <c r="A16" s="84"/>
      <c r="B16" s="148" t="s">
        <v>108</v>
      </c>
      <c r="C16" s="35">
        <f>+[1]TESORERIA!N16</f>
        <v>0</v>
      </c>
      <c r="D16" s="35">
        <f>+[1]TESORERIA!O16</f>
        <v>0</v>
      </c>
      <c r="E16" s="35">
        <f>+[1]TESORERIA!P16</f>
        <v>20.9</v>
      </c>
      <c r="F16" s="35">
        <f>+[1]TESORERIA!Q16</f>
        <v>10.8</v>
      </c>
      <c r="G16" s="35">
        <f>+[1]TESORERIA!R16</f>
        <v>0</v>
      </c>
      <c r="H16" s="35">
        <f>+[1]TESORERIA!S16</f>
        <v>0</v>
      </c>
      <c r="I16" s="35">
        <f>+[1]TESORERIA!T16</f>
        <v>22.4</v>
      </c>
      <c r="J16" s="35">
        <f>+[1]TESORERIA!U16</f>
        <v>0</v>
      </c>
      <c r="K16" s="35">
        <f>+[1]TESORERIA!V16</f>
        <v>0</v>
      </c>
      <c r="L16" s="35">
        <f>+[1]TESORERIA!W16</f>
        <v>34.299999999999997</v>
      </c>
      <c r="M16" s="145">
        <f>SUM(C16:L16)</f>
        <v>88.399999999999991</v>
      </c>
      <c r="N16" s="35">
        <f>+'[1]PP (EST)'!N41</f>
        <v>0</v>
      </c>
      <c r="O16" s="35">
        <f>+'[1]PP (EST)'!O41</f>
        <v>0</v>
      </c>
      <c r="P16" s="35">
        <f>+'[1]PP (EST)'!P41</f>
        <v>20.9</v>
      </c>
      <c r="Q16" s="35">
        <f>+'[1]PP (EST)'!Q41</f>
        <v>10.8</v>
      </c>
      <c r="R16" s="35">
        <f>+'[1]PP (EST)'!R41</f>
        <v>3.9</v>
      </c>
      <c r="S16" s="35">
        <f>+'[1]PP (EST)'!S41</f>
        <v>8.6</v>
      </c>
      <c r="T16" s="35">
        <f>+'[1]PP (EST)'!T41</f>
        <v>14.1</v>
      </c>
      <c r="U16" s="35">
        <f>+'[1]PP (EST)'!U41</f>
        <v>12.3</v>
      </c>
      <c r="V16" s="35">
        <f>+'[1]PP (EST)'!V41</f>
        <v>10.6</v>
      </c>
      <c r="W16" s="35">
        <f>+'[1]PP (EST)'!W41</f>
        <v>9.1</v>
      </c>
      <c r="X16" s="145">
        <f>SUM(N16:W16)</f>
        <v>90.3</v>
      </c>
      <c r="Y16" s="145">
        <f t="shared" si="1"/>
        <v>97.895902547065333</v>
      </c>
      <c r="Z16" s="140"/>
      <c r="AA16" s="140"/>
      <c r="AB16" s="140"/>
      <c r="AC16" s="140"/>
      <c r="AD16" s="140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</row>
    <row r="17" spans="1:57" s="153" customFormat="1" ht="18" customHeight="1">
      <c r="A17" s="84"/>
      <c r="B17" s="149" t="s">
        <v>109</v>
      </c>
      <c r="C17" s="150">
        <f>+[1]TESORERIA!N17</f>
        <v>1.7</v>
      </c>
      <c r="D17" s="150">
        <f>+[1]TESORERIA!O17</f>
        <v>1.6</v>
      </c>
      <c r="E17" s="150">
        <f>+[1]TESORERIA!P17</f>
        <v>4</v>
      </c>
      <c r="F17" s="150">
        <f>+[1]TESORERIA!Q17</f>
        <v>1.9</v>
      </c>
      <c r="G17" s="150">
        <f>+[1]TESORERIA!R17</f>
        <v>3.9</v>
      </c>
      <c r="H17" s="150">
        <f>+[1]TESORERIA!S17</f>
        <v>6.1</v>
      </c>
      <c r="I17" s="150">
        <f>+[1]TESORERIA!T17</f>
        <v>8</v>
      </c>
      <c r="J17" s="150">
        <f>+[1]TESORERIA!U17</f>
        <v>5.9</v>
      </c>
      <c r="K17" s="150">
        <f>+[1]TESORERIA!V17</f>
        <v>7</v>
      </c>
      <c r="L17" s="150">
        <f>+[1]TESORERIA!W17</f>
        <v>7.6</v>
      </c>
      <c r="M17" s="151">
        <f>SUM(C17:L17)</f>
        <v>47.7</v>
      </c>
      <c r="N17" s="150">
        <f>+'[1]PP (EST)'!N42</f>
        <v>1.7</v>
      </c>
      <c r="O17" s="150">
        <f>+'[1]PP (EST)'!O42</f>
        <v>1.6</v>
      </c>
      <c r="P17" s="150">
        <f>+'[1]PP (EST)'!P42</f>
        <v>4</v>
      </c>
      <c r="Q17" s="150">
        <f>+'[1]PP (EST)'!Q42</f>
        <v>1.9</v>
      </c>
      <c r="R17" s="150">
        <f>+'[1]PP (EST)'!R42</f>
        <v>0</v>
      </c>
      <c r="S17" s="150">
        <f>+'[1]PP (EST)'!S42</f>
        <v>0</v>
      </c>
      <c r="T17" s="150">
        <f>+'[1]PP (EST)'!T42</f>
        <v>0</v>
      </c>
      <c r="U17" s="150">
        <f>+'[1]PP (EST)'!U42</f>
        <v>0</v>
      </c>
      <c r="V17" s="150">
        <f>+'[1]PP (EST)'!V42</f>
        <v>0</v>
      </c>
      <c r="W17" s="150">
        <f>+'[1]PP (EST)'!W42</f>
        <v>0</v>
      </c>
      <c r="X17" s="151">
        <f>SUM(N17:W17)</f>
        <v>9.1999999999999993</v>
      </c>
      <c r="Y17" s="152">
        <v>0</v>
      </c>
      <c r="Z17" s="140"/>
      <c r="AA17" s="140"/>
      <c r="AB17" s="140"/>
      <c r="AC17" s="140"/>
      <c r="AD17" s="140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2"/>
    </row>
    <row r="18" spans="1:57" ht="18" customHeight="1">
      <c r="A18" s="84"/>
      <c r="B18" s="47" t="s">
        <v>33</v>
      </c>
      <c r="C18" s="35">
        <f>+[1]TESORERIA!N18</f>
        <v>0</v>
      </c>
      <c r="D18" s="35">
        <f>+[1]TESORERIA!O18</f>
        <v>0</v>
      </c>
      <c r="E18" s="35">
        <f>+[1]TESORERIA!P18</f>
        <v>0</v>
      </c>
      <c r="F18" s="35">
        <f>+[1]TESORERIA!Q18</f>
        <v>0</v>
      </c>
      <c r="G18" s="35">
        <f>+[1]TESORERIA!R18</f>
        <v>0</v>
      </c>
      <c r="H18" s="35">
        <f>+[1]TESORERIA!S18</f>
        <v>0</v>
      </c>
      <c r="I18" s="35">
        <f>+[1]TESORERIA!T18</f>
        <v>0</v>
      </c>
      <c r="J18" s="35">
        <f>+[1]TESORERIA!U18</f>
        <v>0</v>
      </c>
      <c r="K18" s="35">
        <f>+[1]TESORERIA!V18</f>
        <v>0</v>
      </c>
      <c r="L18" s="35">
        <f>+[1]TESORERIA!W18</f>
        <v>0</v>
      </c>
      <c r="M18" s="145">
        <f>SUM(C18:L18)</f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145">
        <f>SUM(N18:W18)</f>
        <v>0</v>
      </c>
      <c r="Y18" s="154">
        <v>0</v>
      </c>
      <c r="Z18" s="140"/>
      <c r="AA18" s="140"/>
      <c r="AB18" s="140"/>
      <c r="AC18" s="140"/>
      <c r="AD18" s="140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</row>
    <row r="19" spans="1:57" ht="18" customHeight="1">
      <c r="A19" s="84"/>
      <c r="B19" s="143" t="s">
        <v>87</v>
      </c>
      <c r="C19" s="31">
        <f t="shared" ref="C19:X19" si="8">+C20</f>
        <v>5</v>
      </c>
      <c r="D19" s="31">
        <f t="shared" si="8"/>
        <v>5.7</v>
      </c>
      <c r="E19" s="31">
        <f t="shared" si="8"/>
        <v>6.2</v>
      </c>
      <c r="F19" s="31">
        <f t="shared" si="8"/>
        <v>5.4</v>
      </c>
      <c r="G19" s="31">
        <f t="shared" si="8"/>
        <v>5</v>
      </c>
      <c r="H19" s="31">
        <f t="shared" si="8"/>
        <v>4.9000000000000004</v>
      </c>
      <c r="I19" s="31">
        <f t="shared" si="8"/>
        <v>4.9000000000000004</v>
      </c>
      <c r="J19" s="31">
        <f t="shared" si="8"/>
        <v>5.3</v>
      </c>
      <c r="K19" s="31">
        <f t="shared" si="8"/>
        <v>6</v>
      </c>
      <c r="L19" s="31">
        <f t="shared" si="8"/>
        <v>5.7</v>
      </c>
      <c r="M19" s="32">
        <f t="shared" si="8"/>
        <v>54.099999999999994</v>
      </c>
      <c r="N19" s="31">
        <f t="shared" si="8"/>
        <v>5</v>
      </c>
      <c r="O19" s="31">
        <f t="shared" si="8"/>
        <v>5.7</v>
      </c>
      <c r="P19" s="31">
        <f t="shared" si="8"/>
        <v>6.2</v>
      </c>
      <c r="Q19" s="31">
        <f t="shared" si="8"/>
        <v>5.4</v>
      </c>
      <c r="R19" s="31">
        <f t="shared" si="8"/>
        <v>5</v>
      </c>
      <c r="S19" s="31">
        <f t="shared" si="8"/>
        <v>7</v>
      </c>
      <c r="T19" s="31">
        <f t="shared" si="8"/>
        <v>9.1999999999999993</v>
      </c>
      <c r="U19" s="31">
        <f t="shared" si="8"/>
        <v>9.1999999999999993</v>
      </c>
      <c r="V19" s="31">
        <f t="shared" si="8"/>
        <v>9.1999999999999993</v>
      </c>
      <c r="W19" s="31">
        <f t="shared" si="8"/>
        <v>11.1</v>
      </c>
      <c r="X19" s="32">
        <f t="shared" si="8"/>
        <v>73</v>
      </c>
      <c r="Y19" s="32">
        <f>+M19/X19*100</f>
        <v>74.109589041095887</v>
      </c>
      <c r="Z19" s="140"/>
      <c r="AA19" s="140"/>
      <c r="AB19" s="140"/>
      <c r="AC19" s="140"/>
      <c r="AD19" s="140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</row>
    <row r="20" spans="1:57" ht="18" customHeight="1">
      <c r="A20" s="84"/>
      <c r="B20" s="47" t="s">
        <v>110</v>
      </c>
      <c r="C20" s="120">
        <f>+[1]TESORERIA!N20</f>
        <v>5</v>
      </c>
      <c r="D20" s="120">
        <f>+[1]TESORERIA!O20</f>
        <v>5.7</v>
      </c>
      <c r="E20" s="120">
        <f>+[1]TESORERIA!P20</f>
        <v>6.2</v>
      </c>
      <c r="F20" s="120">
        <f>+[1]TESORERIA!Q20</f>
        <v>5.4</v>
      </c>
      <c r="G20" s="120">
        <f>+[1]TESORERIA!R20</f>
        <v>5</v>
      </c>
      <c r="H20" s="120">
        <f>+[1]TESORERIA!S20</f>
        <v>4.9000000000000004</v>
      </c>
      <c r="I20" s="120">
        <f>+[1]TESORERIA!T20</f>
        <v>4.9000000000000004</v>
      </c>
      <c r="J20" s="120">
        <f>+[1]TESORERIA!U20</f>
        <v>5.3</v>
      </c>
      <c r="K20" s="120">
        <f>+[1]TESORERIA!V20</f>
        <v>6</v>
      </c>
      <c r="L20" s="120">
        <f>+[1]TESORERIA!W20</f>
        <v>5.7</v>
      </c>
      <c r="M20" s="145">
        <f>SUM(C20:L20)</f>
        <v>54.099999999999994</v>
      </c>
      <c r="N20" s="120">
        <f>+'[1]PP (EST)'!N53</f>
        <v>5</v>
      </c>
      <c r="O20" s="120">
        <f>+'[1]PP (EST)'!O53</f>
        <v>5.7</v>
      </c>
      <c r="P20" s="120">
        <f>+'[1]PP (EST)'!P53</f>
        <v>6.2</v>
      </c>
      <c r="Q20" s="120">
        <f>+'[1]PP (EST)'!Q53</f>
        <v>5.4</v>
      </c>
      <c r="R20" s="120">
        <f>+'[1]PP (EST)'!R53</f>
        <v>5</v>
      </c>
      <c r="S20" s="120">
        <f>+'[1]PP (EST)'!S53</f>
        <v>7</v>
      </c>
      <c r="T20" s="120">
        <f>+'[1]PP (EST)'!T53</f>
        <v>9.1999999999999993</v>
      </c>
      <c r="U20" s="120">
        <f>+'[1]PP (EST)'!U53</f>
        <v>9.1999999999999993</v>
      </c>
      <c r="V20" s="120">
        <f>+'[1]PP (EST)'!V53</f>
        <v>9.1999999999999993</v>
      </c>
      <c r="W20" s="120">
        <f>+'[1]PP (EST)'!W53</f>
        <v>11.1</v>
      </c>
      <c r="X20" s="145">
        <f>SUM(N20:W20)</f>
        <v>73</v>
      </c>
      <c r="Y20" s="145">
        <f>+M20/X20*100</f>
        <v>74.109589041095887</v>
      </c>
      <c r="Z20" s="140"/>
      <c r="AA20" s="140"/>
      <c r="AB20" s="140"/>
      <c r="AC20" s="140"/>
      <c r="AD20" s="140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</row>
    <row r="21" spans="1:57" ht="18" customHeight="1">
      <c r="A21" s="84"/>
      <c r="B21" s="155" t="s">
        <v>111</v>
      </c>
      <c r="C21" s="101">
        <f>+[1]TESORERIA!N21</f>
        <v>179.7</v>
      </c>
      <c r="D21" s="101">
        <f>+[1]TESORERIA!O21</f>
        <v>204.5</v>
      </c>
      <c r="E21" s="101">
        <f>+[1]TESORERIA!P21</f>
        <v>205.2</v>
      </c>
      <c r="F21" s="101">
        <f>+[1]TESORERIA!Q21</f>
        <v>200</v>
      </c>
      <c r="G21" s="101">
        <f>+[1]TESORERIA!R21</f>
        <v>200.8</v>
      </c>
      <c r="H21" s="101">
        <f>+[1]TESORERIA!S21</f>
        <v>523.6</v>
      </c>
      <c r="I21" s="101">
        <f>+[1]TESORERIA!T21</f>
        <v>216.9</v>
      </c>
      <c r="J21" s="101">
        <f>+[1]TESORERIA!U21</f>
        <v>400</v>
      </c>
      <c r="K21" s="101">
        <f>+[1]TESORERIA!V21</f>
        <v>218.4</v>
      </c>
      <c r="L21" s="101">
        <f>+[1]TESORERIA!W21</f>
        <v>338.1</v>
      </c>
      <c r="M21" s="40">
        <f>SUM(C21:L21)</f>
        <v>2687.2000000000003</v>
      </c>
      <c r="N21" s="101">
        <f>+'[1]PP (EST)'!N57</f>
        <v>179.7</v>
      </c>
      <c r="O21" s="101">
        <f>+'[1]PP (EST)'!O57</f>
        <v>204.5</v>
      </c>
      <c r="P21" s="101">
        <f>+'[1]PP (EST)'!P57</f>
        <v>203.5</v>
      </c>
      <c r="Q21" s="101">
        <f>+'[1]PP (EST)'!Q57</f>
        <v>200</v>
      </c>
      <c r="R21" s="101">
        <f>+'[1]PP (EST)'!R57</f>
        <v>200.8</v>
      </c>
      <c r="S21" s="101">
        <f>+'[1]PP (EST)'!S57</f>
        <v>214</v>
      </c>
      <c r="T21" s="101">
        <f>+'[1]PP (EST)'!T57</f>
        <v>224.6</v>
      </c>
      <c r="U21" s="101">
        <f>+'[1]PP (EST)'!U57</f>
        <v>200.8</v>
      </c>
      <c r="V21" s="101">
        <f>+'[1]PP (EST)'!V57</f>
        <v>209.4</v>
      </c>
      <c r="W21" s="101">
        <f>+'[1]PP (EST)'!W57</f>
        <v>200</v>
      </c>
      <c r="X21" s="40">
        <f>SUM(N21:W21)</f>
        <v>2037.3</v>
      </c>
      <c r="Y21" s="40">
        <f>+M21/X21*100</f>
        <v>131.90006380994456</v>
      </c>
      <c r="Z21" s="156"/>
      <c r="AA21" s="156"/>
      <c r="AB21" s="156"/>
      <c r="AC21" s="140"/>
      <c r="AD21" s="140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</row>
    <row r="22" spans="1:57" ht="18" customHeight="1">
      <c r="A22" s="84"/>
      <c r="B22" s="155" t="s">
        <v>112</v>
      </c>
      <c r="C22" s="101">
        <f>+C23</f>
        <v>1648.9</v>
      </c>
      <c r="D22" s="101">
        <f t="shared" ref="D22:X22" si="9">+D23</f>
        <v>0</v>
      </c>
      <c r="E22" s="101">
        <f t="shared" si="9"/>
        <v>341.8</v>
      </c>
      <c r="F22" s="101">
        <f t="shared" si="9"/>
        <v>0</v>
      </c>
      <c r="G22" s="101">
        <f t="shared" si="9"/>
        <v>0</v>
      </c>
      <c r="H22" s="101">
        <f t="shared" si="9"/>
        <v>330</v>
      </c>
      <c r="I22" s="101">
        <f t="shared" si="9"/>
        <v>0</v>
      </c>
      <c r="J22" s="101">
        <f t="shared" si="9"/>
        <v>0</v>
      </c>
      <c r="K22" s="101">
        <f t="shared" si="9"/>
        <v>340</v>
      </c>
      <c r="L22" s="101">
        <f t="shared" si="9"/>
        <v>0</v>
      </c>
      <c r="M22" s="101">
        <f t="shared" si="9"/>
        <v>2660.7</v>
      </c>
      <c r="N22" s="101">
        <f t="shared" si="9"/>
        <v>1648.9</v>
      </c>
      <c r="O22" s="101">
        <f t="shared" si="9"/>
        <v>0</v>
      </c>
      <c r="P22" s="101">
        <f t="shared" si="9"/>
        <v>341.8</v>
      </c>
      <c r="Q22" s="101">
        <f t="shared" si="9"/>
        <v>0</v>
      </c>
      <c r="R22" s="101">
        <f t="shared" si="9"/>
        <v>0</v>
      </c>
      <c r="S22" s="101">
        <f t="shared" si="9"/>
        <v>330</v>
      </c>
      <c r="T22" s="101">
        <f t="shared" si="9"/>
        <v>0</v>
      </c>
      <c r="U22" s="101">
        <f t="shared" si="9"/>
        <v>0</v>
      </c>
      <c r="V22" s="101">
        <f t="shared" si="9"/>
        <v>340</v>
      </c>
      <c r="W22" s="101">
        <f t="shared" si="9"/>
        <v>0</v>
      </c>
      <c r="X22" s="101">
        <f t="shared" si="9"/>
        <v>2660.7</v>
      </c>
      <c r="Y22" s="40">
        <f t="shared" ref="Y22:Y28" si="10">+M22/X22*100</f>
        <v>100</v>
      </c>
      <c r="Z22" s="156"/>
      <c r="AA22" s="156"/>
      <c r="AB22" s="156"/>
      <c r="AC22" s="140"/>
      <c r="AD22" s="140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</row>
    <row r="23" spans="1:57" ht="18" customHeight="1">
      <c r="A23" s="84"/>
      <c r="B23" s="157" t="s">
        <v>113</v>
      </c>
      <c r="C23" s="101">
        <f t="shared" ref="C23:G23" si="11">SUM(C24:C29)</f>
        <v>1648.9</v>
      </c>
      <c r="D23" s="101">
        <f t="shared" si="11"/>
        <v>0</v>
      </c>
      <c r="E23" s="101">
        <f t="shared" si="11"/>
        <v>341.8</v>
      </c>
      <c r="F23" s="101">
        <f t="shared" si="11"/>
        <v>0</v>
      </c>
      <c r="G23" s="101">
        <f t="shared" si="11"/>
        <v>0</v>
      </c>
      <c r="H23" s="101">
        <f t="shared" ref="H23:X23" si="12">SUM(H24:H29)</f>
        <v>330</v>
      </c>
      <c r="I23" s="101">
        <f t="shared" si="12"/>
        <v>0</v>
      </c>
      <c r="J23" s="101">
        <f t="shared" si="12"/>
        <v>0</v>
      </c>
      <c r="K23" s="101">
        <f t="shared" si="12"/>
        <v>340</v>
      </c>
      <c r="L23" s="101">
        <f t="shared" si="12"/>
        <v>0</v>
      </c>
      <c r="M23" s="101">
        <f t="shared" si="12"/>
        <v>2660.7</v>
      </c>
      <c r="N23" s="101">
        <f t="shared" si="12"/>
        <v>1648.9</v>
      </c>
      <c r="O23" s="101">
        <f t="shared" si="12"/>
        <v>0</v>
      </c>
      <c r="P23" s="101">
        <f t="shared" si="12"/>
        <v>341.8</v>
      </c>
      <c r="Q23" s="101">
        <f t="shared" si="12"/>
        <v>0</v>
      </c>
      <c r="R23" s="101">
        <f t="shared" si="12"/>
        <v>0</v>
      </c>
      <c r="S23" s="101">
        <f t="shared" si="12"/>
        <v>330</v>
      </c>
      <c r="T23" s="101">
        <f t="shared" si="12"/>
        <v>0</v>
      </c>
      <c r="U23" s="101">
        <f t="shared" si="12"/>
        <v>0</v>
      </c>
      <c r="V23" s="101">
        <f t="shared" si="12"/>
        <v>340</v>
      </c>
      <c r="W23" s="101">
        <f t="shared" si="12"/>
        <v>0</v>
      </c>
      <c r="X23" s="101">
        <f t="shared" si="12"/>
        <v>2660.7</v>
      </c>
      <c r="Y23" s="40">
        <f t="shared" si="10"/>
        <v>100</v>
      </c>
      <c r="Z23" s="156"/>
      <c r="AA23" s="156"/>
      <c r="AB23" s="156"/>
      <c r="AC23" s="140"/>
      <c r="AD23" s="140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</row>
    <row r="24" spans="1:57" s="132" customFormat="1" ht="18" customHeight="1">
      <c r="A24" s="158"/>
      <c r="B24" s="159" t="s">
        <v>114</v>
      </c>
      <c r="C24" s="160">
        <f>+[1]TESORERIA!N24</f>
        <v>0</v>
      </c>
      <c r="D24" s="160">
        <f>+[1]TESORERIA!O24</f>
        <v>0</v>
      </c>
      <c r="E24" s="160">
        <f>+[1]TESORERIA!P24</f>
        <v>0</v>
      </c>
      <c r="F24" s="160">
        <f>+[1]TESORERIA!Q24</f>
        <v>0</v>
      </c>
      <c r="G24" s="160">
        <f>+[1]TESORERIA!R24</f>
        <v>0</v>
      </c>
      <c r="H24" s="160">
        <f>+[1]TESORERIA!S24</f>
        <v>0</v>
      </c>
      <c r="I24" s="160">
        <f>+[1]TESORERIA!T24</f>
        <v>0</v>
      </c>
      <c r="J24" s="160">
        <f>+[1]TESORERIA!U24</f>
        <v>0</v>
      </c>
      <c r="K24" s="160">
        <f>+[1]TESORERIA!V24</f>
        <v>0</v>
      </c>
      <c r="L24" s="160">
        <f>+[1]TESORERIA!W24</f>
        <v>0</v>
      </c>
      <c r="M24" s="160">
        <f>SUM(C24:L24)</f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f>SUM(N24:W24)</f>
        <v>0</v>
      </c>
      <c r="Y24" s="161">
        <v>0</v>
      </c>
      <c r="Z24" s="156"/>
      <c r="AA24" s="156"/>
      <c r="AB24" s="156"/>
      <c r="AC24" s="140"/>
      <c r="AD24" s="140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</row>
    <row r="25" spans="1:57" ht="18" customHeight="1">
      <c r="A25" s="84"/>
      <c r="B25" s="162" t="s">
        <v>115</v>
      </c>
      <c r="C25" s="120">
        <f>+[1]TESORERIA!N25</f>
        <v>0</v>
      </c>
      <c r="D25" s="120">
        <f>+[1]TESORERIA!O25</f>
        <v>0</v>
      </c>
      <c r="E25" s="120">
        <f>+[1]TESORERIA!P25</f>
        <v>0</v>
      </c>
      <c r="F25" s="120">
        <f>+[1]TESORERIA!Q25</f>
        <v>0</v>
      </c>
      <c r="G25" s="120">
        <f>+[1]TESORERIA!R25</f>
        <v>0</v>
      </c>
      <c r="H25" s="120">
        <f>+[1]TESORERIA!S25</f>
        <v>0</v>
      </c>
      <c r="I25" s="120">
        <f>+[1]TESORERIA!T25</f>
        <v>0</v>
      </c>
      <c r="J25" s="120">
        <f>+[1]TESORERIA!U25</f>
        <v>0</v>
      </c>
      <c r="K25" s="120">
        <f>+[1]TESORERIA!V25</f>
        <v>0</v>
      </c>
      <c r="L25" s="120">
        <f>+[1]TESORERIA!W25</f>
        <v>0</v>
      </c>
      <c r="M25" s="145">
        <f>SUM(C25:L25)</f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45">
        <f>SUM(N25:W25)</f>
        <v>0</v>
      </c>
      <c r="Y25" s="154">
        <v>0</v>
      </c>
      <c r="Z25" s="156"/>
      <c r="AA25" s="156"/>
      <c r="AB25" s="156"/>
      <c r="AC25" s="140"/>
      <c r="AD25" s="140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</row>
    <row r="26" spans="1:57" ht="18" customHeight="1">
      <c r="A26" s="84"/>
      <c r="B26" s="162" t="s">
        <v>116</v>
      </c>
      <c r="C26" s="120">
        <f>+[1]TESORERIA!N26</f>
        <v>1648.9</v>
      </c>
      <c r="D26" s="120">
        <f>+[1]TESORERIA!O26</f>
        <v>0</v>
      </c>
      <c r="E26" s="120">
        <f>+[1]TESORERIA!P26</f>
        <v>0</v>
      </c>
      <c r="F26" s="120">
        <f>+[1]TESORERIA!Q26</f>
        <v>0</v>
      </c>
      <c r="G26" s="120">
        <f>+[1]TESORERIA!R26</f>
        <v>0</v>
      </c>
      <c r="H26" s="120">
        <f>+[1]TESORERIA!S26</f>
        <v>0</v>
      </c>
      <c r="I26" s="120">
        <f>+[1]TESORERIA!T26</f>
        <v>0</v>
      </c>
      <c r="J26" s="120">
        <f>+[1]TESORERIA!U26</f>
        <v>0</v>
      </c>
      <c r="K26" s="120">
        <f>+[1]TESORERIA!V26</f>
        <v>0</v>
      </c>
      <c r="L26" s="120">
        <f>+[1]TESORERIA!W26</f>
        <v>0</v>
      </c>
      <c r="M26" s="145">
        <f t="shared" ref="M26:M28" si="13">SUM(C26:L26)</f>
        <v>1648.9</v>
      </c>
      <c r="N26" s="120">
        <f>+'[1]PP (EST)'!N64</f>
        <v>1648.9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45">
        <f t="shared" ref="X26:X28" si="14">SUM(N26:W26)</f>
        <v>1648.9</v>
      </c>
      <c r="Y26" s="145">
        <f t="shared" si="10"/>
        <v>100</v>
      </c>
      <c r="Z26" s="156"/>
      <c r="AA26" s="156"/>
      <c r="AB26" s="156"/>
      <c r="AC26" s="140"/>
      <c r="AD26" s="140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</row>
    <row r="27" spans="1:57" ht="18" customHeight="1">
      <c r="A27" s="84"/>
      <c r="B27" s="162" t="s">
        <v>117</v>
      </c>
      <c r="C27" s="120">
        <f>+[1]TESORERIA!N27</f>
        <v>0</v>
      </c>
      <c r="D27" s="120">
        <f>+[1]TESORERIA!O27</f>
        <v>0</v>
      </c>
      <c r="E27" s="120">
        <f>+[1]TESORERIA!P27</f>
        <v>11.8</v>
      </c>
      <c r="F27" s="120">
        <f>+[1]TESORERIA!Q27</f>
        <v>0</v>
      </c>
      <c r="G27" s="120">
        <f>+[1]TESORERIA!R27</f>
        <v>0</v>
      </c>
      <c r="H27" s="120">
        <f>+[1]TESORERIA!S27</f>
        <v>0</v>
      </c>
      <c r="I27" s="120">
        <f>+[1]TESORERIA!T27</f>
        <v>0</v>
      </c>
      <c r="J27" s="120">
        <f>+[1]TESORERIA!U27</f>
        <v>0</v>
      </c>
      <c r="K27" s="120">
        <f>+[1]TESORERIA!V27</f>
        <v>0</v>
      </c>
      <c r="L27" s="120">
        <f>+[1]TESORERIA!W27</f>
        <v>0</v>
      </c>
      <c r="M27" s="145">
        <f t="shared" si="13"/>
        <v>11.8</v>
      </c>
      <c r="N27" s="120">
        <v>0</v>
      </c>
      <c r="O27" s="120">
        <v>0</v>
      </c>
      <c r="P27" s="120">
        <v>11.8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63">
        <v>340</v>
      </c>
      <c r="W27" s="163">
        <v>0</v>
      </c>
      <c r="X27" s="145">
        <f t="shared" si="14"/>
        <v>351.8</v>
      </c>
      <c r="Y27" s="145">
        <f t="shared" si="10"/>
        <v>3.3541785105173396</v>
      </c>
      <c r="Z27" s="156"/>
      <c r="AA27" s="156"/>
      <c r="AB27" s="156"/>
      <c r="AC27" s="140"/>
      <c r="AD27" s="140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</row>
    <row r="28" spans="1:57" ht="18" customHeight="1">
      <c r="A28" s="84"/>
      <c r="B28" s="162" t="s">
        <v>118</v>
      </c>
      <c r="C28" s="120">
        <f>+[1]TESORERIA!N28</f>
        <v>0</v>
      </c>
      <c r="D28" s="120">
        <f>+[1]TESORERIA!O28</f>
        <v>0</v>
      </c>
      <c r="E28" s="120">
        <f>+[1]TESORERIA!P28</f>
        <v>330</v>
      </c>
      <c r="F28" s="120">
        <f>+[1]TESORERIA!Q28</f>
        <v>0</v>
      </c>
      <c r="G28" s="120">
        <f>+[1]TESORERIA!R28</f>
        <v>0</v>
      </c>
      <c r="H28" s="120">
        <f>+[1]TESORERIA!S28</f>
        <v>330</v>
      </c>
      <c r="I28" s="120">
        <f>+[1]TESORERIA!T28</f>
        <v>0</v>
      </c>
      <c r="J28" s="120">
        <f>+[1]TESORERIA!U28</f>
        <v>0</v>
      </c>
      <c r="K28" s="120">
        <f>+[1]TESORERIA!V28</f>
        <v>340</v>
      </c>
      <c r="L28" s="120">
        <f>+[1]TESORERIA!W28</f>
        <v>0</v>
      </c>
      <c r="M28" s="145">
        <f t="shared" si="13"/>
        <v>1000</v>
      </c>
      <c r="N28" s="120">
        <v>0</v>
      </c>
      <c r="O28" s="120">
        <v>0</v>
      </c>
      <c r="P28" s="120">
        <v>330</v>
      </c>
      <c r="Q28" s="120">
        <v>0</v>
      </c>
      <c r="R28" s="120">
        <v>0</v>
      </c>
      <c r="S28" s="120">
        <v>330</v>
      </c>
      <c r="T28" s="120">
        <v>0</v>
      </c>
      <c r="U28" s="120">
        <v>0</v>
      </c>
      <c r="V28" s="120">
        <v>0</v>
      </c>
      <c r="W28" s="120">
        <v>0</v>
      </c>
      <c r="X28" s="145">
        <f t="shared" si="14"/>
        <v>660</v>
      </c>
      <c r="Y28" s="145">
        <f t="shared" si="10"/>
        <v>151.5151515151515</v>
      </c>
      <c r="Z28" s="156"/>
      <c r="AA28" s="156"/>
      <c r="AB28" s="156"/>
      <c r="AC28" s="140"/>
      <c r="AD28" s="140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</row>
    <row r="29" spans="1:57" ht="18" customHeight="1">
      <c r="A29" s="84"/>
      <c r="B29" s="162" t="s">
        <v>33</v>
      </c>
      <c r="C29" s="120">
        <f>+[1]TESORERIA!N29</f>
        <v>0</v>
      </c>
      <c r="D29" s="120">
        <f>+[1]TESORERIA!O29</f>
        <v>0</v>
      </c>
      <c r="E29" s="120">
        <f>+[1]TESORERIA!P29</f>
        <v>0</v>
      </c>
      <c r="F29" s="120">
        <f>+[1]TESORERIA!Q29</f>
        <v>0</v>
      </c>
      <c r="G29" s="120">
        <f>+[1]TESORERIA!R29</f>
        <v>0</v>
      </c>
      <c r="H29" s="120">
        <f>+[1]TESORERIA!S29</f>
        <v>0</v>
      </c>
      <c r="I29" s="120">
        <f>+[1]TESORERIA!T29</f>
        <v>0</v>
      </c>
      <c r="J29" s="120">
        <f>+[1]TESORERIA!U29</f>
        <v>0</v>
      </c>
      <c r="K29" s="120">
        <f>+[1]TESORERIA!V29</f>
        <v>0</v>
      </c>
      <c r="L29" s="120">
        <f>+[1]TESORERIA!W29</f>
        <v>0</v>
      </c>
      <c r="M29" s="120">
        <f>+[1]TESORERIA!X29</f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45">
        <f>SUM(N29:W29)</f>
        <v>0</v>
      </c>
      <c r="Y29" s="145">
        <v>0</v>
      </c>
      <c r="Z29" s="156"/>
      <c r="AA29" s="156"/>
      <c r="AB29" s="156"/>
      <c r="AC29" s="140"/>
      <c r="AD29" s="140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</row>
    <row r="30" spans="1:57" ht="18" customHeight="1">
      <c r="A30" s="84"/>
      <c r="B30" s="155" t="s">
        <v>119</v>
      </c>
      <c r="C30" s="101">
        <f t="shared" ref="C30:X30" si="15">+C31+C41+C44</f>
        <v>1202.6000000000001</v>
      </c>
      <c r="D30" s="101">
        <f t="shared" si="15"/>
        <v>1022.4999999999999</v>
      </c>
      <c r="E30" s="101">
        <f t="shared" si="15"/>
        <v>1107.5</v>
      </c>
      <c r="F30" s="101">
        <f t="shared" si="15"/>
        <v>1106.5999999999999</v>
      </c>
      <c r="G30" s="101">
        <f t="shared" si="15"/>
        <v>1248.3</v>
      </c>
      <c r="H30" s="101">
        <f t="shared" si="15"/>
        <v>1300.0999999999997</v>
      </c>
      <c r="I30" s="101">
        <f t="shared" si="15"/>
        <v>1500.7</v>
      </c>
      <c r="J30" s="101">
        <f t="shared" si="15"/>
        <v>1583.6</v>
      </c>
      <c r="K30" s="101">
        <f t="shared" si="15"/>
        <v>1637.2</v>
      </c>
      <c r="L30" s="101">
        <f t="shared" si="15"/>
        <v>1445.1</v>
      </c>
      <c r="M30" s="101">
        <f t="shared" si="15"/>
        <v>13154.199999999999</v>
      </c>
      <c r="N30" s="101">
        <f t="shared" si="15"/>
        <v>1202.6000000000001</v>
      </c>
      <c r="O30" s="101">
        <f t="shared" si="15"/>
        <v>1023.5999999999999</v>
      </c>
      <c r="P30" s="101">
        <f t="shared" si="15"/>
        <v>1108.6000000000001</v>
      </c>
      <c r="Q30" s="101">
        <f t="shared" si="15"/>
        <v>1107.8</v>
      </c>
      <c r="R30" s="101">
        <f t="shared" si="15"/>
        <v>1252.1000000000001</v>
      </c>
      <c r="S30" s="101">
        <f t="shared" si="15"/>
        <v>1271.5</v>
      </c>
      <c r="T30" s="101">
        <f t="shared" si="15"/>
        <v>1314.3999999999999</v>
      </c>
      <c r="U30" s="101">
        <f t="shared" si="15"/>
        <v>1368.6000000000001</v>
      </c>
      <c r="V30" s="101">
        <f t="shared" si="15"/>
        <v>1451.6</v>
      </c>
      <c r="W30" s="101">
        <f t="shared" si="15"/>
        <v>1459.7</v>
      </c>
      <c r="X30" s="101">
        <f t="shared" si="15"/>
        <v>12560.5</v>
      </c>
      <c r="Y30" s="98">
        <f t="shared" ref="Y30:Y35" si="16">+M30/X30*100</f>
        <v>104.7267226623144</v>
      </c>
      <c r="Z30" s="156"/>
      <c r="AA30" s="156"/>
      <c r="AB30" s="156"/>
      <c r="AC30" s="140"/>
      <c r="AD30" s="140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</row>
    <row r="31" spans="1:57" ht="18" customHeight="1">
      <c r="A31" s="84"/>
      <c r="B31" s="147" t="s">
        <v>57</v>
      </c>
      <c r="C31" s="101">
        <f t="shared" ref="C31:X31" si="17">+C32+C37</f>
        <v>1142.7</v>
      </c>
      <c r="D31" s="101">
        <f t="shared" si="17"/>
        <v>961.09999999999991</v>
      </c>
      <c r="E31" s="101">
        <f t="shared" si="17"/>
        <v>1025.8</v>
      </c>
      <c r="F31" s="101">
        <f t="shared" si="17"/>
        <v>1023.6</v>
      </c>
      <c r="G31" s="101">
        <f t="shared" si="17"/>
        <v>1165.8</v>
      </c>
      <c r="H31" s="101">
        <f t="shared" si="17"/>
        <v>1217.1999999999998</v>
      </c>
      <c r="I31" s="101">
        <f t="shared" si="17"/>
        <v>1411.8</v>
      </c>
      <c r="J31" s="101">
        <f t="shared" si="17"/>
        <v>1475.2</v>
      </c>
      <c r="K31" s="101">
        <f t="shared" si="17"/>
        <v>1555.8</v>
      </c>
      <c r="L31" s="101">
        <f t="shared" si="17"/>
        <v>1347.7</v>
      </c>
      <c r="M31" s="98">
        <f t="shared" si="17"/>
        <v>12326.699999999999</v>
      </c>
      <c r="N31" s="101">
        <f t="shared" si="17"/>
        <v>1142.7</v>
      </c>
      <c r="O31" s="101">
        <f t="shared" si="17"/>
        <v>962.19999999999993</v>
      </c>
      <c r="P31" s="101">
        <f t="shared" si="17"/>
        <v>1026.9000000000001</v>
      </c>
      <c r="Q31" s="101">
        <f t="shared" si="17"/>
        <v>1024.8</v>
      </c>
      <c r="R31" s="101">
        <f t="shared" si="17"/>
        <v>1169.6000000000001</v>
      </c>
      <c r="S31" s="101">
        <f t="shared" si="17"/>
        <v>1197.2</v>
      </c>
      <c r="T31" s="101">
        <f t="shared" si="17"/>
        <v>1239.5</v>
      </c>
      <c r="U31" s="101">
        <f t="shared" si="17"/>
        <v>1285.3000000000002</v>
      </c>
      <c r="V31" s="101">
        <f t="shared" si="17"/>
        <v>1374</v>
      </c>
      <c r="W31" s="101">
        <f t="shared" si="17"/>
        <v>1382.2</v>
      </c>
      <c r="X31" s="98">
        <f t="shared" si="17"/>
        <v>11804.4</v>
      </c>
      <c r="Y31" s="98">
        <f t="shared" si="16"/>
        <v>104.42462132764054</v>
      </c>
      <c r="Z31" s="156"/>
      <c r="AA31" s="156"/>
      <c r="AB31" s="156"/>
      <c r="AC31" s="140"/>
      <c r="AD31" s="140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</row>
    <row r="32" spans="1:57" ht="18" customHeight="1">
      <c r="A32" s="84"/>
      <c r="B32" s="164" t="s">
        <v>58</v>
      </c>
      <c r="C32" s="101">
        <f t="shared" ref="C32:G32" si="18">SUM(C33:C36)</f>
        <v>76.800000000000011</v>
      </c>
      <c r="D32" s="101">
        <f t="shared" si="18"/>
        <v>91.8</v>
      </c>
      <c r="E32" s="101">
        <f t="shared" si="18"/>
        <v>107.8</v>
      </c>
      <c r="F32" s="101">
        <f t="shared" si="18"/>
        <v>148.5</v>
      </c>
      <c r="G32" s="101">
        <f t="shared" si="18"/>
        <v>146.80000000000001</v>
      </c>
      <c r="H32" s="101">
        <f t="shared" ref="H32:X32" si="19">SUM(H33:H36)</f>
        <v>175.6</v>
      </c>
      <c r="I32" s="101">
        <f t="shared" si="19"/>
        <v>90</v>
      </c>
      <c r="J32" s="101">
        <f t="shared" si="19"/>
        <v>231.4</v>
      </c>
      <c r="K32" s="101">
        <f t="shared" si="19"/>
        <v>146.5</v>
      </c>
      <c r="L32" s="101">
        <f t="shared" si="19"/>
        <v>142.19999999999999</v>
      </c>
      <c r="M32" s="98">
        <f t="shared" si="19"/>
        <v>1357.3999999999999</v>
      </c>
      <c r="N32" s="101">
        <f t="shared" si="19"/>
        <v>76.800000000000011</v>
      </c>
      <c r="O32" s="101">
        <f t="shared" si="19"/>
        <v>91.8</v>
      </c>
      <c r="P32" s="101">
        <f t="shared" si="19"/>
        <v>107.8</v>
      </c>
      <c r="Q32" s="101">
        <f t="shared" si="19"/>
        <v>148.6</v>
      </c>
      <c r="R32" s="101">
        <f t="shared" si="19"/>
        <v>146.9</v>
      </c>
      <c r="S32" s="101">
        <f t="shared" si="19"/>
        <v>169.5</v>
      </c>
      <c r="T32" s="101">
        <f t="shared" si="19"/>
        <v>146.9</v>
      </c>
      <c r="U32" s="101">
        <f t="shared" si="19"/>
        <v>137.69999999999999</v>
      </c>
      <c r="V32" s="101">
        <f t="shared" si="19"/>
        <v>144.19999999999999</v>
      </c>
      <c r="W32" s="101">
        <f t="shared" si="19"/>
        <v>104.1</v>
      </c>
      <c r="X32" s="98">
        <f t="shared" si="19"/>
        <v>1274.3</v>
      </c>
      <c r="Y32" s="98">
        <f t="shared" si="16"/>
        <v>106.52122734050067</v>
      </c>
      <c r="Z32" s="156"/>
      <c r="AA32" s="156"/>
      <c r="AB32" s="156"/>
      <c r="AC32" s="140"/>
      <c r="AD32" s="140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</row>
    <row r="33" spans="1:57" ht="18" customHeight="1">
      <c r="A33" s="84"/>
      <c r="B33" s="165" t="s">
        <v>120</v>
      </c>
      <c r="C33" s="35">
        <f>+[1]TESORERIA!N33</f>
        <v>74.900000000000006</v>
      </c>
      <c r="D33" s="35">
        <f>+[1]TESORERIA!O33</f>
        <v>91.8</v>
      </c>
      <c r="E33" s="35">
        <f>+[1]TESORERIA!P33</f>
        <v>100.7</v>
      </c>
      <c r="F33" s="35">
        <f>+[1]TESORERIA!Q33</f>
        <v>89</v>
      </c>
      <c r="G33" s="35">
        <f>+[1]TESORERIA!R33</f>
        <v>87.3</v>
      </c>
      <c r="H33" s="35">
        <f>+[1]TESORERIA!S33</f>
        <v>93.1</v>
      </c>
      <c r="I33" s="35">
        <f>+[1]TESORERIA!T33</f>
        <v>89.5</v>
      </c>
      <c r="J33" s="35">
        <f>+[1]TESORERIA!U33</f>
        <v>80</v>
      </c>
      <c r="K33" s="35">
        <f>+[1]TESORERIA!V33</f>
        <v>83.6</v>
      </c>
      <c r="L33" s="35">
        <f>+[1]TESORERIA!W33</f>
        <v>80.900000000000006</v>
      </c>
      <c r="M33" s="145">
        <f>SUM(C33:L33)</f>
        <v>870.8</v>
      </c>
      <c r="N33" s="35">
        <f>+'[1]PP (EST)'!N69</f>
        <v>74.900000000000006</v>
      </c>
      <c r="O33" s="35">
        <f>+'[1]PP (EST)'!O69</f>
        <v>91.8</v>
      </c>
      <c r="P33" s="35">
        <f>+'[1]PP (EST)'!P69</f>
        <v>100.7</v>
      </c>
      <c r="Q33" s="35">
        <f>+'[1]PP (EST)'!Q69</f>
        <v>89.1</v>
      </c>
      <c r="R33" s="35">
        <f>+'[1]PP (EST)'!R69</f>
        <v>87.4</v>
      </c>
      <c r="S33" s="35">
        <f>+'[1]PP (EST)'!S69</f>
        <v>87</v>
      </c>
      <c r="T33" s="35">
        <f>+'[1]PP (EST)'!T69</f>
        <v>90.4</v>
      </c>
      <c r="U33" s="35">
        <f>+'[1]PP (EST)'!U69</f>
        <v>96.7</v>
      </c>
      <c r="V33" s="35">
        <f>+'[1]PP (EST)'!V69</f>
        <v>98</v>
      </c>
      <c r="W33" s="35">
        <f>+'[1]PP (EST)'!W69</f>
        <v>100.6</v>
      </c>
      <c r="X33" s="145">
        <f>SUM(N33:W33)</f>
        <v>916.6</v>
      </c>
      <c r="Y33" s="145">
        <f t="shared" si="16"/>
        <v>95.003272965306564</v>
      </c>
      <c r="Z33" s="156"/>
      <c r="AA33" s="156"/>
      <c r="AB33" s="156"/>
      <c r="AC33" s="140"/>
      <c r="AD33" s="140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</row>
    <row r="34" spans="1:57" ht="18" customHeight="1">
      <c r="A34" s="84"/>
      <c r="B34" s="165" t="s">
        <v>121</v>
      </c>
      <c r="C34" s="35">
        <f>+[1]TESORERIA!N34</f>
        <v>0</v>
      </c>
      <c r="D34" s="35">
        <f>+[1]TESORERIA!O34</f>
        <v>0</v>
      </c>
      <c r="E34" s="35">
        <f>+[1]TESORERIA!P34</f>
        <v>0</v>
      </c>
      <c r="F34" s="35">
        <f>+[1]TESORERIA!Q34</f>
        <v>0</v>
      </c>
      <c r="G34" s="35">
        <f>+[1]TESORERIA!R34</f>
        <v>0</v>
      </c>
      <c r="H34" s="35">
        <f>+[1]TESORERIA!S34</f>
        <v>0</v>
      </c>
      <c r="I34" s="35">
        <f>+[1]TESORERIA!T34</f>
        <v>0</v>
      </c>
      <c r="J34" s="35">
        <f>+[1]TESORERIA!U34</f>
        <v>0</v>
      </c>
      <c r="K34" s="35">
        <f>+[1]TESORERIA!V34</f>
        <v>0</v>
      </c>
      <c r="L34" s="35">
        <f>+[1]TESORERIA!W34</f>
        <v>0</v>
      </c>
      <c r="M34" s="145">
        <f>SUM(C34:L34)</f>
        <v>0</v>
      </c>
      <c r="N34" s="35">
        <f>+'[1]PP (EST)'!N70</f>
        <v>0</v>
      </c>
      <c r="O34" s="35">
        <f>+'[1]PP (EST)'!O70</f>
        <v>0</v>
      </c>
      <c r="P34" s="35">
        <f>+'[1]PP (EST)'!P70</f>
        <v>0</v>
      </c>
      <c r="Q34" s="35">
        <f>+'[1]PP (EST)'!Q70</f>
        <v>0</v>
      </c>
      <c r="R34" s="35">
        <f>+'[1]PP (EST)'!R70</f>
        <v>0</v>
      </c>
      <c r="S34" s="35">
        <f>+'[1]PP (EST)'!S70</f>
        <v>0</v>
      </c>
      <c r="T34" s="35">
        <f>+'[1]PP (EST)'!T70</f>
        <v>0</v>
      </c>
      <c r="U34" s="35">
        <f>+'[1]PP (EST)'!U70</f>
        <v>0</v>
      </c>
      <c r="V34" s="35">
        <f>+'[1]PP (EST)'!V70</f>
        <v>0</v>
      </c>
      <c r="W34" s="35">
        <f>+'[1]PP (EST)'!W70</f>
        <v>0</v>
      </c>
      <c r="X34" s="145">
        <f>SUM(N34:W34)</f>
        <v>0</v>
      </c>
      <c r="Y34" s="154">
        <v>0</v>
      </c>
      <c r="Z34" s="156"/>
      <c r="AA34" s="156"/>
      <c r="AB34" s="156"/>
      <c r="AC34" s="140"/>
      <c r="AD34" s="140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</row>
    <row r="35" spans="1:57" s="153" customFormat="1" ht="18" customHeight="1">
      <c r="A35" s="84"/>
      <c r="B35" s="166" t="s">
        <v>122</v>
      </c>
      <c r="C35" s="150">
        <f>+[1]TESORERIA!N35</f>
        <v>1.9</v>
      </c>
      <c r="D35" s="150">
        <f>+[1]TESORERIA!O35</f>
        <v>0</v>
      </c>
      <c r="E35" s="150">
        <f>+[1]TESORERIA!P35</f>
        <v>7.1</v>
      </c>
      <c r="F35" s="150">
        <f>+[1]TESORERIA!Q35</f>
        <v>59.5</v>
      </c>
      <c r="G35" s="150">
        <f>+[1]TESORERIA!R35</f>
        <v>59.5</v>
      </c>
      <c r="H35" s="150">
        <f>+[1]TESORERIA!S35</f>
        <v>82.5</v>
      </c>
      <c r="I35" s="150">
        <f>+[1]TESORERIA!T35</f>
        <v>0.5</v>
      </c>
      <c r="J35" s="150">
        <f>+[1]TESORERIA!U35</f>
        <v>151.4</v>
      </c>
      <c r="K35" s="150">
        <f>+[1]TESORERIA!V35</f>
        <v>62.9</v>
      </c>
      <c r="L35" s="150">
        <f>+[1]TESORERIA!W35</f>
        <v>61.3</v>
      </c>
      <c r="M35" s="151">
        <f>SUM(C35:L35)</f>
        <v>486.59999999999997</v>
      </c>
      <c r="N35" s="150">
        <f>+'[1]PP (EST)'!N71</f>
        <v>1.9</v>
      </c>
      <c r="O35" s="150">
        <f>+'[1]PP (EST)'!O71</f>
        <v>0</v>
      </c>
      <c r="P35" s="150">
        <f>+'[1]PP (EST)'!P71</f>
        <v>7.1</v>
      </c>
      <c r="Q35" s="150">
        <f>+'[1]PP (EST)'!Q71</f>
        <v>59.5</v>
      </c>
      <c r="R35" s="150">
        <f>+'[1]PP (EST)'!R71</f>
        <v>59.5</v>
      </c>
      <c r="S35" s="150">
        <f>+'[1]PP (EST)'!S71</f>
        <v>82.5</v>
      </c>
      <c r="T35" s="150">
        <f>+'[1]PP (EST)'!T71</f>
        <v>56.5</v>
      </c>
      <c r="U35" s="150">
        <f>+'[1]PP (EST)'!U71</f>
        <v>41</v>
      </c>
      <c r="V35" s="150">
        <f>+'[1]PP (EST)'!V71</f>
        <v>46.2</v>
      </c>
      <c r="W35" s="150">
        <f>+'[1]PP (EST)'!W71</f>
        <v>3.5</v>
      </c>
      <c r="X35" s="151">
        <f>SUM(N35:W35)</f>
        <v>357.7</v>
      </c>
      <c r="Y35" s="151">
        <f t="shared" si="16"/>
        <v>136.03578417668436</v>
      </c>
      <c r="Z35" s="156"/>
      <c r="AA35" s="156"/>
      <c r="AB35" s="156"/>
      <c r="AC35" s="140"/>
      <c r="AD35" s="140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2"/>
    </row>
    <row r="36" spans="1:57" ht="18" customHeight="1">
      <c r="A36" s="84"/>
      <c r="B36" s="165" t="s">
        <v>123</v>
      </c>
      <c r="C36" s="35">
        <f>+[1]TESORERIA!N36</f>
        <v>0</v>
      </c>
      <c r="D36" s="35">
        <f>+[1]TESORERIA!O36</f>
        <v>0</v>
      </c>
      <c r="E36" s="35">
        <f>+[1]TESORERIA!P36</f>
        <v>0</v>
      </c>
      <c r="F36" s="35">
        <f>+[1]TESORERIA!Q36</f>
        <v>0</v>
      </c>
      <c r="G36" s="35">
        <f>+[1]TESORERIA!R36</f>
        <v>0</v>
      </c>
      <c r="H36" s="35">
        <f>+[1]TESORERIA!S36</f>
        <v>0</v>
      </c>
      <c r="I36" s="35">
        <f>+[1]TESORERIA!T36</f>
        <v>0</v>
      </c>
      <c r="J36" s="35">
        <f>+[1]TESORERIA!U36</f>
        <v>0</v>
      </c>
      <c r="K36" s="35">
        <f>+[1]TESORERIA!V36</f>
        <v>0</v>
      </c>
      <c r="L36" s="35">
        <f>+[1]TESORERIA!W36</f>
        <v>0</v>
      </c>
      <c r="M36" s="145">
        <f>SUM(C36:L36)</f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45">
        <f>SUM(N36:W36)</f>
        <v>0</v>
      </c>
      <c r="Y36" s="154">
        <v>0</v>
      </c>
      <c r="Z36" s="156"/>
      <c r="AA36" s="156"/>
      <c r="AB36" s="156"/>
      <c r="AC36" s="140"/>
      <c r="AD36" s="140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</row>
    <row r="37" spans="1:57" ht="18" customHeight="1">
      <c r="A37" s="84"/>
      <c r="B37" s="164" t="s">
        <v>59</v>
      </c>
      <c r="C37" s="101">
        <f t="shared" ref="C37:X37" si="20">SUM(C38:C40)</f>
        <v>1065.9000000000001</v>
      </c>
      <c r="D37" s="101">
        <f t="shared" si="20"/>
        <v>869.3</v>
      </c>
      <c r="E37" s="101">
        <f t="shared" si="20"/>
        <v>918</v>
      </c>
      <c r="F37" s="101">
        <f t="shared" si="20"/>
        <v>875.1</v>
      </c>
      <c r="G37" s="101">
        <f t="shared" si="20"/>
        <v>1019</v>
      </c>
      <c r="H37" s="101">
        <f t="shared" si="20"/>
        <v>1041.5999999999999</v>
      </c>
      <c r="I37" s="101">
        <f t="shared" si="20"/>
        <v>1321.8</v>
      </c>
      <c r="J37" s="101">
        <f t="shared" si="20"/>
        <v>1243.8</v>
      </c>
      <c r="K37" s="101">
        <f t="shared" si="20"/>
        <v>1409.3</v>
      </c>
      <c r="L37" s="101">
        <f t="shared" si="20"/>
        <v>1205.5</v>
      </c>
      <c r="M37" s="98">
        <f t="shared" si="20"/>
        <v>10969.3</v>
      </c>
      <c r="N37" s="101">
        <f t="shared" si="20"/>
        <v>1065.9000000000001</v>
      </c>
      <c r="O37" s="101">
        <f t="shared" si="20"/>
        <v>870.4</v>
      </c>
      <c r="P37" s="101">
        <f t="shared" si="20"/>
        <v>919.1</v>
      </c>
      <c r="Q37" s="101">
        <f t="shared" si="20"/>
        <v>876.19999999999993</v>
      </c>
      <c r="R37" s="101">
        <f t="shared" si="20"/>
        <v>1022.7</v>
      </c>
      <c r="S37" s="101">
        <f t="shared" si="20"/>
        <v>1027.7</v>
      </c>
      <c r="T37" s="101">
        <f t="shared" si="20"/>
        <v>1092.5999999999999</v>
      </c>
      <c r="U37" s="101">
        <f t="shared" si="20"/>
        <v>1147.6000000000001</v>
      </c>
      <c r="V37" s="101">
        <f t="shared" si="20"/>
        <v>1229.8</v>
      </c>
      <c r="W37" s="101">
        <f t="shared" si="20"/>
        <v>1278.1000000000001</v>
      </c>
      <c r="X37" s="98">
        <f t="shared" si="20"/>
        <v>10530.1</v>
      </c>
      <c r="Y37" s="98">
        <f>+M37/X37*100</f>
        <v>104.17090056124823</v>
      </c>
      <c r="Z37" s="156"/>
      <c r="AA37" s="156"/>
      <c r="AB37" s="156"/>
      <c r="AC37" s="140"/>
      <c r="AD37" s="140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</row>
    <row r="38" spans="1:57" ht="18" customHeight="1">
      <c r="A38" s="84"/>
      <c r="B38" s="165" t="s">
        <v>124</v>
      </c>
      <c r="C38" s="35">
        <f>+[1]TESORERIA!N38</f>
        <v>23.2</v>
      </c>
      <c r="D38" s="35">
        <f>+[1]TESORERIA!O38</f>
        <v>30.9</v>
      </c>
      <c r="E38" s="35">
        <f>+[1]TESORERIA!P38</f>
        <v>28.9</v>
      </c>
      <c r="F38" s="35">
        <f>+[1]TESORERIA!Q38</f>
        <v>25.4</v>
      </c>
      <c r="G38" s="35">
        <f>+[1]TESORERIA!R38</f>
        <v>23</v>
      </c>
      <c r="H38" s="35">
        <f>+[1]TESORERIA!S38</f>
        <v>24.1</v>
      </c>
      <c r="I38" s="35">
        <f>+[1]TESORERIA!T38</f>
        <v>31.6</v>
      </c>
      <c r="J38" s="35">
        <f>+[1]TESORERIA!U38</f>
        <v>58</v>
      </c>
      <c r="K38" s="35">
        <f>+[1]TESORERIA!V38</f>
        <v>37.200000000000003</v>
      </c>
      <c r="L38" s="35">
        <f>+[1]TESORERIA!W38</f>
        <v>39.200000000000003</v>
      </c>
      <c r="M38" s="145">
        <f>SUM(C38:L38)</f>
        <v>321.5</v>
      </c>
      <c r="N38" s="35">
        <f>+'[1]PP (EST)'!N74</f>
        <v>23.2</v>
      </c>
      <c r="O38" s="35">
        <f>+'[1]PP (EST)'!O74</f>
        <v>30.9</v>
      </c>
      <c r="P38" s="35">
        <f>+'[1]PP (EST)'!P74</f>
        <v>28.9</v>
      </c>
      <c r="Q38" s="35">
        <f>+'[1]PP (EST)'!Q74</f>
        <v>25.3</v>
      </c>
      <c r="R38" s="35">
        <f>+'[1]PP (EST)'!R74</f>
        <v>23</v>
      </c>
      <c r="S38" s="35">
        <f>+'[1]PP (EST)'!S74</f>
        <v>22</v>
      </c>
      <c r="T38" s="35">
        <f>+'[1]PP (EST)'!T74</f>
        <v>24.8</v>
      </c>
      <c r="U38" s="35">
        <f>+'[1]PP (EST)'!U74</f>
        <v>22.9</v>
      </c>
      <c r="V38" s="35">
        <f>+'[1]PP (EST)'!V74</f>
        <v>24.5</v>
      </c>
      <c r="W38" s="35">
        <f>+'[1]PP (EST)'!W74</f>
        <v>21.9</v>
      </c>
      <c r="X38" s="145">
        <f>SUM(N38:W38)</f>
        <v>247.40000000000003</v>
      </c>
      <c r="Y38" s="145">
        <f>+M38/X38*100</f>
        <v>129.95149555375906</v>
      </c>
      <c r="Z38" s="156"/>
      <c r="AA38" s="156"/>
      <c r="AB38" s="156"/>
      <c r="AC38" s="140"/>
      <c r="AD38" s="140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</row>
    <row r="39" spans="1:57" s="153" customFormat="1" ht="18" customHeight="1">
      <c r="A39" s="84"/>
      <c r="B39" s="166" t="s">
        <v>125</v>
      </c>
      <c r="C39" s="150">
        <f>+[1]TESORERIA!N39</f>
        <v>1042.7</v>
      </c>
      <c r="D39" s="150">
        <f>+[1]TESORERIA!O39</f>
        <v>838.4</v>
      </c>
      <c r="E39" s="150">
        <f>+[1]TESORERIA!P39</f>
        <v>889.1</v>
      </c>
      <c r="F39" s="150">
        <f>+[1]TESORERIA!Q39</f>
        <v>849.7</v>
      </c>
      <c r="G39" s="150">
        <f>+[1]TESORERIA!R39</f>
        <v>996</v>
      </c>
      <c r="H39" s="150">
        <f>+[1]TESORERIA!S39</f>
        <v>1017.5</v>
      </c>
      <c r="I39" s="150">
        <f>+[1]TESORERIA!T39</f>
        <v>1290.2</v>
      </c>
      <c r="J39" s="150">
        <f>+[1]TESORERIA!U39</f>
        <v>1185.8</v>
      </c>
      <c r="K39" s="150">
        <f>+[1]TESORERIA!V39</f>
        <v>1372.1</v>
      </c>
      <c r="L39" s="150">
        <f>+[1]TESORERIA!W39</f>
        <v>1166.3</v>
      </c>
      <c r="M39" s="151">
        <f>SUM(C39:L39)</f>
        <v>10647.8</v>
      </c>
      <c r="N39" s="150">
        <f>+'[1]PP (EST)'!N75</f>
        <v>1042.7</v>
      </c>
      <c r="O39" s="150">
        <f>+'[1]PP (EST)'!O75</f>
        <v>839.5</v>
      </c>
      <c r="P39" s="150">
        <f>+'[1]PP (EST)'!P75</f>
        <v>890.2</v>
      </c>
      <c r="Q39" s="150">
        <f>+'[1]PP (EST)'!Q75</f>
        <v>850.9</v>
      </c>
      <c r="R39" s="150">
        <f>+'[1]PP (EST)'!R75</f>
        <v>999.7</v>
      </c>
      <c r="S39" s="150">
        <f>+'[1]PP (EST)'!S75</f>
        <v>1005.7</v>
      </c>
      <c r="T39" s="150">
        <f>+'[1]PP (EST)'!T75</f>
        <v>1067.8</v>
      </c>
      <c r="U39" s="150">
        <f>+'[1]PP (EST)'!U75</f>
        <v>1124.7</v>
      </c>
      <c r="V39" s="150">
        <f>+'[1]PP (EST)'!V75</f>
        <v>1205.3</v>
      </c>
      <c r="W39" s="150">
        <f>+'[1]PP (EST)'!W75</f>
        <v>1256.2</v>
      </c>
      <c r="X39" s="151">
        <f>SUM(N39:W39)</f>
        <v>10282.700000000001</v>
      </c>
      <c r="Y39" s="151">
        <f>+M39/X39*100</f>
        <v>103.55062386338216</v>
      </c>
      <c r="Z39" s="156"/>
      <c r="AA39" s="156"/>
      <c r="AB39" s="156"/>
      <c r="AC39" s="140"/>
      <c r="AD39" s="140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2"/>
    </row>
    <row r="40" spans="1:57" ht="18" customHeight="1">
      <c r="A40" s="84"/>
      <c r="B40" s="165" t="s">
        <v>33</v>
      </c>
      <c r="C40" s="35">
        <f>+[1]TESORERIA!N40</f>
        <v>0</v>
      </c>
      <c r="D40" s="35">
        <f>+[1]TESORERIA!O40</f>
        <v>0</v>
      </c>
      <c r="E40" s="35">
        <f>+[1]TESORERIA!P40</f>
        <v>0</v>
      </c>
      <c r="F40" s="35">
        <f>+[1]TESORERIA!Q40</f>
        <v>0</v>
      </c>
      <c r="G40" s="35">
        <f>+[1]TESORERIA!R40</f>
        <v>0</v>
      </c>
      <c r="H40" s="35">
        <f>+[1]TESORERIA!S40</f>
        <v>0</v>
      </c>
      <c r="I40" s="35">
        <f>+[1]TESORERIA!T40</f>
        <v>0</v>
      </c>
      <c r="J40" s="35">
        <f>+[1]TESORERIA!U40</f>
        <v>0</v>
      </c>
      <c r="K40" s="35">
        <f>+[1]TESORERIA!V40</f>
        <v>0</v>
      </c>
      <c r="L40" s="35">
        <f>+[1]TESORERIA!W40</f>
        <v>0</v>
      </c>
      <c r="M40" s="145">
        <f>SUM(C40:L40)</f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145">
        <f>SUM(N40:W40)</f>
        <v>0</v>
      </c>
      <c r="Y40" s="154">
        <v>0</v>
      </c>
      <c r="Z40" s="156"/>
      <c r="AA40" s="156"/>
      <c r="AB40" s="156"/>
      <c r="AC40" s="140"/>
      <c r="AD40" s="140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</row>
    <row r="41" spans="1:57" ht="18" customHeight="1">
      <c r="A41" s="84"/>
      <c r="B41" s="164" t="s">
        <v>61</v>
      </c>
      <c r="C41" s="31">
        <f t="shared" ref="C41:W41" si="21">+C42+C43</f>
        <v>57.9</v>
      </c>
      <c r="D41" s="31">
        <f t="shared" si="21"/>
        <v>59</v>
      </c>
      <c r="E41" s="31">
        <f t="shared" si="21"/>
        <v>78.400000000000006</v>
      </c>
      <c r="F41" s="31">
        <f t="shared" si="21"/>
        <v>80.5</v>
      </c>
      <c r="G41" s="31">
        <f t="shared" si="21"/>
        <v>79.599999999999994</v>
      </c>
      <c r="H41" s="31">
        <f t="shared" si="21"/>
        <v>80.3</v>
      </c>
      <c r="I41" s="31">
        <f t="shared" si="21"/>
        <v>85.5</v>
      </c>
      <c r="J41" s="31">
        <f t="shared" si="21"/>
        <v>87.3</v>
      </c>
      <c r="K41" s="31">
        <f t="shared" si="21"/>
        <v>77.7</v>
      </c>
      <c r="L41" s="31">
        <f t="shared" si="21"/>
        <v>82.1</v>
      </c>
      <c r="M41" s="32">
        <f t="shared" si="21"/>
        <v>768.30000000000007</v>
      </c>
      <c r="N41" s="31">
        <f t="shared" si="21"/>
        <v>57.9</v>
      </c>
      <c r="O41" s="31">
        <f t="shared" si="21"/>
        <v>59</v>
      </c>
      <c r="P41" s="31">
        <f t="shared" si="21"/>
        <v>78.400000000000006</v>
      </c>
      <c r="Q41" s="31">
        <f t="shared" si="21"/>
        <v>80.5</v>
      </c>
      <c r="R41" s="31">
        <f t="shared" si="21"/>
        <v>79.599999999999994</v>
      </c>
      <c r="S41" s="31">
        <f t="shared" si="21"/>
        <v>71.8</v>
      </c>
      <c r="T41" s="31">
        <f t="shared" si="21"/>
        <v>72.599999999999994</v>
      </c>
      <c r="U41" s="31">
        <f t="shared" si="21"/>
        <v>80.8</v>
      </c>
      <c r="V41" s="31">
        <f t="shared" si="21"/>
        <v>75</v>
      </c>
      <c r="W41" s="31">
        <f t="shared" si="21"/>
        <v>74.900000000000006</v>
      </c>
      <c r="X41" s="32">
        <f>+X42+X43</f>
        <v>730.49999999999989</v>
      </c>
      <c r="Y41" s="32">
        <f>+M41/X41*100</f>
        <v>105.17453798767971</v>
      </c>
      <c r="Z41" s="156"/>
      <c r="AA41" s="156"/>
      <c r="AB41" s="156"/>
      <c r="AC41" s="140"/>
      <c r="AD41" s="140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</row>
    <row r="42" spans="1:57" ht="16.5" customHeight="1">
      <c r="A42" s="84"/>
      <c r="B42" s="165" t="s">
        <v>126</v>
      </c>
      <c r="C42" s="35">
        <f>+[1]TESORERIA!N42</f>
        <v>57.9</v>
      </c>
      <c r="D42" s="35">
        <f>+[1]TESORERIA!O42</f>
        <v>59</v>
      </c>
      <c r="E42" s="35">
        <f>+[1]TESORERIA!P42</f>
        <v>78.400000000000006</v>
      </c>
      <c r="F42" s="35">
        <f>+[1]TESORERIA!Q42</f>
        <v>80.5</v>
      </c>
      <c r="G42" s="35">
        <f>+[1]TESORERIA!R42</f>
        <v>79.599999999999994</v>
      </c>
      <c r="H42" s="35">
        <f>+[1]TESORERIA!S42</f>
        <v>80.3</v>
      </c>
      <c r="I42" s="35">
        <f>+[1]TESORERIA!T42</f>
        <v>85.5</v>
      </c>
      <c r="J42" s="35">
        <f>+[1]TESORERIA!U42</f>
        <v>87.3</v>
      </c>
      <c r="K42" s="35">
        <f>+[1]TESORERIA!V42</f>
        <v>77.7</v>
      </c>
      <c r="L42" s="35">
        <f>+[1]TESORERIA!W42</f>
        <v>82.1</v>
      </c>
      <c r="M42" s="145">
        <f>SUM(C42:L42)</f>
        <v>768.30000000000007</v>
      </c>
      <c r="N42" s="35">
        <f>+'[1]PP (EST)'!N79</f>
        <v>57.9</v>
      </c>
      <c r="O42" s="35">
        <f>+'[1]PP (EST)'!O79</f>
        <v>59</v>
      </c>
      <c r="P42" s="35">
        <f>+'[1]PP (EST)'!P79</f>
        <v>78.400000000000006</v>
      </c>
      <c r="Q42" s="35">
        <f>+'[1]PP (EST)'!Q79</f>
        <v>80.5</v>
      </c>
      <c r="R42" s="35">
        <f>+'[1]PP (EST)'!R79</f>
        <v>79.599999999999994</v>
      </c>
      <c r="S42" s="35">
        <f>+'[1]PP (EST)'!S79</f>
        <v>71.8</v>
      </c>
      <c r="T42" s="35">
        <f>+'[1]PP (EST)'!T79</f>
        <v>72.599999999999994</v>
      </c>
      <c r="U42" s="35">
        <f>+'[1]PP (EST)'!U79</f>
        <v>80.8</v>
      </c>
      <c r="V42" s="35">
        <f>+'[1]PP (EST)'!V79</f>
        <v>75</v>
      </c>
      <c r="W42" s="35">
        <f>+'[1]PP (EST)'!W79</f>
        <v>74.900000000000006</v>
      </c>
      <c r="X42" s="145">
        <f>SUM(N42:W42)</f>
        <v>730.49999999999989</v>
      </c>
      <c r="Y42" s="145">
        <f>+M42/X42*100</f>
        <v>105.17453798767971</v>
      </c>
      <c r="Z42" s="156"/>
      <c r="AA42" s="156"/>
      <c r="AB42" s="156"/>
      <c r="AC42" s="140"/>
      <c r="AD42" s="140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</row>
    <row r="43" spans="1:57" ht="18" customHeight="1">
      <c r="A43" s="84"/>
      <c r="B43" s="165" t="s">
        <v>33</v>
      </c>
      <c r="C43" s="35">
        <f>+[1]TESORERIA!N43</f>
        <v>0</v>
      </c>
      <c r="D43" s="35">
        <f>+[1]TESORERIA!O43</f>
        <v>0</v>
      </c>
      <c r="E43" s="35">
        <f>+[1]TESORERIA!P43</f>
        <v>0</v>
      </c>
      <c r="F43" s="35">
        <f>+[1]TESORERIA!Q43</f>
        <v>0</v>
      </c>
      <c r="G43" s="35">
        <f>+[1]TESORERIA!R43</f>
        <v>0</v>
      </c>
      <c r="H43" s="35">
        <f>+[1]TESORERIA!S43</f>
        <v>0</v>
      </c>
      <c r="I43" s="35">
        <f>+[1]TESORERIA!T43</f>
        <v>0</v>
      </c>
      <c r="J43" s="35">
        <f>+[1]TESORERIA!U43</f>
        <v>0</v>
      </c>
      <c r="K43" s="35">
        <f>+[1]TESORERIA!V43</f>
        <v>0</v>
      </c>
      <c r="L43" s="35">
        <f>+[1]TESORERIA!W43</f>
        <v>0</v>
      </c>
      <c r="M43" s="145">
        <f>SUM(C43:L43)</f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45">
        <f>SUM(N43:W43)</f>
        <v>0</v>
      </c>
      <c r="Y43" s="154">
        <v>0</v>
      </c>
      <c r="Z43" s="156"/>
      <c r="AA43" s="156"/>
      <c r="AB43" s="156"/>
      <c r="AC43" s="140"/>
      <c r="AD43" s="140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</row>
    <row r="44" spans="1:57" ht="18" customHeight="1">
      <c r="A44" s="84"/>
      <c r="B44" s="164" t="s">
        <v>63</v>
      </c>
      <c r="C44" s="31">
        <f>+[1]TESORERIA!N44</f>
        <v>2</v>
      </c>
      <c r="D44" s="31">
        <f>+[1]TESORERIA!O44</f>
        <v>2.4</v>
      </c>
      <c r="E44" s="31">
        <f>+[1]TESORERIA!P44</f>
        <v>3.3</v>
      </c>
      <c r="F44" s="31">
        <f>+[1]TESORERIA!Q44</f>
        <v>2.5</v>
      </c>
      <c r="G44" s="31">
        <f>+[1]TESORERIA!R44</f>
        <v>2.9</v>
      </c>
      <c r="H44" s="31">
        <f>+[1]TESORERIA!S44</f>
        <v>2.6</v>
      </c>
      <c r="I44" s="31">
        <f>+[1]TESORERIA!T44</f>
        <v>3.4</v>
      </c>
      <c r="J44" s="31">
        <f>+[1]TESORERIA!U44</f>
        <v>21.1</v>
      </c>
      <c r="K44" s="31">
        <f>+[1]TESORERIA!V44</f>
        <v>3.7</v>
      </c>
      <c r="L44" s="31">
        <f>+[1]TESORERIA!W44</f>
        <v>15.3</v>
      </c>
      <c r="M44" s="40">
        <f>SUM(C44:L44)</f>
        <v>59.2</v>
      </c>
      <c r="N44" s="101">
        <f t="shared" ref="N44:W44" si="22">+N45+N46</f>
        <v>2</v>
      </c>
      <c r="O44" s="101">
        <f t="shared" si="22"/>
        <v>2.4</v>
      </c>
      <c r="P44" s="101">
        <f t="shared" si="22"/>
        <v>3.3</v>
      </c>
      <c r="Q44" s="101">
        <f t="shared" si="22"/>
        <v>2.5</v>
      </c>
      <c r="R44" s="101">
        <f t="shared" si="22"/>
        <v>2.9</v>
      </c>
      <c r="S44" s="101">
        <f t="shared" si="22"/>
        <v>2.5</v>
      </c>
      <c r="T44" s="101">
        <f t="shared" si="22"/>
        <v>2.2999999999999998</v>
      </c>
      <c r="U44" s="101">
        <f t="shared" si="22"/>
        <v>2.5</v>
      </c>
      <c r="V44" s="101">
        <f t="shared" si="22"/>
        <v>2.6</v>
      </c>
      <c r="W44" s="101">
        <f t="shared" si="22"/>
        <v>2.6</v>
      </c>
      <c r="X44" s="40">
        <f>SUM(N44:W44)</f>
        <v>25.6</v>
      </c>
      <c r="Y44" s="40">
        <f t="shared" ref="Y44:Y45" si="23">+M44/X44*100</f>
        <v>231.25</v>
      </c>
      <c r="Z44" s="156"/>
      <c r="AA44" s="156"/>
      <c r="AB44" s="156"/>
      <c r="AC44" s="140"/>
      <c r="AD44" s="140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</row>
    <row r="45" spans="1:57" s="153" customFormat="1" ht="18" customHeight="1">
      <c r="A45" s="84"/>
      <c r="B45" s="166" t="s">
        <v>127</v>
      </c>
      <c r="C45" s="150">
        <f>+[1]TESORERIA!N45</f>
        <v>2</v>
      </c>
      <c r="D45" s="150">
        <f>+[1]TESORERIA!O45</f>
        <v>2.4</v>
      </c>
      <c r="E45" s="150">
        <f>+[1]TESORERIA!P45</f>
        <v>3.3</v>
      </c>
      <c r="F45" s="150">
        <f>+[1]TESORERIA!Q45</f>
        <v>2.5</v>
      </c>
      <c r="G45" s="150">
        <f>+[1]TESORERIA!R45</f>
        <v>2.9</v>
      </c>
      <c r="H45" s="150">
        <f>+[1]TESORERIA!S45</f>
        <v>2.6</v>
      </c>
      <c r="I45" s="150">
        <f>+[1]TESORERIA!T45</f>
        <v>3.4</v>
      </c>
      <c r="J45" s="150">
        <f>+[1]TESORERIA!U45</f>
        <v>2.8</v>
      </c>
      <c r="K45" s="150">
        <f>+[1]TESORERIA!V45</f>
        <v>3.7</v>
      </c>
      <c r="L45" s="150">
        <f>+[1]TESORERIA!W45</f>
        <v>2.8</v>
      </c>
      <c r="M45" s="151">
        <f>SUM(C45:L45)</f>
        <v>28.4</v>
      </c>
      <c r="N45" s="160">
        <f>+'[1]PP (EST)'!N82</f>
        <v>2</v>
      </c>
      <c r="O45" s="160">
        <f>+'[1]PP (EST)'!O82</f>
        <v>2.4</v>
      </c>
      <c r="P45" s="160">
        <f>+'[1]PP (EST)'!P82</f>
        <v>3.3</v>
      </c>
      <c r="Q45" s="160">
        <f>+'[1]PP (EST)'!Q82</f>
        <v>2.5</v>
      </c>
      <c r="R45" s="160">
        <f>+'[1]PP (EST)'!R82</f>
        <v>2.9</v>
      </c>
      <c r="S45" s="160">
        <f>+'[1]PP (EST)'!S82</f>
        <v>2.5</v>
      </c>
      <c r="T45" s="160">
        <f>+'[1]PP (EST)'!T82</f>
        <v>2.2999999999999998</v>
      </c>
      <c r="U45" s="160">
        <f>+'[1]PP (EST)'!U82</f>
        <v>2.5</v>
      </c>
      <c r="V45" s="160">
        <f>+'[1]PP (EST)'!V82</f>
        <v>2.6</v>
      </c>
      <c r="W45" s="160">
        <f>+'[1]PP (EST)'!W82</f>
        <v>2.6</v>
      </c>
      <c r="X45" s="151">
        <f>SUM(N45:W45)</f>
        <v>25.6</v>
      </c>
      <c r="Y45" s="151">
        <f t="shared" si="23"/>
        <v>110.93749999999997</v>
      </c>
      <c r="Z45" s="156"/>
      <c r="AA45" s="156"/>
      <c r="AB45" s="156"/>
      <c r="AC45" s="140"/>
      <c r="AD45" s="140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2"/>
    </row>
    <row r="46" spans="1:57" s="153" customFormat="1" ht="18" customHeight="1">
      <c r="A46" s="84"/>
      <c r="B46" s="166" t="s">
        <v>128</v>
      </c>
      <c r="C46" s="150">
        <f>+[1]TESORERIA!N47</f>
        <v>0</v>
      </c>
      <c r="D46" s="150">
        <f>+[1]TESORERIA!O47</f>
        <v>0</v>
      </c>
      <c r="E46" s="150">
        <f>+[1]TESORERIA!P47</f>
        <v>0</v>
      </c>
      <c r="F46" s="150">
        <f>+[1]TESORERIA!Q47</f>
        <v>0</v>
      </c>
      <c r="G46" s="150">
        <f>+[1]TESORERIA!R47</f>
        <v>0</v>
      </c>
      <c r="H46" s="150">
        <f>+[1]TESORERIA!S47</f>
        <v>0</v>
      </c>
      <c r="I46" s="150">
        <f>+[1]TESORERIA!T47</f>
        <v>0</v>
      </c>
      <c r="J46" s="150">
        <f>+[1]TESORERIA!U47</f>
        <v>18.3</v>
      </c>
      <c r="K46" s="150">
        <f>+[1]TESORERIA!V47</f>
        <v>0</v>
      </c>
      <c r="L46" s="150">
        <f>+[1]TESORERIA!W47</f>
        <v>12.5</v>
      </c>
      <c r="M46" s="151">
        <f>SUM(C46:L46)</f>
        <v>30.8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  <c r="X46" s="151">
        <f>SUM(N46:W46)</f>
        <v>0</v>
      </c>
      <c r="Y46" s="152">
        <v>0</v>
      </c>
      <c r="Z46" s="156"/>
      <c r="AA46" s="156"/>
      <c r="AB46" s="156"/>
      <c r="AC46" s="140"/>
      <c r="AD46" s="140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2"/>
    </row>
    <row r="47" spans="1:57" ht="18" customHeight="1">
      <c r="A47" s="84"/>
      <c r="B47" s="155" t="s">
        <v>129</v>
      </c>
      <c r="C47" s="101">
        <f t="shared" ref="C47:X47" si="24">+C48+C56+C58</f>
        <v>186.3</v>
      </c>
      <c r="D47" s="101">
        <f t="shared" si="24"/>
        <v>212.39999999999998</v>
      </c>
      <c r="E47" s="101">
        <f t="shared" si="24"/>
        <v>255.70000000000002</v>
      </c>
      <c r="F47" s="101">
        <f t="shared" si="24"/>
        <v>238.2</v>
      </c>
      <c r="G47" s="101">
        <f t="shared" si="24"/>
        <v>259.2</v>
      </c>
      <c r="H47" s="101">
        <f t="shared" si="24"/>
        <v>254.7</v>
      </c>
      <c r="I47" s="101">
        <f t="shared" si="24"/>
        <v>261.5</v>
      </c>
      <c r="J47" s="101">
        <f t="shared" si="24"/>
        <v>264.39999999999998</v>
      </c>
      <c r="K47" s="101">
        <f t="shared" si="24"/>
        <v>269.5</v>
      </c>
      <c r="L47" s="101">
        <f t="shared" si="24"/>
        <v>261</v>
      </c>
      <c r="M47" s="98">
        <f t="shared" si="24"/>
        <v>2462.8999999999996</v>
      </c>
      <c r="N47" s="101">
        <f t="shared" si="24"/>
        <v>186.3</v>
      </c>
      <c r="O47" s="101">
        <f t="shared" si="24"/>
        <v>212.50197499999996</v>
      </c>
      <c r="P47" s="101">
        <f t="shared" si="24"/>
        <v>255.70293823950001</v>
      </c>
      <c r="Q47" s="101">
        <f t="shared" si="24"/>
        <v>238.2</v>
      </c>
      <c r="R47" s="101">
        <f t="shared" si="24"/>
        <v>86</v>
      </c>
      <c r="S47" s="101">
        <f t="shared" si="24"/>
        <v>84.8</v>
      </c>
      <c r="T47" s="101">
        <f t="shared" si="24"/>
        <v>92.6</v>
      </c>
      <c r="U47" s="101">
        <f t="shared" si="24"/>
        <v>3654.3999999999996</v>
      </c>
      <c r="V47" s="101">
        <f t="shared" si="24"/>
        <v>89.2</v>
      </c>
      <c r="W47" s="101">
        <f t="shared" si="24"/>
        <v>3670</v>
      </c>
      <c r="X47" s="98">
        <f t="shared" si="24"/>
        <v>8569.7049132395005</v>
      </c>
      <c r="Y47" s="40">
        <f>+M47/X47*100</f>
        <v>28.739612681354039</v>
      </c>
      <c r="Z47" s="156"/>
      <c r="AA47" s="156"/>
      <c r="AB47" s="156"/>
      <c r="AC47" s="140"/>
      <c r="AD47" s="140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</row>
    <row r="48" spans="1:57" ht="18" customHeight="1">
      <c r="A48" s="84"/>
      <c r="B48" s="142" t="s">
        <v>130</v>
      </c>
      <c r="C48" s="101">
        <f t="shared" ref="C48:X48" si="25">+C49+C53+C55</f>
        <v>109.4</v>
      </c>
      <c r="D48" s="101">
        <f t="shared" si="25"/>
        <v>155.69999999999999</v>
      </c>
      <c r="E48" s="101">
        <f t="shared" si="25"/>
        <v>183.8</v>
      </c>
      <c r="F48" s="101">
        <f t="shared" si="25"/>
        <v>167.4</v>
      </c>
      <c r="G48" s="101">
        <f t="shared" si="25"/>
        <v>173.2</v>
      </c>
      <c r="H48" s="101">
        <f t="shared" si="25"/>
        <v>167.9</v>
      </c>
      <c r="I48" s="101">
        <f t="shared" si="25"/>
        <v>168.2</v>
      </c>
      <c r="J48" s="101">
        <f t="shared" si="25"/>
        <v>183</v>
      </c>
      <c r="K48" s="101">
        <f t="shared" si="25"/>
        <v>185.9</v>
      </c>
      <c r="L48" s="101">
        <f t="shared" si="25"/>
        <v>174.1</v>
      </c>
      <c r="M48" s="98">
        <f t="shared" si="25"/>
        <v>1668.6</v>
      </c>
      <c r="N48" s="101">
        <f t="shared" si="25"/>
        <v>109.4</v>
      </c>
      <c r="O48" s="101">
        <f t="shared" si="25"/>
        <v>155.70197499999998</v>
      </c>
      <c r="P48" s="101">
        <f t="shared" si="25"/>
        <v>183.80293823950001</v>
      </c>
      <c r="Q48" s="101">
        <f t="shared" si="25"/>
        <v>167.4</v>
      </c>
      <c r="R48" s="101">
        <f t="shared" si="25"/>
        <v>0</v>
      </c>
      <c r="S48" s="101">
        <f t="shared" si="25"/>
        <v>0</v>
      </c>
      <c r="T48" s="101">
        <f t="shared" si="25"/>
        <v>13</v>
      </c>
      <c r="U48" s="101">
        <f t="shared" si="25"/>
        <v>3571.2</v>
      </c>
      <c r="V48" s="101">
        <f t="shared" si="25"/>
        <v>9.9</v>
      </c>
      <c r="W48" s="101">
        <f t="shared" si="25"/>
        <v>3589.6</v>
      </c>
      <c r="X48" s="98">
        <f t="shared" si="25"/>
        <v>7800.0049132394997</v>
      </c>
      <c r="Y48" s="40">
        <f>+M48/X48*100</f>
        <v>21.392294217248082</v>
      </c>
      <c r="Z48" s="156"/>
      <c r="AA48" s="156"/>
      <c r="AB48" s="156"/>
      <c r="AC48" s="140"/>
      <c r="AD48" s="140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</row>
    <row r="49" spans="1:56" ht="18" customHeight="1">
      <c r="A49" s="84"/>
      <c r="B49" s="167" t="s">
        <v>131</v>
      </c>
      <c r="C49" s="101">
        <f t="shared" ref="C49:X49" si="26">SUM(C50:C52)</f>
        <v>0</v>
      </c>
      <c r="D49" s="101">
        <f t="shared" ref="D49:L49" si="27">SUM(D50:D52)</f>
        <v>0</v>
      </c>
      <c r="E49" s="101">
        <f t="shared" si="27"/>
        <v>0</v>
      </c>
      <c r="F49" s="101">
        <f t="shared" si="27"/>
        <v>0</v>
      </c>
      <c r="G49" s="101">
        <f t="shared" si="27"/>
        <v>0</v>
      </c>
      <c r="H49" s="101">
        <f t="shared" si="27"/>
        <v>0</v>
      </c>
      <c r="I49" s="101">
        <f t="shared" si="27"/>
        <v>0</v>
      </c>
      <c r="J49" s="101">
        <f t="shared" si="27"/>
        <v>0</v>
      </c>
      <c r="K49" s="101">
        <f t="shared" si="27"/>
        <v>0</v>
      </c>
      <c r="L49" s="101">
        <f t="shared" si="27"/>
        <v>0</v>
      </c>
      <c r="M49" s="101">
        <f t="shared" si="26"/>
        <v>0</v>
      </c>
      <c r="N49" s="101">
        <f t="shared" si="26"/>
        <v>0</v>
      </c>
      <c r="O49" s="101">
        <f t="shared" ref="O49:V49" si="28">SUM(O50:O52)</f>
        <v>0</v>
      </c>
      <c r="P49" s="101">
        <f t="shared" si="28"/>
        <v>0</v>
      </c>
      <c r="Q49" s="101">
        <f t="shared" si="28"/>
        <v>0</v>
      </c>
      <c r="R49" s="101">
        <f t="shared" si="28"/>
        <v>0</v>
      </c>
      <c r="S49" s="101">
        <f t="shared" si="28"/>
        <v>0</v>
      </c>
      <c r="T49" s="101">
        <f t="shared" si="28"/>
        <v>0</v>
      </c>
      <c r="U49" s="101">
        <f t="shared" si="28"/>
        <v>3500</v>
      </c>
      <c r="V49" s="101">
        <f t="shared" si="28"/>
        <v>0</v>
      </c>
      <c r="W49" s="101">
        <f t="shared" si="26"/>
        <v>3500</v>
      </c>
      <c r="X49" s="98">
        <f t="shared" si="26"/>
        <v>7000</v>
      </c>
      <c r="Y49" s="40">
        <v>0</v>
      </c>
      <c r="Z49" s="156"/>
      <c r="AA49" s="156"/>
      <c r="AB49" s="156"/>
      <c r="AC49" s="140"/>
      <c r="AD49" s="140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</row>
    <row r="50" spans="1:56" ht="18" customHeight="1">
      <c r="A50" s="84"/>
      <c r="B50" s="47" t="s">
        <v>132</v>
      </c>
      <c r="C50" s="35">
        <f>+[1]TESORERIA!N51</f>
        <v>0</v>
      </c>
      <c r="D50" s="35">
        <f>+[1]TESORERIA!O51</f>
        <v>0</v>
      </c>
      <c r="E50" s="35">
        <f>+[1]TESORERIA!P51</f>
        <v>0</v>
      </c>
      <c r="F50" s="35">
        <f>+[1]TESORERIA!Q51</f>
        <v>0</v>
      </c>
      <c r="G50" s="35">
        <f>+[1]TESORERIA!R51</f>
        <v>0</v>
      </c>
      <c r="H50" s="35">
        <f>+[1]TESORERIA!S51</f>
        <v>0</v>
      </c>
      <c r="I50" s="35">
        <f>+[1]TESORERIA!T51</f>
        <v>0</v>
      </c>
      <c r="J50" s="35">
        <f>+[1]TESORERIA!U51</f>
        <v>0</v>
      </c>
      <c r="K50" s="35">
        <f>+[1]TESORERIA!V51</f>
        <v>0</v>
      </c>
      <c r="L50" s="35">
        <f>+[1]TESORERIA!W51</f>
        <v>0</v>
      </c>
      <c r="M50" s="35">
        <f>+[1]TESORERIA!X51</f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3500</v>
      </c>
      <c r="V50" s="35">
        <v>0</v>
      </c>
      <c r="W50" s="35">
        <v>0</v>
      </c>
      <c r="X50" s="145">
        <f>SUM(N50:W50)</f>
        <v>3500</v>
      </c>
      <c r="Y50" s="145">
        <v>0</v>
      </c>
      <c r="Z50" s="156"/>
      <c r="AA50" s="156"/>
      <c r="AB50" s="156"/>
      <c r="AC50" s="140"/>
      <c r="AD50" s="140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</row>
    <row r="51" spans="1:56" ht="18" customHeight="1">
      <c r="A51" s="84"/>
      <c r="B51" s="47" t="s">
        <v>133</v>
      </c>
      <c r="C51" s="35">
        <f>+[1]TESORERIA!N52</f>
        <v>0</v>
      </c>
      <c r="D51" s="35">
        <f>+[1]TESORERIA!O52</f>
        <v>0</v>
      </c>
      <c r="E51" s="35">
        <f>+[1]TESORERIA!P52</f>
        <v>0</v>
      </c>
      <c r="F51" s="35">
        <f>+[1]TESORERIA!Q52</f>
        <v>0</v>
      </c>
      <c r="G51" s="35">
        <f>+[1]TESORERIA!R52</f>
        <v>0</v>
      </c>
      <c r="H51" s="35">
        <f>+[1]TESORERIA!S52</f>
        <v>0</v>
      </c>
      <c r="I51" s="35">
        <f>+[1]TESORERIA!T52</f>
        <v>0</v>
      </c>
      <c r="J51" s="35">
        <f>+[1]TESORERIA!U52</f>
        <v>0</v>
      </c>
      <c r="K51" s="35">
        <f>+[1]TESORERIA!V52</f>
        <v>0</v>
      </c>
      <c r="L51" s="35">
        <f>+[1]TESORERIA!W52</f>
        <v>0</v>
      </c>
      <c r="M51" s="145">
        <f>SUM(C51:L51)</f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145">
        <f>SUM(N51:W51)</f>
        <v>0</v>
      </c>
      <c r="Y51" s="154">
        <v>0</v>
      </c>
      <c r="Z51" s="156"/>
      <c r="AA51" s="156"/>
      <c r="AB51" s="156"/>
      <c r="AC51" s="140"/>
      <c r="AD51" s="140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</row>
    <row r="52" spans="1:56" ht="18" customHeight="1">
      <c r="A52" s="84"/>
      <c r="B52" s="47" t="s">
        <v>134</v>
      </c>
      <c r="C52" s="35">
        <f>+[1]TESORERIA!N53</f>
        <v>0</v>
      </c>
      <c r="D52" s="35">
        <f>+[1]TESORERIA!O53</f>
        <v>0</v>
      </c>
      <c r="E52" s="35">
        <f>+[1]TESORERIA!P53</f>
        <v>0</v>
      </c>
      <c r="F52" s="35">
        <f>+[1]TESORERIA!Q53</f>
        <v>0</v>
      </c>
      <c r="G52" s="35">
        <f>+[1]TESORERIA!R53</f>
        <v>0</v>
      </c>
      <c r="H52" s="35">
        <f>+[1]TESORERIA!S53</f>
        <v>0</v>
      </c>
      <c r="I52" s="35">
        <f>+[1]TESORERIA!T53</f>
        <v>0</v>
      </c>
      <c r="J52" s="35">
        <f>+[1]TESORERIA!U53</f>
        <v>0</v>
      </c>
      <c r="K52" s="35">
        <f>+[1]TESORERIA!V53</f>
        <v>0</v>
      </c>
      <c r="L52" s="35">
        <f>+[1]TESORERIA!W53</f>
        <v>0</v>
      </c>
      <c r="M52" s="145">
        <f>SUM(C52:L52)</f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3500</v>
      </c>
      <c r="X52" s="145">
        <f>SUM(N52:W52)</f>
        <v>3500</v>
      </c>
      <c r="Y52" s="154">
        <v>0</v>
      </c>
      <c r="Z52" s="156"/>
      <c r="AA52" s="156"/>
      <c r="AB52" s="156"/>
      <c r="AC52" s="140"/>
      <c r="AD52" s="140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</row>
    <row r="53" spans="1:56" ht="18" customHeight="1">
      <c r="A53" s="84"/>
      <c r="B53" s="143" t="s">
        <v>135</v>
      </c>
      <c r="C53" s="101">
        <f t="shared" ref="C53:X53" si="29">SUM(C54:C54)</f>
        <v>109.4</v>
      </c>
      <c r="D53" s="101">
        <f t="shared" si="29"/>
        <v>155.69999999999999</v>
      </c>
      <c r="E53" s="101">
        <f t="shared" si="29"/>
        <v>183.8</v>
      </c>
      <c r="F53" s="101">
        <f t="shared" si="29"/>
        <v>167.4</v>
      </c>
      <c r="G53" s="101">
        <f t="shared" si="29"/>
        <v>173.2</v>
      </c>
      <c r="H53" s="101">
        <f t="shared" si="29"/>
        <v>167.9</v>
      </c>
      <c r="I53" s="101">
        <f t="shared" si="29"/>
        <v>168.2</v>
      </c>
      <c r="J53" s="101">
        <f t="shared" si="29"/>
        <v>183</v>
      </c>
      <c r="K53" s="101">
        <f t="shared" si="29"/>
        <v>185.9</v>
      </c>
      <c r="L53" s="101">
        <f t="shared" si="29"/>
        <v>174.1</v>
      </c>
      <c r="M53" s="101">
        <f t="shared" si="29"/>
        <v>1668.6</v>
      </c>
      <c r="N53" s="101">
        <f t="shared" si="29"/>
        <v>109.4</v>
      </c>
      <c r="O53" s="101">
        <f t="shared" si="29"/>
        <v>155.69999999999999</v>
      </c>
      <c r="P53" s="101">
        <f t="shared" si="29"/>
        <v>183.8</v>
      </c>
      <c r="Q53" s="101">
        <f t="shared" si="29"/>
        <v>167.4</v>
      </c>
      <c r="R53" s="101">
        <f t="shared" si="29"/>
        <v>0</v>
      </c>
      <c r="S53" s="101">
        <f t="shared" si="29"/>
        <v>0</v>
      </c>
      <c r="T53" s="101">
        <f t="shared" si="29"/>
        <v>13</v>
      </c>
      <c r="U53" s="101">
        <f t="shared" si="29"/>
        <v>71.2</v>
      </c>
      <c r="V53" s="101">
        <f t="shared" si="29"/>
        <v>9.9</v>
      </c>
      <c r="W53" s="101">
        <f t="shared" si="29"/>
        <v>89.6</v>
      </c>
      <c r="X53" s="101">
        <f t="shared" si="29"/>
        <v>800.00000000000011</v>
      </c>
      <c r="Y53" s="40">
        <f>+M53/X53*100</f>
        <v>208.57499999999996</v>
      </c>
      <c r="Z53" s="156"/>
      <c r="AA53" s="156"/>
      <c r="AB53" s="156"/>
      <c r="AC53" s="140"/>
      <c r="AD53" s="140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</row>
    <row r="54" spans="1:56" ht="18" customHeight="1">
      <c r="A54" s="84"/>
      <c r="B54" s="47" t="s">
        <v>136</v>
      </c>
      <c r="C54" s="120">
        <f>+[1]TESORERIA!N55</f>
        <v>109.4</v>
      </c>
      <c r="D54" s="120">
        <f>+[1]TESORERIA!O55</f>
        <v>155.69999999999999</v>
      </c>
      <c r="E54" s="120">
        <f>+[1]TESORERIA!P55</f>
        <v>183.8</v>
      </c>
      <c r="F54" s="120">
        <f>+[1]TESORERIA!Q55</f>
        <v>167.4</v>
      </c>
      <c r="G54" s="120">
        <f>+[1]TESORERIA!R55</f>
        <v>173.2</v>
      </c>
      <c r="H54" s="120">
        <f>+[1]TESORERIA!S55</f>
        <v>167.9</v>
      </c>
      <c r="I54" s="120">
        <f>+[1]TESORERIA!T55</f>
        <v>168.2</v>
      </c>
      <c r="J54" s="120">
        <f>+[1]TESORERIA!U55</f>
        <v>183</v>
      </c>
      <c r="K54" s="120">
        <f>+[1]TESORERIA!V55</f>
        <v>185.9</v>
      </c>
      <c r="L54" s="120">
        <f>+[1]TESORERIA!W55</f>
        <v>174.1</v>
      </c>
      <c r="M54" s="145">
        <f t="shared" ref="M54:M61" si="30">SUM(C54:L54)</f>
        <v>1668.6</v>
      </c>
      <c r="N54" s="168">
        <v>109.4</v>
      </c>
      <c r="O54" s="168">
        <v>155.69999999999999</v>
      </c>
      <c r="P54" s="168">
        <v>183.8</v>
      </c>
      <c r="Q54" s="168">
        <v>167.4</v>
      </c>
      <c r="R54" s="168">
        <v>0</v>
      </c>
      <c r="S54" s="168">
        <v>0</v>
      </c>
      <c r="T54" s="168">
        <v>13</v>
      </c>
      <c r="U54" s="168">
        <v>71.2</v>
      </c>
      <c r="V54" s="168">
        <v>9.9</v>
      </c>
      <c r="W54" s="168">
        <v>89.6</v>
      </c>
      <c r="X54" s="145">
        <f t="shared" ref="X54:X61" si="31">SUM(N54:W54)</f>
        <v>800.00000000000011</v>
      </c>
      <c r="Y54" s="145">
        <f>+M54/X54*100</f>
        <v>208.57499999999996</v>
      </c>
      <c r="Z54" s="156"/>
      <c r="AA54" s="156"/>
      <c r="AB54" s="156"/>
      <c r="AC54" s="140"/>
      <c r="AD54" s="140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</row>
    <row r="55" spans="1:56" ht="18" customHeight="1">
      <c r="A55" s="84"/>
      <c r="B55" s="143" t="s">
        <v>66</v>
      </c>
      <c r="C55" s="169">
        <f>+[1]TESORERIA!N56</f>
        <v>0</v>
      </c>
      <c r="D55" s="169">
        <f>+[1]TESORERIA!O56</f>
        <v>0</v>
      </c>
      <c r="E55" s="169">
        <f>+[1]TESORERIA!P56</f>
        <v>0</v>
      </c>
      <c r="F55" s="169">
        <f>+[1]TESORERIA!Q56</f>
        <v>0</v>
      </c>
      <c r="G55" s="169">
        <f>+[1]TESORERIA!R56</f>
        <v>0</v>
      </c>
      <c r="H55" s="169">
        <f>+[1]TESORERIA!S56</f>
        <v>0</v>
      </c>
      <c r="I55" s="169">
        <f>+[1]TESORERIA!T56</f>
        <v>0</v>
      </c>
      <c r="J55" s="169">
        <f>+[1]TESORERIA!U56</f>
        <v>0</v>
      </c>
      <c r="K55" s="169">
        <f>+[1]TESORERIA!V56</f>
        <v>0</v>
      </c>
      <c r="L55" s="169">
        <f>+[1]TESORERIA!W56</f>
        <v>0</v>
      </c>
      <c r="M55" s="40">
        <f t="shared" si="30"/>
        <v>0</v>
      </c>
      <c r="N55" s="169">
        <v>0</v>
      </c>
      <c r="O55" s="169">
        <v>1.9750000000000002E-3</v>
      </c>
      <c r="P55" s="169">
        <v>2.9382395000000002E-3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40">
        <f t="shared" si="31"/>
        <v>4.9132395000000004E-3</v>
      </c>
      <c r="Y55" s="170">
        <v>0</v>
      </c>
      <c r="Z55" s="156"/>
      <c r="AA55" s="156"/>
      <c r="AB55" s="156"/>
      <c r="AC55" s="140"/>
      <c r="AD55" s="140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</row>
    <row r="56" spans="1:56" ht="18" customHeight="1">
      <c r="A56" s="84"/>
      <c r="B56" s="143" t="s">
        <v>69</v>
      </c>
      <c r="C56" s="169">
        <f>+[1]TESORERIA!N57</f>
        <v>76.900000000000006</v>
      </c>
      <c r="D56" s="169">
        <f>+[1]TESORERIA!O57</f>
        <v>56.7</v>
      </c>
      <c r="E56" s="169">
        <f>+[1]TESORERIA!P57</f>
        <v>71.900000000000006</v>
      </c>
      <c r="F56" s="169">
        <f>+[1]TESORERIA!Q57</f>
        <v>70.8</v>
      </c>
      <c r="G56" s="169">
        <f>+[1]TESORERIA!R57</f>
        <v>86</v>
      </c>
      <c r="H56" s="169">
        <f>+[1]TESORERIA!S57</f>
        <v>86.8</v>
      </c>
      <c r="I56" s="169">
        <f>+[1]TESORERIA!T57</f>
        <v>93.3</v>
      </c>
      <c r="J56" s="169">
        <f>+[1]TESORERIA!U57</f>
        <v>81.400000000000006</v>
      </c>
      <c r="K56" s="169">
        <f>+[1]TESORERIA!V57</f>
        <v>83.6</v>
      </c>
      <c r="L56" s="169">
        <f>+[1]TESORERIA!W57</f>
        <v>86.9</v>
      </c>
      <c r="M56" s="40">
        <f t="shared" si="30"/>
        <v>794.3</v>
      </c>
      <c r="N56" s="113">
        <f>+'[1]PP (EST)'!N91</f>
        <v>76.900000000000006</v>
      </c>
      <c r="O56" s="113">
        <f>+'[1]PP (EST)'!O91</f>
        <v>56.8</v>
      </c>
      <c r="P56" s="113">
        <f>+'[1]PP (EST)'!P91</f>
        <v>71.900000000000006</v>
      </c>
      <c r="Q56" s="113">
        <f>+'[1]PP (EST)'!Q91</f>
        <v>70.8</v>
      </c>
      <c r="R56" s="113">
        <f>+'[1]PP (EST)'!R91</f>
        <v>86</v>
      </c>
      <c r="S56" s="113">
        <f>+'[1]PP (EST)'!S91</f>
        <v>84.8</v>
      </c>
      <c r="T56" s="113">
        <f>+'[1]PP (EST)'!T91</f>
        <v>79.599999999999994</v>
      </c>
      <c r="U56" s="113">
        <f>+'[1]PP (EST)'!U91</f>
        <v>83.2</v>
      </c>
      <c r="V56" s="113">
        <f>+'[1]PP (EST)'!V91</f>
        <v>79.3</v>
      </c>
      <c r="W56" s="113">
        <f>+'[1]PP (EST)'!W91</f>
        <v>80.400000000000006</v>
      </c>
      <c r="X56" s="40">
        <f t="shared" si="31"/>
        <v>769.69999999999993</v>
      </c>
      <c r="Y56" s="170">
        <v>0</v>
      </c>
      <c r="Z56" s="156"/>
      <c r="AA56" s="156"/>
      <c r="AB56" s="156"/>
      <c r="AC56" s="140"/>
      <c r="AD56" s="140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</row>
    <row r="57" spans="1:56" ht="18" customHeight="1">
      <c r="A57" s="84"/>
      <c r="B57" s="171" t="s">
        <v>137</v>
      </c>
      <c r="C57" s="172">
        <f>+[1]TESORERIA!N57</f>
        <v>76.900000000000006</v>
      </c>
      <c r="D57" s="172">
        <f>+[1]TESORERIA!O57</f>
        <v>56.7</v>
      </c>
      <c r="E57" s="172">
        <f>+[1]TESORERIA!P57</f>
        <v>71.900000000000006</v>
      </c>
      <c r="F57" s="172">
        <f>+[1]TESORERIA!Q57</f>
        <v>70.8</v>
      </c>
      <c r="G57" s="172">
        <f>+[1]TESORERIA!R57</f>
        <v>86</v>
      </c>
      <c r="H57" s="172">
        <f>+[1]TESORERIA!S57</f>
        <v>86.8</v>
      </c>
      <c r="I57" s="172">
        <f>+[1]TESORERIA!T57</f>
        <v>93.3</v>
      </c>
      <c r="J57" s="172">
        <f>+[1]TESORERIA!U57</f>
        <v>81.400000000000006</v>
      </c>
      <c r="K57" s="172">
        <f>+[1]TESORERIA!V57</f>
        <v>83.6</v>
      </c>
      <c r="L57" s="172">
        <f>+[1]TESORERIA!W57</f>
        <v>86.9</v>
      </c>
      <c r="M57" s="151">
        <f>SUM(C57:L57)</f>
        <v>794.3</v>
      </c>
      <c r="N57" s="173">
        <f>+'[1]PP (EST)'!N91</f>
        <v>76.900000000000006</v>
      </c>
      <c r="O57" s="173">
        <f>+'[1]PP (EST)'!O91</f>
        <v>56.8</v>
      </c>
      <c r="P57" s="173">
        <f>+'[1]PP (EST)'!P91</f>
        <v>71.900000000000006</v>
      </c>
      <c r="Q57" s="173">
        <f>+'[1]PP (EST)'!Q91</f>
        <v>70.8</v>
      </c>
      <c r="R57" s="173">
        <f>+'[1]PP (EST)'!R91</f>
        <v>86</v>
      </c>
      <c r="S57" s="173">
        <f>+'[1]PP (EST)'!S91</f>
        <v>84.8</v>
      </c>
      <c r="T57" s="173">
        <f>+'[1]PP (EST)'!T91</f>
        <v>79.599999999999994</v>
      </c>
      <c r="U57" s="173">
        <f>+'[1]PP (EST)'!U91</f>
        <v>83.2</v>
      </c>
      <c r="V57" s="173">
        <f>+'[1]PP (EST)'!V91</f>
        <v>79.3</v>
      </c>
      <c r="W57" s="173">
        <v>80.400000000000006</v>
      </c>
      <c r="X57" s="151">
        <f t="shared" si="31"/>
        <v>769.69999999999993</v>
      </c>
      <c r="Y57" s="151">
        <f>+M57/X57*100</f>
        <v>103.19605040925035</v>
      </c>
      <c r="Z57" s="156"/>
      <c r="AA57" s="156"/>
      <c r="AB57" s="156"/>
      <c r="AC57" s="140"/>
      <c r="AD57" s="140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</row>
    <row r="58" spans="1:56" ht="18" customHeight="1">
      <c r="A58" s="84"/>
      <c r="B58" s="143" t="s">
        <v>70</v>
      </c>
      <c r="C58" s="169">
        <f>+[1]TESORERIA!N59</f>
        <v>0</v>
      </c>
      <c r="D58" s="169">
        <f>+[1]TESORERIA!O59</f>
        <v>0</v>
      </c>
      <c r="E58" s="169">
        <f>+[1]TESORERIA!P59</f>
        <v>0</v>
      </c>
      <c r="F58" s="169">
        <f>+[1]TESORERIA!Q59</f>
        <v>0</v>
      </c>
      <c r="G58" s="169">
        <f>+[1]TESORERIA!R59</f>
        <v>0</v>
      </c>
      <c r="H58" s="169">
        <f>+[1]TESORERIA!S59</f>
        <v>0</v>
      </c>
      <c r="I58" s="169">
        <f>+[1]TESORERIA!T59</f>
        <v>0</v>
      </c>
      <c r="J58" s="169">
        <f>+[1]TESORERIA!U59</f>
        <v>0</v>
      </c>
      <c r="K58" s="169">
        <f>+[1]TESORERIA!V59</f>
        <v>0</v>
      </c>
      <c r="L58" s="169">
        <f>+[1]TESORERIA!W59</f>
        <v>0</v>
      </c>
      <c r="M58" s="40">
        <f t="shared" si="30"/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40">
        <f t="shared" si="31"/>
        <v>0</v>
      </c>
      <c r="Y58" s="170">
        <v>0</v>
      </c>
      <c r="Z58" s="156"/>
      <c r="AA58" s="156"/>
      <c r="AB58" s="156"/>
      <c r="AC58" s="156"/>
      <c r="AD58" s="140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</row>
    <row r="59" spans="1:56" ht="18" customHeight="1">
      <c r="A59" s="84"/>
      <c r="B59" s="155" t="s">
        <v>72</v>
      </c>
      <c r="C59" s="101">
        <f t="shared" ref="C59:L59" si="32">+C60+C61</f>
        <v>0</v>
      </c>
      <c r="D59" s="101">
        <f t="shared" si="32"/>
        <v>1743.4</v>
      </c>
      <c r="E59" s="101">
        <f t="shared" si="32"/>
        <v>884.1</v>
      </c>
      <c r="F59" s="101">
        <f t="shared" si="32"/>
        <v>858.4</v>
      </c>
      <c r="G59" s="101">
        <f t="shared" si="32"/>
        <v>855.8</v>
      </c>
      <c r="H59" s="101">
        <f t="shared" si="32"/>
        <v>857.2</v>
      </c>
      <c r="I59" s="101">
        <f t="shared" si="32"/>
        <v>887.7</v>
      </c>
      <c r="J59" s="101">
        <f t="shared" si="32"/>
        <v>861.69999999999993</v>
      </c>
      <c r="K59" s="101">
        <f t="shared" si="32"/>
        <v>855.7</v>
      </c>
      <c r="L59" s="101">
        <f t="shared" si="32"/>
        <v>869.40000000000009</v>
      </c>
      <c r="M59" s="40">
        <f t="shared" si="30"/>
        <v>8673.4</v>
      </c>
      <c r="N59" s="101">
        <f t="shared" ref="N59:W59" si="33">+N60+N61</f>
        <v>0</v>
      </c>
      <c r="O59" s="101">
        <f t="shared" si="33"/>
        <v>1743.3</v>
      </c>
      <c r="P59" s="101">
        <f t="shared" si="33"/>
        <v>884</v>
      </c>
      <c r="Q59" s="101">
        <f t="shared" si="33"/>
        <v>858.4</v>
      </c>
      <c r="R59" s="101">
        <f t="shared" si="33"/>
        <v>855.7</v>
      </c>
      <c r="S59" s="101">
        <f t="shared" si="33"/>
        <v>857.2</v>
      </c>
      <c r="T59" s="101">
        <f t="shared" si="33"/>
        <v>857.2</v>
      </c>
      <c r="U59" s="101">
        <f t="shared" si="33"/>
        <v>857.2</v>
      </c>
      <c r="V59" s="101">
        <f t="shared" si="33"/>
        <v>857.2</v>
      </c>
      <c r="W59" s="101">
        <f t="shared" si="33"/>
        <v>857.2</v>
      </c>
      <c r="X59" s="40">
        <f t="shared" si="31"/>
        <v>8627.4</v>
      </c>
      <c r="Y59" s="40">
        <f>+M59/X59*100</f>
        <v>100.53318496882027</v>
      </c>
      <c r="Z59" s="156"/>
      <c r="AA59" s="156"/>
      <c r="AB59" s="156"/>
      <c r="AC59" s="156"/>
      <c r="AD59" s="140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</row>
    <row r="60" spans="1:56" ht="18" customHeight="1">
      <c r="A60" s="84"/>
      <c r="B60" s="174" t="s">
        <v>138</v>
      </c>
      <c r="C60" s="120">
        <f>+[1]TESORERIA!N61</f>
        <v>0</v>
      </c>
      <c r="D60" s="120">
        <f>+[1]TESORERIA!O61</f>
        <v>0</v>
      </c>
      <c r="E60" s="120">
        <f>+[1]TESORERIA!P61</f>
        <v>23.7</v>
      </c>
      <c r="F60" s="120">
        <f>+[1]TESORERIA!Q61</f>
        <v>1.4</v>
      </c>
      <c r="G60" s="120">
        <f>+[1]TESORERIA!R61</f>
        <v>0</v>
      </c>
      <c r="H60" s="120">
        <f>+[1]TESORERIA!S61</f>
        <v>0</v>
      </c>
      <c r="I60" s="120">
        <f>+[1]TESORERIA!T61</f>
        <v>29.7</v>
      </c>
      <c r="J60" s="120">
        <f>+[1]TESORERIA!U61</f>
        <v>3.3</v>
      </c>
      <c r="K60" s="120">
        <f>+[1]TESORERIA!V61</f>
        <v>1.6</v>
      </c>
      <c r="L60" s="120">
        <f>+[1]TESORERIA!W61</f>
        <v>22.2</v>
      </c>
      <c r="M60" s="145">
        <f t="shared" si="30"/>
        <v>81.899999999999991</v>
      </c>
      <c r="N60" s="120">
        <f>+'[1]PP (EST)'!N96</f>
        <v>0</v>
      </c>
      <c r="O60" s="120">
        <f>+'[1]PP (EST)'!O96</f>
        <v>0</v>
      </c>
      <c r="P60" s="120">
        <f>+'[1]PP (EST)'!P96</f>
        <v>23.7</v>
      </c>
      <c r="Q60" s="120">
        <f>+'[1]PP (EST)'!Q96</f>
        <v>1.4</v>
      </c>
      <c r="R60" s="120">
        <f>+'[1]PP (EST)'!R96</f>
        <v>0</v>
      </c>
      <c r="S60" s="120">
        <f>+'[1]PP (EST)'!S96</f>
        <v>0</v>
      </c>
      <c r="T60" s="120">
        <f>+'[1]PP (EST)'!T96</f>
        <v>0</v>
      </c>
      <c r="U60" s="120">
        <f>+'[1]PP (EST)'!U96</f>
        <v>0</v>
      </c>
      <c r="V60" s="120">
        <v>0</v>
      </c>
      <c r="W60" s="120">
        <v>0</v>
      </c>
      <c r="X60" s="145">
        <f t="shared" si="31"/>
        <v>25.099999999999998</v>
      </c>
      <c r="Y60" s="154">
        <v>0</v>
      </c>
      <c r="Z60" s="156"/>
      <c r="AA60" s="156"/>
      <c r="AB60" s="156"/>
      <c r="AC60" s="140"/>
      <c r="AD60" s="140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</row>
    <row r="61" spans="1:56" ht="18" customHeight="1">
      <c r="A61" s="84"/>
      <c r="B61" s="174" t="s">
        <v>139</v>
      </c>
      <c r="C61" s="120">
        <f>+[1]TESORERIA!N62</f>
        <v>0</v>
      </c>
      <c r="D61" s="120">
        <f>+[1]TESORERIA!O62</f>
        <v>1743.4</v>
      </c>
      <c r="E61" s="120">
        <f>+[1]TESORERIA!P62</f>
        <v>860.4</v>
      </c>
      <c r="F61" s="120">
        <f>+[1]TESORERIA!Q62</f>
        <v>857</v>
      </c>
      <c r="G61" s="120">
        <f>+[1]TESORERIA!R62</f>
        <v>855.8</v>
      </c>
      <c r="H61" s="120">
        <f>+[1]TESORERIA!S62</f>
        <v>857.2</v>
      </c>
      <c r="I61" s="120">
        <f>+[1]TESORERIA!T62</f>
        <v>858</v>
      </c>
      <c r="J61" s="120">
        <f>+[1]TESORERIA!U62</f>
        <v>858.4</v>
      </c>
      <c r="K61" s="120">
        <f>+[1]TESORERIA!V62</f>
        <v>854.1</v>
      </c>
      <c r="L61" s="120">
        <f>+[1]TESORERIA!W62</f>
        <v>847.2</v>
      </c>
      <c r="M61" s="145">
        <f t="shared" si="30"/>
        <v>8591.5</v>
      </c>
      <c r="N61" s="120">
        <f>+'[1]PP (EST)'!N97</f>
        <v>0</v>
      </c>
      <c r="O61" s="120">
        <f>+'[1]PP (EST)'!O97</f>
        <v>1743.3</v>
      </c>
      <c r="P61" s="120">
        <f>+'[1]PP (EST)'!P97</f>
        <v>860.3</v>
      </c>
      <c r="Q61" s="120">
        <f>+'[1]PP (EST)'!Q97</f>
        <v>857</v>
      </c>
      <c r="R61" s="120">
        <f>+'[1]PP (EST)'!R97</f>
        <v>855.7</v>
      </c>
      <c r="S61" s="120">
        <f>+'[1]PP (EST)'!S97</f>
        <v>857.2</v>
      </c>
      <c r="T61" s="120">
        <f>+'[1]PP (EST)'!T97</f>
        <v>857.2</v>
      </c>
      <c r="U61" s="120">
        <f>+'[1]PP (EST)'!U97</f>
        <v>857.2</v>
      </c>
      <c r="V61" s="120">
        <f>+'[1]PP (EST)'!V97</f>
        <v>857.2</v>
      </c>
      <c r="W61" s="120">
        <f>+'[1]PP (EST)'!W97</f>
        <v>857.2</v>
      </c>
      <c r="X61" s="145">
        <f t="shared" si="31"/>
        <v>8602.2999999999993</v>
      </c>
      <c r="Y61" s="145">
        <f>+M61/X61*100</f>
        <v>99.874452181393352</v>
      </c>
      <c r="Z61" s="156"/>
      <c r="AA61" s="156"/>
      <c r="AB61" s="156"/>
      <c r="AC61" s="140"/>
      <c r="AD61" s="140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</row>
    <row r="62" spans="1:56" ht="27.75" customHeight="1" thickBot="1">
      <c r="A62" s="84"/>
      <c r="B62" s="175" t="s">
        <v>140</v>
      </c>
      <c r="C62" s="176">
        <f t="shared" ref="C62:X62" si="34">+C59+C8</f>
        <v>3224.2000000000003</v>
      </c>
      <c r="D62" s="176">
        <f t="shared" si="34"/>
        <v>3277.3</v>
      </c>
      <c r="E62" s="176">
        <f t="shared" si="34"/>
        <v>2982.7</v>
      </c>
      <c r="F62" s="176">
        <f t="shared" si="34"/>
        <v>2421.2999999999997</v>
      </c>
      <c r="G62" s="176">
        <f t="shared" si="34"/>
        <v>2715.8</v>
      </c>
      <c r="H62" s="176">
        <f t="shared" si="34"/>
        <v>3494.3999999999996</v>
      </c>
      <c r="I62" s="176">
        <f t="shared" si="34"/>
        <v>2979.3999999999996</v>
      </c>
      <c r="J62" s="176">
        <f t="shared" si="34"/>
        <v>3336.4</v>
      </c>
      <c r="K62" s="176">
        <f t="shared" si="34"/>
        <v>3620.5</v>
      </c>
      <c r="L62" s="176">
        <f t="shared" si="34"/>
        <v>2961.2000000000003</v>
      </c>
      <c r="M62" s="176">
        <f t="shared" si="34"/>
        <v>31013.199999999997</v>
      </c>
      <c r="N62" s="176">
        <f t="shared" si="34"/>
        <v>3224.2000000000003</v>
      </c>
      <c r="O62" s="176">
        <f t="shared" si="34"/>
        <v>3278.4019749999998</v>
      </c>
      <c r="P62" s="176">
        <f t="shared" si="34"/>
        <v>2982.0029382395001</v>
      </c>
      <c r="Q62" s="176">
        <f t="shared" si="34"/>
        <v>2422.5</v>
      </c>
      <c r="R62" s="176">
        <f t="shared" si="34"/>
        <v>2546.3000000000002</v>
      </c>
      <c r="S62" s="176">
        <f t="shared" si="34"/>
        <v>2918.3</v>
      </c>
      <c r="T62" s="176">
        <f t="shared" si="34"/>
        <v>2567.0999999999995</v>
      </c>
      <c r="U62" s="176">
        <f t="shared" si="34"/>
        <v>6256.9999999999991</v>
      </c>
      <c r="V62" s="176">
        <f t="shared" si="34"/>
        <v>3023.3999999999996</v>
      </c>
      <c r="W62" s="176">
        <f t="shared" si="34"/>
        <v>6367</v>
      </c>
      <c r="X62" s="176">
        <f t="shared" si="34"/>
        <v>35586.204913239497</v>
      </c>
      <c r="Y62" s="176">
        <f>+M62/X62*100</f>
        <v>87.149500981100232</v>
      </c>
      <c r="Z62" s="156"/>
      <c r="AA62" s="156"/>
      <c r="AB62" s="156"/>
      <c r="AC62" s="140"/>
      <c r="AD62" s="140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</row>
    <row r="63" spans="1:56" ht="18" customHeight="1" thickTop="1">
      <c r="A63" s="84"/>
      <c r="B63" s="68" t="s">
        <v>74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56"/>
      <c r="AA63" s="156"/>
      <c r="AB63" s="156"/>
      <c r="AC63" s="140"/>
      <c r="AD63" s="140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</row>
    <row r="64" spans="1:56" ht="15" customHeight="1">
      <c r="A64" s="84"/>
      <c r="B64" s="72" t="s">
        <v>75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9"/>
      <c r="Z64" s="140"/>
      <c r="AA64" s="140"/>
      <c r="AB64" s="140"/>
      <c r="AC64" s="140"/>
      <c r="AD64" s="140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</row>
    <row r="65" spans="1:56" ht="12" customHeight="1">
      <c r="A65" s="84"/>
      <c r="B65" s="188" t="s">
        <v>145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40"/>
      <c r="AA65" s="140"/>
      <c r="AB65" s="140"/>
      <c r="AC65" s="140"/>
      <c r="AD65" s="140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</row>
    <row r="66" spans="1:56" ht="12" customHeight="1">
      <c r="A66" s="84"/>
      <c r="B66" s="189" t="s">
        <v>141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99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40"/>
      <c r="AA66" s="140"/>
      <c r="AB66" s="140"/>
      <c r="AC66" s="140"/>
      <c r="AD66" s="140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</row>
    <row r="67" spans="1:56" ht="14.25">
      <c r="A67" s="84"/>
      <c r="B67" s="76" t="s">
        <v>142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99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</row>
    <row r="68" spans="1:56" ht="14.25">
      <c r="A68" s="84"/>
      <c r="B68" s="76" t="s">
        <v>143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99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</row>
    <row r="69" spans="1:56" ht="14.25">
      <c r="B69" s="81" t="s">
        <v>144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99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</row>
    <row r="70" spans="1:56" ht="16.5">
      <c r="B70" s="128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</row>
    <row r="71" spans="1:56" ht="14.25">
      <c r="B71" s="128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</row>
    <row r="72" spans="1:56" ht="14.25">
      <c r="B72" s="185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</row>
    <row r="73" spans="1:56" ht="14.25">
      <c r="B73" s="185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</row>
    <row r="74" spans="1:56" ht="14.25">
      <c r="B74" s="185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</row>
    <row r="75" spans="1:56" ht="14.25">
      <c r="B75" s="185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</row>
    <row r="76" spans="1:56" ht="14.25">
      <c r="B76" s="185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86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</row>
    <row r="77" spans="1:56" ht="14.25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</row>
    <row r="78" spans="1:56" ht="14.25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</row>
    <row r="79" spans="1:56" ht="14.25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</row>
    <row r="80" spans="1:56" ht="14.25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</row>
    <row r="81" spans="2:56" ht="14.25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</row>
    <row r="82" spans="2:56" ht="14.25">
      <c r="B82" s="185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</row>
    <row r="83" spans="2:56" ht="14.25">
      <c r="B83" s="185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</row>
    <row r="84" spans="2:56" ht="14.25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</row>
    <row r="85" spans="2:56" ht="14.25">
      <c r="B85" s="185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</row>
    <row r="86" spans="2:56" ht="14.25">
      <c r="B86" s="185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</row>
    <row r="87" spans="2:56" ht="14.25">
      <c r="B87" s="185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</row>
    <row r="88" spans="2:56" ht="14.25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</row>
    <row r="89" spans="2:56" ht="14.25">
      <c r="B89" s="185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</row>
    <row r="90" spans="2:56" ht="14.25">
      <c r="B90" s="185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</row>
    <row r="91" spans="2:56" ht="14.25">
      <c r="B91" s="185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</row>
    <row r="92" spans="2:56" ht="14.25"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</row>
    <row r="93" spans="2:56" ht="14.25">
      <c r="B93" s="185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</row>
    <row r="94" spans="2:56" ht="14.25">
      <c r="B94" s="185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</row>
    <row r="95" spans="2:56" ht="14.25">
      <c r="B95" s="185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</row>
    <row r="96" spans="2:56" ht="14.25">
      <c r="B96" s="185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</row>
    <row r="97" spans="2:56" ht="14.25"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</row>
    <row r="98" spans="2:56" ht="14.25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</row>
    <row r="99" spans="2:56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</row>
    <row r="100" spans="2:56" ht="14.25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</row>
    <row r="101" spans="2:56" ht="14.25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</row>
    <row r="102" spans="2:56" ht="14.25"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</row>
    <row r="103" spans="2:56" ht="14.25"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</row>
    <row r="104" spans="2:56" ht="14.25"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</row>
    <row r="105" spans="2:56" ht="14.25"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</row>
    <row r="106" spans="2:56" ht="14.25"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</row>
    <row r="107" spans="2:56" ht="14.25"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</row>
    <row r="108" spans="2:56" ht="14.25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</row>
    <row r="109" spans="2:56" ht="14.25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</row>
    <row r="110" spans="2:56" ht="14.25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</row>
    <row r="111" spans="2:56" ht="14.25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</row>
    <row r="112" spans="2:56" ht="14.25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</row>
    <row r="113" spans="2:56" ht="14.25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</row>
    <row r="114" spans="2:56" ht="14.25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</row>
    <row r="115" spans="2:56" ht="14.25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</row>
    <row r="116" spans="2:56" ht="14.25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</row>
    <row r="117" spans="2:56" ht="14.25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</row>
    <row r="118" spans="2:56" ht="14.25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</row>
    <row r="119" spans="2:56" ht="14.25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</row>
    <row r="120" spans="2:56" ht="14.25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</row>
    <row r="121" spans="2:56" ht="14.25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</row>
    <row r="122" spans="2:56" ht="14.25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</row>
    <row r="123" spans="2:56" ht="14.25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</row>
    <row r="124" spans="2:56" ht="14.25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</row>
    <row r="125" spans="2:56" ht="14.25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</row>
    <row r="126" spans="2:56" ht="14.25"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</row>
    <row r="127" spans="2:56" ht="14.25"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</row>
    <row r="128" spans="2:56" ht="14.25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</row>
    <row r="129" spans="2:56" ht="14.25"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</row>
    <row r="130" spans="2:56" ht="14.25"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</row>
    <row r="131" spans="2:56" ht="14.25"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</row>
    <row r="132" spans="2:56" ht="14.25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</row>
    <row r="133" spans="2:56" ht="14.25"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</row>
    <row r="134" spans="2:56" ht="14.25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</row>
    <row r="135" spans="2:56" ht="14.25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</row>
    <row r="136" spans="2:56" ht="14.25"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</row>
    <row r="137" spans="2:56" ht="14.25"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</row>
    <row r="138" spans="2:56" ht="14.25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</row>
    <row r="139" spans="2:56" ht="14.25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</row>
    <row r="140" spans="2:56" ht="14.25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</row>
    <row r="141" spans="2:56" ht="14.25"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</row>
    <row r="142" spans="2:56" ht="14.25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</row>
    <row r="143" spans="2:56" ht="14.25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</row>
    <row r="144" spans="2:56" ht="14.25"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</row>
    <row r="145" spans="2:56" ht="14.25"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</row>
    <row r="146" spans="2:56" ht="14.25"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</row>
    <row r="147" spans="2:56" ht="14.25"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</row>
    <row r="148" spans="2:56" ht="14.25"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</row>
    <row r="149" spans="2:56" ht="14.25"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</row>
    <row r="150" spans="2:56" ht="14.25"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</row>
    <row r="151" spans="2:56" ht="14.2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</row>
    <row r="152" spans="2:56" ht="14.25"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</row>
    <row r="153" spans="2:56" ht="14.25"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</row>
    <row r="154" spans="2:56" ht="14.25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</row>
    <row r="155" spans="2:56" ht="14.25"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</row>
    <row r="156" spans="2:56" ht="14.25"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</row>
    <row r="157" spans="2:56" ht="14.25"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</row>
    <row r="158" spans="2:56" ht="14.25"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</row>
    <row r="159" spans="2:56" ht="14.25"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</row>
    <row r="160" spans="2:56" ht="14.25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</row>
    <row r="161" spans="2:56" ht="14.25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</row>
    <row r="162" spans="2:56" ht="14.25"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</row>
    <row r="163" spans="2:56" ht="14.25"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</row>
    <row r="164" spans="2:56" ht="14.25"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</row>
    <row r="165" spans="2:56" ht="14.25"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</row>
    <row r="166" spans="2:56" ht="14.25"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</row>
    <row r="167" spans="2:56" ht="14.25"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</row>
    <row r="168" spans="2:56" ht="14.25"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</row>
    <row r="169" spans="2:56" ht="14.25"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</row>
    <row r="170" spans="2:56" ht="14.25"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</row>
    <row r="171" spans="2:56" ht="14.25"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</row>
    <row r="172" spans="2:56" ht="14.25"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</row>
    <row r="173" spans="2:56" ht="14.25"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</row>
    <row r="174" spans="2:56" ht="14.25"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</row>
    <row r="175" spans="2:56" ht="14.25"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</row>
    <row r="176" spans="2:56" ht="14.25"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</row>
    <row r="177" spans="2:56" ht="14.25"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</row>
    <row r="178" spans="2:56" ht="14.25"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</row>
    <row r="179" spans="2:56" ht="14.25"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</row>
    <row r="180" spans="2:56" ht="14.25"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</row>
    <row r="181" spans="2:56" ht="14.25"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</row>
    <row r="182" spans="2:56" ht="14.25"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</row>
    <row r="183" spans="2:56" ht="14.25"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</row>
    <row r="184" spans="2:56" ht="14.25"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</row>
    <row r="185" spans="2:56" ht="14.25"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</row>
    <row r="186" spans="2:56" ht="14.25"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</row>
    <row r="187" spans="2:56" ht="14.25"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</row>
    <row r="188" spans="2:56" ht="14.25"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</row>
    <row r="189" spans="2:56" ht="14.25"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</row>
    <row r="190" spans="2:56" ht="14.25"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</row>
    <row r="191" spans="2:56" ht="14.25"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</row>
    <row r="192" spans="2:56" ht="14.25"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</row>
    <row r="193" spans="2:56" ht="14.25"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</row>
    <row r="194" spans="2:56" ht="14.25"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ht="14.25"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1"/>
      <c r="BD195" s="131"/>
    </row>
    <row r="196" spans="2:56" ht="14.25"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</row>
    <row r="197" spans="2:56" ht="14.25"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</row>
    <row r="198" spans="2:56" ht="14.25"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31"/>
      <c r="AT198" s="131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</row>
    <row r="199" spans="2:56" ht="14.25"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</row>
    <row r="200" spans="2:56" ht="14.25"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</row>
    <row r="201" spans="2:56" ht="14.25"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</row>
    <row r="202" spans="2:56" ht="14.25"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</row>
    <row r="203" spans="2:56" ht="14.25"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</row>
    <row r="204" spans="2:56" ht="14.25"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</row>
    <row r="205" spans="2:56" ht="14.25"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</row>
    <row r="206" spans="2:56" ht="14.25"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</row>
    <row r="207" spans="2:56" ht="14.25"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</row>
    <row r="208" spans="2:56" ht="14.25"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</row>
    <row r="209" spans="2:56"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</row>
    <row r="210" spans="2:56"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</row>
    <row r="211" spans="2:56"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</row>
    <row r="212" spans="2:56"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</row>
    <row r="213" spans="2:56"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</row>
    <row r="214" spans="2:56"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</row>
    <row r="215" spans="2:56"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</row>
    <row r="216" spans="2:56"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</row>
    <row r="217" spans="2:56"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</row>
    <row r="218" spans="2:56"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</row>
    <row r="219" spans="2:56"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</row>
    <row r="220" spans="2:56"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</row>
    <row r="221" spans="2:56"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</row>
    <row r="222" spans="2:56"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</row>
    <row r="223" spans="2:56"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</row>
    <row r="224" spans="2:56"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1"/>
      <c r="BD224" s="131"/>
    </row>
    <row r="225" spans="2:56"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</row>
    <row r="227" spans="2:56"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</row>
    <row r="228" spans="2:56"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</row>
    <row r="229" spans="2:56"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</row>
    <row r="230" spans="2:56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</row>
    <row r="231" spans="2:56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</row>
    <row r="232" spans="2:56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</row>
    <row r="233" spans="2:56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</row>
    <row r="234" spans="2:56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</row>
    <row r="235" spans="2:56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</row>
    <row r="236" spans="2:56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</row>
    <row r="237" spans="2:56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</row>
    <row r="238" spans="2:56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</row>
    <row r="239" spans="2:56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</row>
    <row r="240" spans="2:56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</row>
    <row r="241" spans="2:56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</row>
    <row r="242" spans="2:56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</row>
    <row r="243" spans="2:56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</row>
    <row r="244" spans="2:56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</row>
    <row r="245" spans="2:56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</row>
    <row r="246" spans="2:56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</row>
    <row r="247" spans="2:56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</row>
    <row r="248" spans="2:56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</row>
    <row r="249" spans="2:56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</row>
    <row r="250" spans="2:56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</row>
    <row r="251" spans="2:56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</row>
    <row r="252" spans="2:56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</row>
    <row r="253" spans="2:56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</row>
    <row r="254" spans="2:56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</row>
    <row r="255" spans="2:56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</row>
    <row r="256" spans="2:56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</row>
    <row r="257" spans="2:56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</row>
    <row r="258" spans="2:56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</row>
    <row r="259" spans="2:56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</row>
    <row r="260" spans="2:56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</row>
    <row r="261" spans="2:56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</row>
    <row r="262" spans="2:56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</row>
    <row r="263" spans="2:56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</row>
    <row r="264" spans="2:56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</row>
    <row r="265" spans="2:56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</row>
    <row r="266" spans="2:56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</row>
    <row r="267" spans="2:56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</row>
    <row r="268" spans="2:56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1"/>
      <c r="BD268" s="131"/>
    </row>
    <row r="269" spans="2:56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</row>
    <row r="270" spans="2:56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</row>
    <row r="271" spans="2:56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</row>
    <row r="272" spans="2:56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</row>
    <row r="273" spans="2:56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</row>
    <row r="274" spans="2:56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</row>
    <row r="275" spans="2:56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1"/>
    </row>
    <row r="276" spans="2:56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31"/>
      <c r="BA276" s="131"/>
      <c r="BB276" s="131"/>
      <c r="BC276" s="131"/>
      <c r="BD276" s="131"/>
    </row>
    <row r="277" spans="2:56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1"/>
      <c r="BD277" s="131"/>
    </row>
    <row r="278" spans="2:56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</row>
    <row r="279" spans="2:56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31"/>
      <c r="BA279" s="131"/>
      <c r="BB279" s="131"/>
      <c r="BC279" s="131"/>
      <c r="BD279" s="131"/>
    </row>
    <row r="280" spans="2:56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</row>
    <row r="281" spans="2:56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</row>
    <row r="282" spans="2:56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</row>
    <row r="283" spans="2:56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</row>
    <row r="284" spans="2:56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</row>
    <row r="285" spans="2:56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</row>
    <row r="286" spans="2:56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</row>
    <row r="287" spans="2:56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</row>
    <row r="288" spans="2:56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</row>
    <row r="289" spans="2:56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31"/>
      <c r="BA289" s="131"/>
      <c r="BB289" s="131"/>
      <c r="BC289" s="131"/>
      <c r="BD289" s="131"/>
    </row>
    <row r="290" spans="2:56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31"/>
      <c r="BB290" s="131"/>
      <c r="BC290" s="131"/>
      <c r="BD290" s="131"/>
    </row>
    <row r="291" spans="2:56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</row>
    <row r="292" spans="2:56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1"/>
      <c r="BD292" s="131"/>
    </row>
    <row r="293" spans="2:56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</row>
    <row r="294" spans="2:56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</row>
    <row r="295" spans="2:56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1"/>
      <c r="BD295" s="131"/>
    </row>
    <row r="296" spans="2:56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1"/>
      <c r="BD296" s="131"/>
    </row>
    <row r="297" spans="2:56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1"/>
      <c r="BD297" s="131"/>
    </row>
    <row r="298" spans="2:56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</row>
    <row r="299" spans="2:56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</row>
    <row r="300" spans="2:56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1"/>
      <c r="BD300" s="131"/>
    </row>
    <row r="301" spans="2:56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31"/>
      <c r="BA301" s="131"/>
      <c r="BB301" s="131"/>
      <c r="BC301" s="131"/>
      <c r="BD301" s="131"/>
    </row>
    <row r="302" spans="2:56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1"/>
      <c r="AU302" s="131"/>
      <c r="AV302" s="131"/>
      <c r="AW302" s="131"/>
      <c r="AX302" s="131"/>
      <c r="AY302" s="131"/>
      <c r="AZ302" s="131"/>
      <c r="BA302" s="131"/>
      <c r="BB302" s="131"/>
      <c r="BC302" s="131"/>
      <c r="BD302" s="131"/>
    </row>
    <row r="303" spans="2:56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1"/>
      <c r="BC303" s="131"/>
      <c r="BD303" s="131"/>
    </row>
    <row r="304" spans="2:56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1"/>
      <c r="AU304" s="131"/>
      <c r="AV304" s="131"/>
      <c r="AW304" s="131"/>
      <c r="AX304" s="131"/>
      <c r="AY304" s="131"/>
      <c r="AZ304" s="131"/>
      <c r="BA304" s="131"/>
      <c r="BB304" s="131"/>
      <c r="BC304" s="131"/>
      <c r="BD304" s="131"/>
    </row>
    <row r="305" spans="2:56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1"/>
      <c r="AZ305" s="131"/>
      <c r="BA305" s="131"/>
      <c r="BB305" s="131"/>
      <c r="BC305" s="131"/>
      <c r="BD305" s="131"/>
    </row>
    <row r="306" spans="2:56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1"/>
      <c r="AU306" s="131"/>
      <c r="AV306" s="131"/>
      <c r="AW306" s="131"/>
      <c r="AX306" s="131"/>
      <c r="AY306" s="131"/>
      <c r="AZ306" s="131"/>
      <c r="BA306" s="131"/>
      <c r="BB306" s="131"/>
      <c r="BC306" s="131"/>
      <c r="BD306" s="131"/>
    </row>
    <row r="307" spans="2:56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1"/>
      <c r="AU307" s="131"/>
      <c r="AV307" s="131"/>
      <c r="AW307" s="131"/>
      <c r="AX307" s="131"/>
      <c r="AY307" s="131"/>
      <c r="AZ307" s="131"/>
      <c r="BA307" s="131"/>
      <c r="BB307" s="131"/>
      <c r="BC307" s="131"/>
      <c r="BD307" s="131"/>
    </row>
    <row r="308" spans="2:56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1"/>
      <c r="BD308" s="131"/>
    </row>
    <row r="309" spans="2:56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</row>
    <row r="310" spans="2:56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</row>
    <row r="311" spans="2:56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</row>
    <row r="312" spans="2:56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</row>
    <row r="313" spans="2:56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</row>
  </sheetData>
  <mergeCells count="10">
    <mergeCell ref="B1:Y1"/>
    <mergeCell ref="B3:Y3"/>
    <mergeCell ref="B4:Y4"/>
    <mergeCell ref="B5:Y5"/>
    <mergeCell ref="B6:B7"/>
    <mergeCell ref="C6:L6"/>
    <mergeCell ref="M6:M7"/>
    <mergeCell ref="N6:W6"/>
    <mergeCell ref="X6:X7"/>
    <mergeCell ref="Y6:Y7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 (EST)</vt:lpstr>
      <vt:lpstr>DGA (EST)</vt:lpstr>
      <vt:lpstr>TESORERIA (EST)</vt:lpstr>
      <vt:lpstr>'DGII (EST)'!Área_de_impresión</vt:lpstr>
      <vt:lpstr>'TESORERIA (EST)'!Área_de_impresión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2021-11-22T18:33:47Z</dcterms:created>
  <dcterms:modified xsi:type="dcterms:W3CDTF">2021-11-22T18:36:56Z</dcterms:modified>
</cp:coreProperties>
</file>