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309AD7B5-6D21-4D7B-B108-0746E1751560}" xr6:coauthVersionLast="47" xr6:coauthVersionMax="47" xr10:uidLastSave="{00000000-0000-0000-0000-000000000000}"/>
  <bookViews>
    <workbookView xWindow="-120" yWindow="-120" windowWidth="29040" windowHeight="15840" activeTab="2" xr2:uid="{5D39AC74-150B-44B1-A441-DC9E1AAC6D96}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(EST)'!$A$1:$W$58</definedName>
    <definedName name="_xlnm.Print_Area" localSheetId="2">'TESORERIA (EST)'!$A$1:$W$66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3" l="1"/>
  <c r="K62" i="3"/>
  <c r="J62" i="3"/>
  <c r="I62" i="3"/>
  <c r="H62" i="3"/>
  <c r="G62" i="3"/>
  <c r="F62" i="3"/>
  <c r="E62" i="3"/>
  <c r="D62" i="3"/>
  <c r="C62" i="3"/>
  <c r="V61" i="3"/>
  <c r="K61" i="3"/>
  <c r="J61" i="3"/>
  <c r="J59" i="3" s="1"/>
  <c r="J58" i="3" s="1"/>
  <c r="I61" i="3"/>
  <c r="H61" i="3"/>
  <c r="G61" i="3"/>
  <c r="F61" i="3"/>
  <c r="E61" i="3"/>
  <c r="D61" i="3"/>
  <c r="D59" i="3" s="1"/>
  <c r="D58" i="3" s="1"/>
  <c r="C61" i="3"/>
  <c r="V60" i="3"/>
  <c r="K60" i="3"/>
  <c r="K59" i="3" s="1"/>
  <c r="K58" i="3" s="1"/>
  <c r="J60" i="3"/>
  <c r="I60" i="3"/>
  <c r="I59" i="3" s="1"/>
  <c r="I58" i="3" s="1"/>
  <c r="H60" i="3"/>
  <c r="G60" i="3"/>
  <c r="F60" i="3"/>
  <c r="F59" i="3" s="1"/>
  <c r="E60" i="3"/>
  <c r="D60" i="3"/>
  <c r="C60" i="3"/>
  <c r="V59" i="3"/>
  <c r="U58" i="3"/>
  <c r="T58" i="3"/>
  <c r="S58" i="3"/>
  <c r="R58" i="3"/>
  <c r="Q58" i="3"/>
  <c r="P58" i="3"/>
  <c r="O58" i="3"/>
  <c r="N58" i="3"/>
  <c r="M58" i="3"/>
  <c r="V57" i="3"/>
  <c r="K57" i="3"/>
  <c r="J57" i="3"/>
  <c r="I57" i="3"/>
  <c r="H57" i="3"/>
  <c r="G57" i="3"/>
  <c r="F57" i="3"/>
  <c r="E57" i="3"/>
  <c r="D57" i="3"/>
  <c r="C57" i="3"/>
  <c r="V56" i="3"/>
  <c r="K56" i="3"/>
  <c r="J56" i="3"/>
  <c r="I56" i="3"/>
  <c r="H56" i="3"/>
  <c r="G56" i="3"/>
  <c r="F56" i="3"/>
  <c r="E56" i="3"/>
  <c r="D56" i="3"/>
  <c r="C56" i="3"/>
  <c r="V55" i="3"/>
  <c r="K55" i="3"/>
  <c r="J55" i="3"/>
  <c r="I55" i="3"/>
  <c r="H55" i="3"/>
  <c r="G55" i="3"/>
  <c r="F55" i="3"/>
  <c r="E55" i="3"/>
  <c r="D55" i="3"/>
  <c r="C55" i="3"/>
  <c r="V54" i="3"/>
  <c r="L54" i="3"/>
  <c r="W54" i="3" s="1"/>
  <c r="K54" i="3"/>
  <c r="J54" i="3"/>
  <c r="I54" i="3"/>
  <c r="H54" i="3"/>
  <c r="G54" i="3"/>
  <c r="F54" i="3"/>
  <c r="E54" i="3"/>
  <c r="D54" i="3"/>
  <c r="C54" i="3"/>
  <c r="V53" i="3"/>
  <c r="K53" i="3"/>
  <c r="J53" i="3"/>
  <c r="I53" i="3"/>
  <c r="H53" i="3"/>
  <c r="G53" i="3"/>
  <c r="F53" i="3"/>
  <c r="E53" i="3"/>
  <c r="D53" i="3"/>
  <c r="C53" i="3"/>
  <c r="V52" i="3"/>
  <c r="K52" i="3"/>
  <c r="K51" i="3" s="1"/>
  <c r="J52" i="3"/>
  <c r="I52" i="3"/>
  <c r="I51" i="3" s="1"/>
  <c r="H52" i="3"/>
  <c r="H51" i="3" s="1"/>
  <c r="G52" i="3"/>
  <c r="F52" i="3"/>
  <c r="F51" i="3" s="1"/>
  <c r="E52" i="3"/>
  <c r="D52" i="3"/>
  <c r="D51" i="3" s="1"/>
  <c r="C52" i="3"/>
  <c r="V51" i="3"/>
  <c r="U51" i="3"/>
  <c r="T51" i="3"/>
  <c r="S51" i="3"/>
  <c r="R51" i="3"/>
  <c r="Q51" i="3"/>
  <c r="P51" i="3"/>
  <c r="O51" i="3"/>
  <c r="N51" i="3"/>
  <c r="M51" i="3"/>
  <c r="J51" i="3"/>
  <c r="G51" i="3"/>
  <c r="E51" i="3"/>
  <c r="V50" i="3"/>
  <c r="V48" i="3" s="1"/>
  <c r="V47" i="3" s="1"/>
  <c r="V46" i="3" s="1"/>
  <c r="K50" i="3"/>
  <c r="J50" i="3"/>
  <c r="I50" i="3"/>
  <c r="H50" i="3"/>
  <c r="G50" i="3"/>
  <c r="F50" i="3"/>
  <c r="E50" i="3"/>
  <c r="D50" i="3"/>
  <c r="C50" i="3"/>
  <c r="V49" i="3"/>
  <c r="L49" i="3"/>
  <c r="K49" i="3"/>
  <c r="J49" i="3"/>
  <c r="I49" i="3"/>
  <c r="H49" i="3"/>
  <c r="H48" i="3" s="1"/>
  <c r="G49" i="3"/>
  <c r="F49" i="3"/>
  <c r="E49" i="3"/>
  <c r="E48" i="3" s="1"/>
  <c r="D49" i="3"/>
  <c r="C49" i="3"/>
  <c r="C48" i="3" s="1"/>
  <c r="U48" i="3"/>
  <c r="U47" i="3" s="1"/>
  <c r="U46" i="3" s="1"/>
  <c r="T48" i="3"/>
  <c r="S48" i="3"/>
  <c r="S47" i="3" s="1"/>
  <c r="S46" i="3" s="1"/>
  <c r="R48" i="3"/>
  <c r="R47" i="3" s="1"/>
  <c r="R46" i="3" s="1"/>
  <c r="Q48" i="3"/>
  <c r="P48" i="3"/>
  <c r="P47" i="3" s="1"/>
  <c r="P46" i="3" s="1"/>
  <c r="O48" i="3"/>
  <c r="N48" i="3"/>
  <c r="M48" i="3"/>
  <c r="K48" i="3"/>
  <c r="G48" i="3"/>
  <c r="O47" i="3"/>
  <c r="M47" i="3"/>
  <c r="M46" i="3" s="1"/>
  <c r="O46" i="3"/>
  <c r="V45" i="3"/>
  <c r="K45" i="3"/>
  <c r="J45" i="3"/>
  <c r="I45" i="3"/>
  <c r="H45" i="3"/>
  <c r="G45" i="3"/>
  <c r="F45" i="3"/>
  <c r="E45" i="3"/>
  <c r="D45" i="3"/>
  <c r="C45" i="3"/>
  <c r="V44" i="3"/>
  <c r="W44" i="3" s="1"/>
  <c r="K44" i="3"/>
  <c r="J44" i="3"/>
  <c r="I44" i="3"/>
  <c r="H44" i="3"/>
  <c r="G44" i="3"/>
  <c r="F44" i="3"/>
  <c r="E44" i="3"/>
  <c r="D44" i="3"/>
  <c r="C44" i="3"/>
  <c r="V43" i="3"/>
  <c r="K43" i="3"/>
  <c r="J43" i="3"/>
  <c r="I43" i="3"/>
  <c r="H43" i="3"/>
  <c r="G43" i="3"/>
  <c r="F43" i="3"/>
  <c r="E43" i="3"/>
  <c r="D43" i="3"/>
  <c r="C43" i="3"/>
  <c r="U42" i="3"/>
  <c r="T42" i="3"/>
  <c r="S42" i="3"/>
  <c r="R42" i="3"/>
  <c r="Q42" i="3"/>
  <c r="P42" i="3"/>
  <c r="O42" i="3"/>
  <c r="N42" i="3"/>
  <c r="M42" i="3"/>
  <c r="K42" i="3"/>
  <c r="J42" i="3"/>
  <c r="I42" i="3"/>
  <c r="H42" i="3"/>
  <c r="G42" i="3"/>
  <c r="F42" i="3"/>
  <c r="E42" i="3"/>
  <c r="D42" i="3"/>
  <c r="C42" i="3"/>
  <c r="V41" i="3"/>
  <c r="K41" i="3"/>
  <c r="J41" i="3"/>
  <c r="I41" i="3"/>
  <c r="H41" i="3"/>
  <c r="G41" i="3"/>
  <c r="F41" i="3"/>
  <c r="E41" i="3"/>
  <c r="D41" i="3"/>
  <c r="D39" i="3" s="1"/>
  <c r="C41" i="3"/>
  <c r="V40" i="3"/>
  <c r="V39" i="3" s="1"/>
  <c r="K40" i="3"/>
  <c r="J40" i="3"/>
  <c r="I40" i="3"/>
  <c r="H40" i="3"/>
  <c r="G40" i="3"/>
  <c r="F40" i="3"/>
  <c r="F39" i="3" s="1"/>
  <c r="E40" i="3"/>
  <c r="D40" i="3"/>
  <c r="C40" i="3"/>
  <c r="U39" i="3"/>
  <c r="T39" i="3"/>
  <c r="S39" i="3"/>
  <c r="R39" i="3"/>
  <c r="Q39" i="3"/>
  <c r="P39" i="3"/>
  <c r="O39" i="3"/>
  <c r="N39" i="3"/>
  <c r="M39" i="3"/>
  <c r="J39" i="3"/>
  <c r="V38" i="3"/>
  <c r="K38" i="3"/>
  <c r="J38" i="3"/>
  <c r="I38" i="3"/>
  <c r="H38" i="3"/>
  <c r="G38" i="3"/>
  <c r="F38" i="3"/>
  <c r="F35" i="3" s="1"/>
  <c r="E38" i="3"/>
  <c r="D38" i="3"/>
  <c r="C38" i="3"/>
  <c r="V37" i="3"/>
  <c r="K37" i="3"/>
  <c r="J37" i="3"/>
  <c r="I37" i="3"/>
  <c r="H37" i="3"/>
  <c r="G37" i="3"/>
  <c r="F37" i="3"/>
  <c r="E37" i="3"/>
  <c r="D37" i="3"/>
  <c r="C37" i="3"/>
  <c r="V36" i="3"/>
  <c r="K36" i="3"/>
  <c r="J36" i="3"/>
  <c r="I36" i="3"/>
  <c r="H36" i="3"/>
  <c r="H35" i="3" s="1"/>
  <c r="G36" i="3"/>
  <c r="F36" i="3"/>
  <c r="E36" i="3"/>
  <c r="D36" i="3"/>
  <c r="D35" i="3" s="1"/>
  <c r="C36" i="3"/>
  <c r="U35" i="3"/>
  <c r="T35" i="3"/>
  <c r="S35" i="3"/>
  <c r="R35" i="3"/>
  <c r="Q35" i="3"/>
  <c r="P35" i="3"/>
  <c r="O35" i="3"/>
  <c r="N35" i="3"/>
  <c r="M35" i="3"/>
  <c r="V34" i="3"/>
  <c r="K34" i="3"/>
  <c r="J34" i="3"/>
  <c r="I34" i="3"/>
  <c r="I29" i="3" s="1"/>
  <c r="H34" i="3"/>
  <c r="G34" i="3"/>
  <c r="F34" i="3"/>
  <c r="E34" i="3"/>
  <c r="D34" i="3"/>
  <c r="C34" i="3"/>
  <c r="C29" i="3" s="1"/>
  <c r="V33" i="3"/>
  <c r="K33" i="3"/>
  <c r="J33" i="3"/>
  <c r="I33" i="3"/>
  <c r="H33" i="3"/>
  <c r="G33" i="3"/>
  <c r="F33" i="3"/>
  <c r="E33" i="3"/>
  <c r="D33" i="3"/>
  <c r="C33" i="3"/>
  <c r="V32" i="3"/>
  <c r="K32" i="3"/>
  <c r="J32" i="3"/>
  <c r="I32" i="3"/>
  <c r="H32" i="3"/>
  <c r="G32" i="3"/>
  <c r="F32" i="3"/>
  <c r="E32" i="3"/>
  <c r="D32" i="3"/>
  <c r="C32" i="3"/>
  <c r="V31" i="3"/>
  <c r="K31" i="3"/>
  <c r="J31" i="3"/>
  <c r="I31" i="3"/>
  <c r="H31" i="3"/>
  <c r="G31" i="3"/>
  <c r="F31" i="3"/>
  <c r="E31" i="3"/>
  <c r="D31" i="3"/>
  <c r="C31" i="3"/>
  <c r="V30" i="3"/>
  <c r="K30" i="3"/>
  <c r="J30" i="3"/>
  <c r="I30" i="3"/>
  <c r="H30" i="3"/>
  <c r="G30" i="3"/>
  <c r="F30" i="3"/>
  <c r="E30" i="3"/>
  <c r="D30" i="3"/>
  <c r="C30" i="3"/>
  <c r="U29" i="3"/>
  <c r="T29" i="3"/>
  <c r="T28" i="3" s="1"/>
  <c r="S29" i="3"/>
  <c r="S28" i="3" s="1"/>
  <c r="R29" i="3"/>
  <c r="R28" i="3" s="1"/>
  <c r="Q29" i="3"/>
  <c r="Q28" i="3" s="1"/>
  <c r="Q27" i="3" s="1"/>
  <c r="P29" i="3"/>
  <c r="O29" i="3"/>
  <c r="N29" i="3"/>
  <c r="N28" i="3" s="1"/>
  <c r="M29" i="3"/>
  <c r="M28" i="3" s="1"/>
  <c r="M27" i="3" s="1"/>
  <c r="P28" i="3"/>
  <c r="V26" i="3"/>
  <c r="L26" i="3"/>
  <c r="K26" i="3"/>
  <c r="J26" i="3"/>
  <c r="I26" i="3"/>
  <c r="H26" i="3"/>
  <c r="G26" i="3"/>
  <c r="F26" i="3"/>
  <c r="E26" i="3"/>
  <c r="D26" i="3"/>
  <c r="C26" i="3"/>
  <c r="V25" i="3"/>
  <c r="K25" i="3"/>
  <c r="K23" i="3" s="1"/>
  <c r="K22" i="3" s="1"/>
  <c r="J25" i="3"/>
  <c r="I25" i="3"/>
  <c r="H25" i="3"/>
  <c r="G25" i="3"/>
  <c r="F25" i="3"/>
  <c r="E25" i="3"/>
  <c r="D25" i="3"/>
  <c r="C25" i="3"/>
  <c r="M24" i="3"/>
  <c r="V24" i="3" s="1"/>
  <c r="K24" i="3"/>
  <c r="J24" i="3"/>
  <c r="I24" i="3"/>
  <c r="I23" i="3" s="1"/>
  <c r="I22" i="3" s="1"/>
  <c r="H24" i="3"/>
  <c r="G24" i="3"/>
  <c r="G23" i="3" s="1"/>
  <c r="G22" i="3" s="1"/>
  <c r="F24" i="3"/>
  <c r="E24" i="3"/>
  <c r="D24" i="3"/>
  <c r="C24" i="3"/>
  <c r="C23" i="3" s="1"/>
  <c r="C22" i="3" s="1"/>
  <c r="U23" i="3"/>
  <c r="U22" i="3" s="1"/>
  <c r="T23" i="3"/>
  <c r="T22" i="3" s="1"/>
  <c r="S23" i="3"/>
  <c r="S22" i="3" s="1"/>
  <c r="R23" i="3"/>
  <c r="Q23" i="3"/>
  <c r="Q22" i="3" s="1"/>
  <c r="P23" i="3"/>
  <c r="P22" i="3" s="1"/>
  <c r="O23" i="3"/>
  <c r="N23" i="3"/>
  <c r="M23" i="3"/>
  <c r="J23" i="3"/>
  <c r="J22" i="3" s="1"/>
  <c r="R22" i="3"/>
  <c r="O22" i="3"/>
  <c r="N22" i="3"/>
  <c r="V21" i="3"/>
  <c r="K21" i="3"/>
  <c r="J21" i="3"/>
  <c r="I21" i="3"/>
  <c r="H21" i="3"/>
  <c r="G21" i="3"/>
  <c r="F21" i="3"/>
  <c r="E21" i="3"/>
  <c r="D21" i="3"/>
  <c r="C21" i="3"/>
  <c r="V20" i="3"/>
  <c r="V19" i="3" s="1"/>
  <c r="K20" i="3"/>
  <c r="K19" i="3" s="1"/>
  <c r="J20" i="3"/>
  <c r="I20" i="3"/>
  <c r="I19" i="3" s="1"/>
  <c r="H20" i="3"/>
  <c r="H19" i="3" s="1"/>
  <c r="G20" i="3"/>
  <c r="G19" i="3" s="1"/>
  <c r="F20" i="3"/>
  <c r="F19" i="3" s="1"/>
  <c r="E20" i="3"/>
  <c r="D20" i="3"/>
  <c r="C20" i="3"/>
  <c r="C19" i="3" s="1"/>
  <c r="U19" i="3"/>
  <c r="T19" i="3"/>
  <c r="S19" i="3"/>
  <c r="R19" i="3"/>
  <c r="Q19" i="3"/>
  <c r="P19" i="3"/>
  <c r="O19" i="3"/>
  <c r="N19" i="3"/>
  <c r="M19" i="3"/>
  <c r="J19" i="3"/>
  <c r="E19" i="3"/>
  <c r="D19" i="3"/>
  <c r="V18" i="3"/>
  <c r="K18" i="3"/>
  <c r="J18" i="3"/>
  <c r="I18" i="3"/>
  <c r="H18" i="3"/>
  <c r="G18" i="3"/>
  <c r="F18" i="3"/>
  <c r="E18" i="3"/>
  <c r="D18" i="3"/>
  <c r="C18" i="3"/>
  <c r="V17" i="3"/>
  <c r="V15" i="3" s="1"/>
  <c r="K17" i="3"/>
  <c r="J17" i="3"/>
  <c r="I17" i="3"/>
  <c r="H17" i="3"/>
  <c r="G17" i="3"/>
  <c r="G15" i="3" s="1"/>
  <c r="G14" i="3" s="1"/>
  <c r="F17" i="3"/>
  <c r="F15" i="3" s="1"/>
  <c r="F14" i="3" s="1"/>
  <c r="E17" i="3"/>
  <c r="D17" i="3"/>
  <c r="C17" i="3"/>
  <c r="V16" i="3"/>
  <c r="K16" i="3"/>
  <c r="J16" i="3"/>
  <c r="J15" i="3" s="1"/>
  <c r="J14" i="3" s="1"/>
  <c r="I16" i="3"/>
  <c r="H16" i="3"/>
  <c r="G16" i="3"/>
  <c r="F16" i="3"/>
  <c r="E16" i="3"/>
  <c r="E15" i="3" s="1"/>
  <c r="E14" i="3" s="1"/>
  <c r="D16" i="3"/>
  <c r="D15" i="3" s="1"/>
  <c r="D14" i="3" s="1"/>
  <c r="C16" i="3"/>
  <c r="U15" i="3"/>
  <c r="U14" i="3" s="1"/>
  <c r="T15" i="3"/>
  <c r="T14" i="3" s="1"/>
  <c r="T10" i="3" s="1"/>
  <c r="T9" i="3" s="1"/>
  <c r="S15" i="3"/>
  <c r="R15" i="3"/>
  <c r="R14" i="3" s="1"/>
  <c r="R10" i="3" s="1"/>
  <c r="R9" i="3" s="1"/>
  <c r="Q15" i="3"/>
  <c r="Q14" i="3" s="1"/>
  <c r="P15" i="3"/>
  <c r="P14" i="3" s="1"/>
  <c r="P10" i="3" s="1"/>
  <c r="P9" i="3" s="1"/>
  <c r="O15" i="3"/>
  <c r="O14" i="3" s="1"/>
  <c r="N15" i="3"/>
  <c r="M15" i="3"/>
  <c r="I15" i="3"/>
  <c r="I14" i="3" s="1"/>
  <c r="S14" i="3"/>
  <c r="N14" i="3"/>
  <c r="N10" i="3" s="1"/>
  <c r="N9" i="3" s="1"/>
  <c r="M14" i="3"/>
  <c r="V13" i="3"/>
  <c r="V11" i="3" s="1"/>
  <c r="K13" i="3"/>
  <c r="K11" i="3" s="1"/>
  <c r="J13" i="3"/>
  <c r="I13" i="3"/>
  <c r="H13" i="3"/>
  <c r="G13" i="3"/>
  <c r="F13" i="3"/>
  <c r="E13" i="3"/>
  <c r="D13" i="3"/>
  <c r="C13" i="3"/>
  <c r="V12" i="3"/>
  <c r="K12" i="3"/>
  <c r="J12" i="3"/>
  <c r="I12" i="3"/>
  <c r="I11" i="3" s="1"/>
  <c r="H12" i="3"/>
  <c r="G12" i="3"/>
  <c r="F12" i="3"/>
  <c r="E12" i="3"/>
  <c r="D12" i="3"/>
  <c r="C12" i="3"/>
  <c r="C11" i="3" s="1"/>
  <c r="U11" i="3"/>
  <c r="T11" i="3"/>
  <c r="S11" i="3"/>
  <c r="R11" i="3"/>
  <c r="Q11" i="3"/>
  <c r="P11" i="3"/>
  <c r="O11" i="3"/>
  <c r="N11" i="3"/>
  <c r="M11" i="3"/>
  <c r="M10" i="3" s="1"/>
  <c r="M9" i="3" s="1"/>
  <c r="H11" i="3"/>
  <c r="V30" i="2"/>
  <c r="L30" i="2"/>
  <c r="K30" i="2"/>
  <c r="J30" i="2"/>
  <c r="I30" i="2"/>
  <c r="H30" i="2"/>
  <c r="G30" i="2"/>
  <c r="F30" i="2"/>
  <c r="E30" i="2"/>
  <c r="D30" i="2"/>
  <c r="C30" i="2"/>
  <c r="V29" i="2"/>
  <c r="K29" i="2"/>
  <c r="K28" i="2" s="1"/>
  <c r="K27" i="2" s="1"/>
  <c r="J29" i="2"/>
  <c r="J28" i="2" s="1"/>
  <c r="J27" i="2" s="1"/>
  <c r="I29" i="2"/>
  <c r="H29" i="2"/>
  <c r="G29" i="2"/>
  <c r="F29" i="2"/>
  <c r="F28" i="2" s="1"/>
  <c r="F27" i="2" s="1"/>
  <c r="E29" i="2"/>
  <c r="E28" i="2" s="1"/>
  <c r="E27" i="2" s="1"/>
  <c r="D29" i="2"/>
  <c r="D28" i="2" s="1"/>
  <c r="D27" i="2" s="1"/>
  <c r="C29" i="2"/>
  <c r="V28" i="2"/>
  <c r="U28" i="2"/>
  <c r="U27" i="2" s="1"/>
  <c r="T28" i="2"/>
  <c r="T27" i="2" s="1"/>
  <c r="S28" i="2"/>
  <c r="S27" i="2" s="1"/>
  <c r="R28" i="2"/>
  <c r="Q28" i="2"/>
  <c r="P28" i="2"/>
  <c r="O28" i="2"/>
  <c r="O27" i="2" s="1"/>
  <c r="N28" i="2"/>
  <c r="N27" i="2" s="1"/>
  <c r="M28" i="2"/>
  <c r="M27" i="2" s="1"/>
  <c r="I28" i="2"/>
  <c r="I27" i="2" s="1"/>
  <c r="H28" i="2"/>
  <c r="H27" i="2" s="1"/>
  <c r="G28" i="2"/>
  <c r="G27" i="2" s="1"/>
  <c r="C28" i="2"/>
  <c r="C27" i="2" s="1"/>
  <c r="V27" i="2"/>
  <c r="R27" i="2"/>
  <c r="Q27" i="2"/>
  <c r="P27" i="2"/>
  <c r="V26" i="2"/>
  <c r="L26" i="2"/>
  <c r="W26" i="2" s="1"/>
  <c r="K26" i="2"/>
  <c r="J26" i="2"/>
  <c r="I26" i="2"/>
  <c r="H26" i="2"/>
  <c r="G26" i="2"/>
  <c r="F26" i="2"/>
  <c r="E26" i="2"/>
  <c r="D26" i="2"/>
  <c r="C26" i="2"/>
  <c r="V25" i="2"/>
  <c r="K25" i="2"/>
  <c r="J25" i="2"/>
  <c r="I25" i="2"/>
  <c r="H25" i="2"/>
  <c r="G25" i="2"/>
  <c r="F25" i="2"/>
  <c r="L25" i="2" s="1"/>
  <c r="W25" i="2" s="1"/>
  <c r="E25" i="2"/>
  <c r="D25" i="2"/>
  <c r="C25" i="2"/>
  <c r="V24" i="2"/>
  <c r="K24" i="2"/>
  <c r="K23" i="2" s="1"/>
  <c r="J24" i="2"/>
  <c r="J23" i="2" s="1"/>
  <c r="I24" i="2"/>
  <c r="H24" i="2"/>
  <c r="G24" i="2"/>
  <c r="F24" i="2"/>
  <c r="F23" i="2" s="1"/>
  <c r="E24" i="2"/>
  <c r="E23" i="2" s="1"/>
  <c r="D24" i="2"/>
  <c r="D23" i="2" s="1"/>
  <c r="C24" i="2"/>
  <c r="V23" i="2"/>
  <c r="U23" i="2"/>
  <c r="T23" i="2"/>
  <c r="S23" i="2"/>
  <c r="S19" i="2" s="1"/>
  <c r="S8" i="2" s="1"/>
  <c r="S31" i="2" s="1"/>
  <c r="R23" i="2"/>
  <c r="Q23" i="2"/>
  <c r="P23" i="2"/>
  <c r="O23" i="2"/>
  <c r="N23" i="2"/>
  <c r="M23" i="2"/>
  <c r="M19" i="2" s="1"/>
  <c r="M8" i="2" s="1"/>
  <c r="M31" i="2" s="1"/>
  <c r="I23" i="2"/>
  <c r="H23" i="2"/>
  <c r="G23" i="2"/>
  <c r="C23" i="2"/>
  <c r="V22" i="2"/>
  <c r="K22" i="2"/>
  <c r="J22" i="2"/>
  <c r="I22" i="2"/>
  <c r="H22" i="2"/>
  <c r="G22" i="2"/>
  <c r="F22" i="2"/>
  <c r="L22" i="2" s="1"/>
  <c r="E22" i="2"/>
  <c r="D22" i="2"/>
  <c r="C22" i="2"/>
  <c r="V21" i="2"/>
  <c r="K21" i="2"/>
  <c r="J21" i="2"/>
  <c r="I21" i="2"/>
  <c r="H21" i="2"/>
  <c r="H20" i="2" s="1"/>
  <c r="H19" i="2" s="1"/>
  <c r="G21" i="2"/>
  <c r="G20" i="2" s="1"/>
  <c r="G19" i="2" s="1"/>
  <c r="F21" i="2"/>
  <c r="L21" i="2" s="1"/>
  <c r="E21" i="2"/>
  <c r="D21" i="2"/>
  <c r="C21" i="2"/>
  <c r="V20" i="2"/>
  <c r="V19" i="2" s="1"/>
  <c r="U20" i="2"/>
  <c r="U19" i="2" s="1"/>
  <c r="T20" i="2"/>
  <c r="S20" i="2"/>
  <c r="R20" i="2"/>
  <c r="Q20" i="2"/>
  <c r="Q19" i="2" s="1"/>
  <c r="Q8" i="2" s="1"/>
  <c r="Q31" i="2" s="1"/>
  <c r="P20" i="2"/>
  <c r="P19" i="2" s="1"/>
  <c r="O20" i="2"/>
  <c r="O19" i="2" s="1"/>
  <c r="N20" i="2"/>
  <c r="M20" i="2"/>
  <c r="K20" i="2"/>
  <c r="J20" i="2"/>
  <c r="I20" i="2"/>
  <c r="I19" i="2" s="1"/>
  <c r="E20" i="2"/>
  <c r="E19" i="2" s="1"/>
  <c r="D20" i="2"/>
  <c r="C20" i="2"/>
  <c r="C19" i="2" s="1"/>
  <c r="T19" i="2"/>
  <c r="R19" i="2"/>
  <c r="R8" i="2" s="1"/>
  <c r="R31" i="2" s="1"/>
  <c r="N19" i="2"/>
  <c r="V18" i="2"/>
  <c r="K18" i="2"/>
  <c r="J18" i="2"/>
  <c r="I18" i="2"/>
  <c r="H18" i="2"/>
  <c r="H9" i="2" s="1"/>
  <c r="G18" i="2"/>
  <c r="F18" i="2"/>
  <c r="L18" i="2" s="1"/>
  <c r="W18" i="2" s="1"/>
  <c r="E18" i="2"/>
  <c r="D18" i="2"/>
  <c r="C18" i="2"/>
  <c r="V17" i="2"/>
  <c r="K17" i="2"/>
  <c r="J17" i="2"/>
  <c r="I17" i="2"/>
  <c r="H17" i="2"/>
  <c r="G17" i="2"/>
  <c r="F17" i="2"/>
  <c r="E17" i="2"/>
  <c r="L17" i="2" s="1"/>
  <c r="D17" i="2"/>
  <c r="C17" i="2"/>
  <c r="V16" i="2"/>
  <c r="K16" i="2"/>
  <c r="J16" i="2"/>
  <c r="I16" i="2"/>
  <c r="H16" i="2"/>
  <c r="G16" i="2"/>
  <c r="F16" i="2"/>
  <c r="E16" i="2"/>
  <c r="L16" i="2" s="1"/>
  <c r="W16" i="2" s="1"/>
  <c r="D16" i="2"/>
  <c r="C16" i="2"/>
  <c r="V15" i="2"/>
  <c r="K15" i="2"/>
  <c r="J15" i="2"/>
  <c r="I15" i="2"/>
  <c r="H15" i="2"/>
  <c r="G15" i="2"/>
  <c r="F15" i="2"/>
  <c r="E15" i="2"/>
  <c r="L15" i="2" s="1"/>
  <c r="W15" i="2" s="1"/>
  <c r="D15" i="2"/>
  <c r="C15" i="2"/>
  <c r="V14" i="2"/>
  <c r="K14" i="2"/>
  <c r="J14" i="2"/>
  <c r="I14" i="2"/>
  <c r="H14" i="2"/>
  <c r="G14" i="2"/>
  <c r="F14" i="2"/>
  <c r="E14" i="2"/>
  <c r="L14" i="2" s="1"/>
  <c r="W14" i="2" s="1"/>
  <c r="D14" i="2"/>
  <c r="C14" i="2"/>
  <c r="V13" i="2"/>
  <c r="K13" i="2"/>
  <c r="K12" i="2" s="1"/>
  <c r="K9" i="2" s="1"/>
  <c r="J13" i="2"/>
  <c r="I13" i="2"/>
  <c r="H13" i="2"/>
  <c r="G13" i="2"/>
  <c r="G12" i="2" s="1"/>
  <c r="G9" i="2" s="1"/>
  <c r="F13" i="2"/>
  <c r="F12" i="2" s="1"/>
  <c r="F9" i="2" s="1"/>
  <c r="E13" i="2"/>
  <c r="L13" i="2" s="1"/>
  <c r="D13" i="2"/>
  <c r="C13" i="2"/>
  <c r="V12" i="2"/>
  <c r="U12" i="2"/>
  <c r="T12" i="2"/>
  <c r="S12" i="2"/>
  <c r="R12" i="2"/>
  <c r="Q12" i="2"/>
  <c r="P12" i="2"/>
  <c r="O12" i="2"/>
  <c r="N12" i="2"/>
  <c r="M12" i="2"/>
  <c r="J12" i="2"/>
  <c r="I12" i="2"/>
  <c r="H12" i="2"/>
  <c r="D12" i="2"/>
  <c r="C12" i="2"/>
  <c r="V11" i="2"/>
  <c r="K11" i="2"/>
  <c r="J11" i="2"/>
  <c r="J10" i="2" s="1"/>
  <c r="I11" i="2"/>
  <c r="I10" i="2" s="1"/>
  <c r="H11" i="2"/>
  <c r="H10" i="2" s="1"/>
  <c r="G11" i="2"/>
  <c r="F11" i="2"/>
  <c r="E11" i="2"/>
  <c r="D11" i="2"/>
  <c r="D10" i="2" s="1"/>
  <c r="C11" i="2"/>
  <c r="L11" i="2" s="1"/>
  <c r="V10" i="2"/>
  <c r="U10" i="2"/>
  <c r="T10" i="2"/>
  <c r="S10" i="2"/>
  <c r="R10" i="2"/>
  <c r="Q10" i="2"/>
  <c r="P10" i="2"/>
  <c r="O10" i="2"/>
  <c r="N10" i="2"/>
  <c r="M10" i="2"/>
  <c r="K10" i="2"/>
  <c r="G10" i="2"/>
  <c r="F10" i="2"/>
  <c r="E10" i="2"/>
  <c r="V9" i="2"/>
  <c r="U9" i="2"/>
  <c r="T9" i="2"/>
  <c r="T8" i="2" s="1"/>
  <c r="T31" i="2" s="1"/>
  <c r="S9" i="2"/>
  <c r="R9" i="2"/>
  <c r="Q9" i="2"/>
  <c r="P9" i="2"/>
  <c r="O9" i="2"/>
  <c r="N9" i="2"/>
  <c r="N8" i="2" s="1"/>
  <c r="N31" i="2" s="1"/>
  <c r="M9" i="2"/>
  <c r="J9" i="2"/>
  <c r="I9" i="2"/>
  <c r="D9" i="2"/>
  <c r="C9" i="2"/>
  <c r="C8" i="2" s="1"/>
  <c r="C31" i="2" s="1"/>
  <c r="V64" i="1"/>
  <c r="K64" i="1"/>
  <c r="J64" i="1"/>
  <c r="I64" i="1"/>
  <c r="H64" i="1"/>
  <c r="G64" i="1"/>
  <c r="F64" i="1"/>
  <c r="E64" i="1"/>
  <c r="D64" i="1"/>
  <c r="C64" i="1"/>
  <c r="L64" i="1" s="1"/>
  <c r="W64" i="1" s="1"/>
  <c r="V63" i="1"/>
  <c r="K63" i="1"/>
  <c r="J63" i="1"/>
  <c r="I63" i="1"/>
  <c r="H63" i="1"/>
  <c r="G63" i="1"/>
  <c r="F63" i="1"/>
  <c r="E63" i="1"/>
  <c r="D63" i="1"/>
  <c r="C63" i="1"/>
  <c r="L63" i="1" s="1"/>
  <c r="W63" i="1" s="1"/>
  <c r="V62" i="1"/>
  <c r="K62" i="1"/>
  <c r="J62" i="1"/>
  <c r="I62" i="1"/>
  <c r="H62" i="1"/>
  <c r="G62" i="1"/>
  <c r="F62" i="1"/>
  <c r="E62" i="1"/>
  <c r="D62" i="1"/>
  <c r="C62" i="1"/>
  <c r="L62" i="1" s="1"/>
  <c r="W62" i="1" s="1"/>
  <c r="V61" i="1"/>
  <c r="K61" i="1"/>
  <c r="J61" i="1"/>
  <c r="I61" i="1"/>
  <c r="H61" i="1"/>
  <c r="G61" i="1"/>
  <c r="F61" i="1"/>
  <c r="E61" i="1"/>
  <c r="D61" i="1"/>
  <c r="C61" i="1"/>
  <c r="L61" i="1" s="1"/>
  <c r="W61" i="1" s="1"/>
  <c r="V60" i="1"/>
  <c r="K60" i="1"/>
  <c r="J60" i="1"/>
  <c r="J59" i="1" s="1"/>
  <c r="J58" i="1" s="1"/>
  <c r="J57" i="1" s="1"/>
  <c r="I60" i="1"/>
  <c r="I59" i="1" s="1"/>
  <c r="I58" i="1" s="1"/>
  <c r="I57" i="1" s="1"/>
  <c r="H60" i="1"/>
  <c r="G60" i="1"/>
  <c r="F60" i="1"/>
  <c r="E60" i="1"/>
  <c r="D60" i="1"/>
  <c r="D59" i="1" s="1"/>
  <c r="D58" i="1" s="1"/>
  <c r="D57" i="1" s="1"/>
  <c r="C60" i="1"/>
  <c r="L60" i="1" s="1"/>
  <c r="V59" i="1"/>
  <c r="U59" i="1"/>
  <c r="T59" i="1"/>
  <c r="S59" i="1"/>
  <c r="S58" i="1" s="1"/>
  <c r="S57" i="1" s="1"/>
  <c r="R59" i="1"/>
  <c r="R58" i="1" s="1"/>
  <c r="R57" i="1" s="1"/>
  <c r="Q59" i="1"/>
  <c r="P59" i="1"/>
  <c r="O59" i="1"/>
  <c r="N59" i="1"/>
  <c r="M59" i="1"/>
  <c r="M58" i="1" s="1"/>
  <c r="M57" i="1" s="1"/>
  <c r="K59" i="1"/>
  <c r="H59" i="1"/>
  <c r="G59" i="1"/>
  <c r="G58" i="1" s="1"/>
  <c r="G57" i="1" s="1"/>
  <c r="F59" i="1"/>
  <c r="F58" i="1" s="1"/>
  <c r="F57" i="1" s="1"/>
  <c r="E59" i="1"/>
  <c r="E58" i="1" s="1"/>
  <c r="E57" i="1" s="1"/>
  <c r="V58" i="1"/>
  <c r="V57" i="1" s="1"/>
  <c r="U58" i="1"/>
  <c r="U57" i="1" s="1"/>
  <c r="U9" i="1" s="1"/>
  <c r="U65" i="1" s="1"/>
  <c r="T58" i="1"/>
  <c r="T57" i="1" s="1"/>
  <c r="Q58" i="1"/>
  <c r="P58" i="1"/>
  <c r="P57" i="1" s="1"/>
  <c r="O58" i="1"/>
  <c r="O57" i="1" s="1"/>
  <c r="N58" i="1"/>
  <c r="N57" i="1" s="1"/>
  <c r="K58" i="1"/>
  <c r="H58" i="1"/>
  <c r="H57" i="1" s="1"/>
  <c r="Q57" i="1"/>
  <c r="K57" i="1"/>
  <c r="V56" i="1"/>
  <c r="K56" i="1"/>
  <c r="J56" i="1"/>
  <c r="I56" i="1"/>
  <c r="H56" i="1"/>
  <c r="G56" i="1"/>
  <c r="F56" i="1"/>
  <c r="E56" i="1"/>
  <c r="L56" i="1" s="1"/>
  <c r="W56" i="1" s="1"/>
  <c r="D56" i="1"/>
  <c r="C56" i="1"/>
  <c r="V55" i="1"/>
  <c r="K55" i="1"/>
  <c r="J55" i="1"/>
  <c r="I55" i="1"/>
  <c r="H55" i="1"/>
  <c r="G55" i="1"/>
  <c r="F55" i="1"/>
  <c r="L55" i="1" s="1"/>
  <c r="W55" i="1" s="1"/>
  <c r="E55" i="1"/>
  <c r="D55" i="1"/>
  <c r="C55" i="1"/>
  <c r="V54" i="1"/>
  <c r="K54" i="1"/>
  <c r="J54" i="1"/>
  <c r="I54" i="1"/>
  <c r="H54" i="1"/>
  <c r="G54" i="1"/>
  <c r="G53" i="1" s="1"/>
  <c r="F54" i="1"/>
  <c r="F53" i="1" s="1"/>
  <c r="E54" i="1"/>
  <c r="D54" i="1"/>
  <c r="C54" i="1"/>
  <c r="V53" i="1"/>
  <c r="U53" i="1"/>
  <c r="T53" i="1"/>
  <c r="S53" i="1"/>
  <c r="R53" i="1"/>
  <c r="Q53" i="1"/>
  <c r="P53" i="1"/>
  <c r="O53" i="1"/>
  <c r="N53" i="1"/>
  <c r="M53" i="1"/>
  <c r="K53" i="1"/>
  <c r="J53" i="1"/>
  <c r="I53" i="1"/>
  <c r="H53" i="1"/>
  <c r="E53" i="1"/>
  <c r="D53" i="1"/>
  <c r="C53" i="1"/>
  <c r="V52" i="1"/>
  <c r="K52" i="1"/>
  <c r="J52" i="1"/>
  <c r="I52" i="1"/>
  <c r="H52" i="1"/>
  <c r="G52" i="1"/>
  <c r="F52" i="1"/>
  <c r="E52" i="1"/>
  <c r="D52" i="1"/>
  <c r="C52" i="1"/>
  <c r="L52" i="1" s="1"/>
  <c r="V51" i="1"/>
  <c r="K51" i="1"/>
  <c r="J51" i="1"/>
  <c r="I51" i="1"/>
  <c r="I50" i="1" s="1"/>
  <c r="I49" i="1" s="1"/>
  <c r="H51" i="1"/>
  <c r="H50" i="1" s="1"/>
  <c r="H49" i="1" s="1"/>
  <c r="G51" i="1"/>
  <c r="G50" i="1" s="1"/>
  <c r="G49" i="1" s="1"/>
  <c r="F51" i="1"/>
  <c r="E51" i="1"/>
  <c r="D51" i="1"/>
  <c r="C51" i="1"/>
  <c r="L51" i="1" s="1"/>
  <c r="V50" i="1"/>
  <c r="V49" i="1" s="1"/>
  <c r="U50" i="1"/>
  <c r="T50" i="1"/>
  <c r="S50" i="1"/>
  <c r="R50" i="1"/>
  <c r="R49" i="1" s="1"/>
  <c r="Q50" i="1"/>
  <c r="Q49" i="1" s="1"/>
  <c r="P50" i="1"/>
  <c r="P49" i="1" s="1"/>
  <c r="O50" i="1"/>
  <c r="N50" i="1"/>
  <c r="M50" i="1"/>
  <c r="K50" i="1"/>
  <c r="K49" i="1" s="1"/>
  <c r="J50" i="1"/>
  <c r="J49" i="1" s="1"/>
  <c r="F50" i="1"/>
  <c r="E50" i="1"/>
  <c r="E49" i="1" s="1"/>
  <c r="D50" i="1"/>
  <c r="D49" i="1" s="1"/>
  <c r="U49" i="1"/>
  <c r="T49" i="1"/>
  <c r="S49" i="1"/>
  <c r="O49" i="1"/>
  <c r="N49" i="1"/>
  <c r="M49" i="1"/>
  <c r="V48" i="1"/>
  <c r="K48" i="1"/>
  <c r="J48" i="1"/>
  <c r="I48" i="1"/>
  <c r="H48" i="1"/>
  <c r="G48" i="1"/>
  <c r="F48" i="1"/>
  <c r="E48" i="1"/>
  <c r="D48" i="1"/>
  <c r="C48" i="1"/>
  <c r="L48" i="1" s="1"/>
  <c r="W48" i="1" s="1"/>
  <c r="V47" i="1"/>
  <c r="K47" i="1"/>
  <c r="J47" i="1"/>
  <c r="I47" i="1"/>
  <c r="H47" i="1"/>
  <c r="G47" i="1"/>
  <c r="F47" i="1"/>
  <c r="E47" i="1"/>
  <c r="D47" i="1"/>
  <c r="C47" i="1"/>
  <c r="L47" i="1" s="1"/>
  <c r="W47" i="1" s="1"/>
  <c r="V46" i="1"/>
  <c r="K46" i="1"/>
  <c r="J46" i="1"/>
  <c r="I46" i="1"/>
  <c r="H46" i="1"/>
  <c r="G46" i="1"/>
  <c r="F46" i="1"/>
  <c r="E46" i="1"/>
  <c r="D46" i="1"/>
  <c r="C46" i="1"/>
  <c r="L46" i="1" s="1"/>
  <c r="W46" i="1" s="1"/>
  <c r="V45" i="1"/>
  <c r="K45" i="1"/>
  <c r="J45" i="1"/>
  <c r="I45" i="1"/>
  <c r="I44" i="1" s="1"/>
  <c r="H45" i="1"/>
  <c r="H44" i="1" s="1"/>
  <c r="G45" i="1"/>
  <c r="G44" i="1" s="1"/>
  <c r="F45" i="1"/>
  <c r="E45" i="1"/>
  <c r="D45" i="1"/>
  <c r="C45" i="1"/>
  <c r="L45" i="1" s="1"/>
  <c r="V44" i="1"/>
  <c r="U44" i="1"/>
  <c r="T44" i="1"/>
  <c r="S44" i="1"/>
  <c r="R44" i="1"/>
  <c r="Q44" i="1"/>
  <c r="P44" i="1"/>
  <c r="O44" i="1"/>
  <c r="N44" i="1"/>
  <c r="M44" i="1"/>
  <c r="K44" i="1"/>
  <c r="J44" i="1"/>
  <c r="F44" i="1"/>
  <c r="E44" i="1"/>
  <c r="D44" i="1"/>
  <c r="V43" i="1"/>
  <c r="K43" i="1"/>
  <c r="J43" i="1"/>
  <c r="I43" i="1"/>
  <c r="H43" i="1"/>
  <c r="G43" i="1"/>
  <c r="F43" i="1"/>
  <c r="E43" i="1"/>
  <c r="D43" i="1"/>
  <c r="L43" i="1" s="1"/>
  <c r="W43" i="1" s="1"/>
  <c r="C43" i="1"/>
  <c r="V42" i="1"/>
  <c r="K42" i="1"/>
  <c r="J42" i="1"/>
  <c r="I42" i="1"/>
  <c r="H42" i="1"/>
  <c r="G42" i="1"/>
  <c r="F42" i="1"/>
  <c r="E42" i="1"/>
  <c r="D42" i="1"/>
  <c r="L42" i="1" s="1"/>
  <c r="W42" i="1" s="1"/>
  <c r="C42" i="1"/>
  <c r="V41" i="1"/>
  <c r="K41" i="1"/>
  <c r="J41" i="1"/>
  <c r="I41" i="1"/>
  <c r="H41" i="1"/>
  <c r="G41" i="1"/>
  <c r="F41" i="1"/>
  <c r="E41" i="1"/>
  <c r="D41" i="1"/>
  <c r="L41" i="1" s="1"/>
  <c r="W41" i="1" s="1"/>
  <c r="C41" i="1"/>
  <c r="V40" i="1"/>
  <c r="K40" i="1"/>
  <c r="J40" i="1"/>
  <c r="I40" i="1"/>
  <c r="H40" i="1"/>
  <c r="G40" i="1"/>
  <c r="F40" i="1"/>
  <c r="E40" i="1"/>
  <c r="L40" i="1" s="1"/>
  <c r="W40" i="1" s="1"/>
  <c r="D40" i="1"/>
  <c r="C40" i="1"/>
  <c r="V39" i="1"/>
  <c r="K39" i="1"/>
  <c r="K38" i="1" s="1"/>
  <c r="J39" i="1"/>
  <c r="J38" i="1" s="1"/>
  <c r="I39" i="1"/>
  <c r="H39" i="1"/>
  <c r="G39" i="1"/>
  <c r="F39" i="1"/>
  <c r="F38" i="1" s="1"/>
  <c r="E39" i="1"/>
  <c r="E38" i="1" s="1"/>
  <c r="D39" i="1"/>
  <c r="D38" i="1" s="1"/>
  <c r="C39" i="1"/>
  <c r="V38" i="1"/>
  <c r="U38" i="1"/>
  <c r="T38" i="1"/>
  <c r="S38" i="1"/>
  <c r="R38" i="1"/>
  <c r="Q38" i="1"/>
  <c r="P38" i="1"/>
  <c r="O38" i="1"/>
  <c r="N38" i="1"/>
  <c r="M38" i="1"/>
  <c r="I38" i="1"/>
  <c r="H38" i="1"/>
  <c r="G38" i="1"/>
  <c r="C38" i="1"/>
  <c r="V37" i="1"/>
  <c r="K37" i="1"/>
  <c r="J37" i="1"/>
  <c r="I37" i="1"/>
  <c r="H37" i="1"/>
  <c r="G37" i="1"/>
  <c r="F37" i="1"/>
  <c r="E37" i="1"/>
  <c r="D37" i="1"/>
  <c r="C37" i="1"/>
  <c r="L37" i="1" s="1"/>
  <c r="W37" i="1" s="1"/>
  <c r="V36" i="1"/>
  <c r="K36" i="1"/>
  <c r="J36" i="1"/>
  <c r="I36" i="1"/>
  <c r="H36" i="1"/>
  <c r="G36" i="1"/>
  <c r="F36" i="1"/>
  <c r="E36" i="1"/>
  <c r="D36" i="1"/>
  <c r="C36" i="1"/>
  <c r="L36" i="1" s="1"/>
  <c r="W36" i="1" s="1"/>
  <c r="V35" i="1"/>
  <c r="K35" i="1"/>
  <c r="J35" i="1"/>
  <c r="I35" i="1"/>
  <c r="H35" i="1"/>
  <c r="G35" i="1"/>
  <c r="F35" i="1"/>
  <c r="E35" i="1"/>
  <c r="D35" i="1"/>
  <c r="C35" i="1"/>
  <c r="L35" i="1" s="1"/>
  <c r="W35" i="1" s="1"/>
  <c r="V34" i="1"/>
  <c r="K34" i="1"/>
  <c r="J34" i="1"/>
  <c r="I34" i="1"/>
  <c r="H34" i="1"/>
  <c r="G34" i="1"/>
  <c r="F34" i="1"/>
  <c r="E34" i="1"/>
  <c r="D34" i="1"/>
  <c r="C34" i="1"/>
  <c r="L34" i="1" s="1"/>
  <c r="W34" i="1" s="1"/>
  <c r="V33" i="1"/>
  <c r="K33" i="1"/>
  <c r="J33" i="1"/>
  <c r="I33" i="1"/>
  <c r="H33" i="1"/>
  <c r="G33" i="1"/>
  <c r="F33" i="1"/>
  <c r="E33" i="1"/>
  <c r="D33" i="1"/>
  <c r="C33" i="1"/>
  <c r="L33" i="1" s="1"/>
  <c r="W33" i="1" s="1"/>
  <c r="V32" i="1"/>
  <c r="K32" i="1"/>
  <c r="J32" i="1"/>
  <c r="I32" i="1"/>
  <c r="H32" i="1"/>
  <c r="G32" i="1"/>
  <c r="F32" i="1"/>
  <c r="E32" i="1"/>
  <c r="D32" i="1"/>
  <c r="C32" i="1"/>
  <c r="L32" i="1" s="1"/>
  <c r="W32" i="1" s="1"/>
  <c r="V31" i="1"/>
  <c r="K31" i="1"/>
  <c r="J31" i="1"/>
  <c r="I31" i="1"/>
  <c r="H31" i="1"/>
  <c r="G31" i="1"/>
  <c r="F31" i="1"/>
  <c r="E31" i="1"/>
  <c r="D31" i="1"/>
  <c r="C31" i="1"/>
  <c r="L31" i="1" s="1"/>
  <c r="W31" i="1" s="1"/>
  <c r="V30" i="1"/>
  <c r="K30" i="1"/>
  <c r="J30" i="1"/>
  <c r="I30" i="1"/>
  <c r="I29" i="1" s="1"/>
  <c r="H30" i="1"/>
  <c r="H29" i="1" s="1"/>
  <c r="G30" i="1"/>
  <c r="G29" i="1" s="1"/>
  <c r="F30" i="1"/>
  <c r="E30" i="1"/>
  <c r="D30" i="1"/>
  <c r="C30" i="1"/>
  <c r="L30" i="1" s="1"/>
  <c r="V29" i="1"/>
  <c r="U29" i="1"/>
  <c r="T29" i="1"/>
  <c r="S29" i="1"/>
  <c r="R29" i="1"/>
  <c r="Q29" i="1"/>
  <c r="P29" i="1"/>
  <c r="O29" i="1"/>
  <c r="N29" i="1"/>
  <c r="M29" i="1"/>
  <c r="K29" i="1"/>
  <c r="J29" i="1"/>
  <c r="F29" i="1"/>
  <c r="E29" i="1"/>
  <c r="D29" i="1"/>
  <c r="V28" i="1"/>
  <c r="V27" i="1" s="1"/>
  <c r="V26" i="1" s="1"/>
  <c r="K28" i="1"/>
  <c r="K27" i="1" s="1"/>
  <c r="J28" i="1"/>
  <c r="J27" i="1" s="1"/>
  <c r="I28" i="1"/>
  <c r="H28" i="1"/>
  <c r="G28" i="1"/>
  <c r="F28" i="1"/>
  <c r="F27" i="1" s="1"/>
  <c r="F26" i="1" s="1"/>
  <c r="E28" i="1"/>
  <c r="E27" i="1" s="1"/>
  <c r="D28" i="1"/>
  <c r="D27" i="1" s="1"/>
  <c r="C28" i="1"/>
  <c r="U27" i="1"/>
  <c r="U26" i="1" s="1"/>
  <c r="T27" i="1"/>
  <c r="T26" i="1" s="1"/>
  <c r="S27" i="1"/>
  <c r="S26" i="1" s="1"/>
  <c r="R27" i="1"/>
  <c r="Q27" i="1"/>
  <c r="P27" i="1"/>
  <c r="O27" i="1"/>
  <c r="O26" i="1" s="1"/>
  <c r="N27" i="1"/>
  <c r="N26" i="1" s="1"/>
  <c r="M27" i="1"/>
  <c r="M26" i="1" s="1"/>
  <c r="I27" i="1"/>
  <c r="H27" i="1"/>
  <c r="G27" i="1"/>
  <c r="C27" i="1"/>
  <c r="R26" i="1"/>
  <c r="Q26" i="1"/>
  <c r="P26" i="1"/>
  <c r="V25" i="1"/>
  <c r="L25" i="1"/>
  <c r="W25" i="1" s="1"/>
  <c r="K25" i="1"/>
  <c r="J25" i="1"/>
  <c r="I25" i="1"/>
  <c r="H25" i="1"/>
  <c r="G25" i="1"/>
  <c r="F25" i="1"/>
  <c r="E25" i="1"/>
  <c r="D25" i="1"/>
  <c r="C25" i="1"/>
  <c r="V24" i="1"/>
  <c r="K24" i="1"/>
  <c r="J24" i="1"/>
  <c r="I24" i="1"/>
  <c r="H24" i="1"/>
  <c r="G24" i="1"/>
  <c r="F24" i="1"/>
  <c r="E24" i="1"/>
  <c r="L24" i="1" s="1"/>
  <c r="W24" i="1" s="1"/>
  <c r="D24" i="1"/>
  <c r="C24" i="1"/>
  <c r="V23" i="1"/>
  <c r="K23" i="1"/>
  <c r="J23" i="1"/>
  <c r="I23" i="1"/>
  <c r="H23" i="1"/>
  <c r="G23" i="1"/>
  <c r="F23" i="1"/>
  <c r="E23" i="1"/>
  <c r="D23" i="1"/>
  <c r="L23" i="1" s="1"/>
  <c r="W23" i="1" s="1"/>
  <c r="C23" i="1"/>
  <c r="V22" i="1"/>
  <c r="K22" i="1"/>
  <c r="J22" i="1"/>
  <c r="I22" i="1"/>
  <c r="H22" i="1"/>
  <c r="G22" i="1"/>
  <c r="F22" i="1"/>
  <c r="E22" i="1"/>
  <c r="D22" i="1"/>
  <c r="L22" i="1" s="1"/>
  <c r="W22" i="1" s="1"/>
  <c r="C22" i="1"/>
  <c r="V21" i="1"/>
  <c r="K21" i="1"/>
  <c r="J21" i="1"/>
  <c r="I21" i="1"/>
  <c r="H21" i="1"/>
  <c r="G21" i="1"/>
  <c r="F21" i="1"/>
  <c r="E21" i="1"/>
  <c r="D21" i="1"/>
  <c r="L21" i="1" s="1"/>
  <c r="W21" i="1" s="1"/>
  <c r="C21" i="1"/>
  <c r="V20" i="1"/>
  <c r="K20" i="1"/>
  <c r="J20" i="1"/>
  <c r="I20" i="1"/>
  <c r="H20" i="1"/>
  <c r="G20" i="1"/>
  <c r="F20" i="1"/>
  <c r="E20" i="1"/>
  <c r="D20" i="1"/>
  <c r="C20" i="1"/>
  <c r="V19" i="1"/>
  <c r="K19" i="1"/>
  <c r="J19" i="1"/>
  <c r="I19" i="1"/>
  <c r="H19" i="1"/>
  <c r="G19" i="1"/>
  <c r="F19" i="1"/>
  <c r="E19" i="1"/>
  <c r="D19" i="1"/>
  <c r="L19" i="1" s="1"/>
  <c r="W19" i="1" s="1"/>
  <c r="C19" i="1"/>
  <c r="V18" i="1"/>
  <c r="K18" i="1"/>
  <c r="J18" i="1"/>
  <c r="I18" i="1"/>
  <c r="H18" i="1"/>
  <c r="G18" i="1"/>
  <c r="F18" i="1"/>
  <c r="E18" i="1"/>
  <c r="D18" i="1"/>
  <c r="L18" i="1" s="1"/>
  <c r="C18" i="1"/>
  <c r="V17" i="1"/>
  <c r="U17" i="1"/>
  <c r="U16" i="1" s="1"/>
  <c r="T17" i="1"/>
  <c r="T16" i="1" s="1"/>
  <c r="S17" i="1"/>
  <c r="S16" i="1" s="1"/>
  <c r="R17" i="1"/>
  <c r="Q17" i="1"/>
  <c r="P17" i="1"/>
  <c r="O17" i="1"/>
  <c r="O16" i="1" s="1"/>
  <c r="N17" i="1"/>
  <c r="N16" i="1" s="1"/>
  <c r="M17" i="1"/>
  <c r="M16" i="1" s="1"/>
  <c r="I17" i="1"/>
  <c r="I16" i="1" s="1"/>
  <c r="H17" i="1"/>
  <c r="H16" i="1" s="1"/>
  <c r="G17" i="1"/>
  <c r="G16" i="1" s="1"/>
  <c r="C17" i="1"/>
  <c r="C16" i="1" s="1"/>
  <c r="V16" i="1"/>
  <c r="R16" i="1"/>
  <c r="R10" i="1" s="1"/>
  <c r="R9" i="1" s="1"/>
  <c r="R65" i="1" s="1"/>
  <c r="Q16" i="1"/>
  <c r="Q10" i="1" s="1"/>
  <c r="Q9" i="1" s="1"/>
  <c r="Q65" i="1" s="1"/>
  <c r="P16" i="1"/>
  <c r="V15" i="1"/>
  <c r="K15" i="1"/>
  <c r="J15" i="1"/>
  <c r="I15" i="1"/>
  <c r="H15" i="1"/>
  <c r="G15" i="1"/>
  <c r="F15" i="1"/>
  <c r="E15" i="1"/>
  <c r="D15" i="1"/>
  <c r="L15" i="1" s="1"/>
  <c r="W15" i="1" s="1"/>
  <c r="C15" i="1"/>
  <c r="V14" i="1"/>
  <c r="K14" i="1"/>
  <c r="J14" i="1"/>
  <c r="I14" i="1"/>
  <c r="H14" i="1"/>
  <c r="G14" i="1"/>
  <c r="F14" i="1"/>
  <c r="E14" i="1"/>
  <c r="D14" i="1"/>
  <c r="L14" i="1" s="1"/>
  <c r="W14" i="1" s="1"/>
  <c r="C14" i="1"/>
  <c r="V13" i="1"/>
  <c r="K13" i="1"/>
  <c r="J13" i="1"/>
  <c r="I13" i="1"/>
  <c r="H13" i="1"/>
  <c r="G13" i="1"/>
  <c r="F13" i="1"/>
  <c r="E13" i="1"/>
  <c r="D13" i="1"/>
  <c r="L13" i="1" s="1"/>
  <c r="W13" i="1" s="1"/>
  <c r="C13" i="1"/>
  <c r="V12" i="1"/>
  <c r="V11" i="1" s="1"/>
  <c r="L12" i="1"/>
  <c r="K12" i="1"/>
  <c r="J12" i="1"/>
  <c r="I12" i="1"/>
  <c r="H12" i="1"/>
  <c r="G12" i="1"/>
  <c r="F12" i="1"/>
  <c r="F11" i="1" s="1"/>
  <c r="E12" i="1"/>
  <c r="D12" i="1"/>
  <c r="C12" i="1"/>
  <c r="U11" i="1"/>
  <c r="U10" i="1" s="1"/>
  <c r="T11" i="1"/>
  <c r="T10" i="1" s="1"/>
  <c r="S11" i="1"/>
  <c r="S10" i="1" s="1"/>
  <c r="S9" i="1" s="1"/>
  <c r="S65" i="1" s="1"/>
  <c r="R11" i="1"/>
  <c r="Q11" i="1"/>
  <c r="P11" i="1"/>
  <c r="O11" i="1"/>
  <c r="O10" i="1" s="1"/>
  <c r="O9" i="1" s="1"/>
  <c r="O65" i="1" s="1"/>
  <c r="N11" i="1"/>
  <c r="N10" i="1" s="1"/>
  <c r="N9" i="1" s="1"/>
  <c r="N65" i="1" s="1"/>
  <c r="M11" i="1"/>
  <c r="M10" i="1" s="1"/>
  <c r="M9" i="1" s="1"/>
  <c r="M65" i="1" s="1"/>
  <c r="I11" i="1"/>
  <c r="H11" i="1"/>
  <c r="G11" i="1"/>
  <c r="C11" i="1"/>
  <c r="V10" i="1"/>
  <c r="V9" i="1" s="1"/>
  <c r="V65" i="1" s="1"/>
  <c r="P10" i="1"/>
  <c r="T9" i="1"/>
  <c r="T65" i="1" s="1"/>
  <c r="H47" i="3" l="1"/>
  <c r="H46" i="3" s="1"/>
  <c r="E59" i="3"/>
  <c r="E58" i="3" s="1"/>
  <c r="E11" i="3"/>
  <c r="E10" i="3" s="1"/>
  <c r="G11" i="3"/>
  <c r="G10" i="3" s="1"/>
  <c r="G9" i="3" s="1"/>
  <c r="H23" i="3"/>
  <c r="H22" i="3" s="1"/>
  <c r="I35" i="3"/>
  <c r="J29" i="3"/>
  <c r="K39" i="3"/>
  <c r="R27" i="3"/>
  <c r="H39" i="3"/>
  <c r="E23" i="3"/>
  <c r="E22" i="3" s="1"/>
  <c r="D29" i="3"/>
  <c r="D28" i="3" s="1"/>
  <c r="D27" i="3" s="1"/>
  <c r="J35" i="3"/>
  <c r="E39" i="3"/>
  <c r="S10" i="3"/>
  <c r="S9" i="3" s="1"/>
  <c r="C15" i="3"/>
  <c r="C14" i="3" s="1"/>
  <c r="K15" i="3"/>
  <c r="K14" i="3" s="1"/>
  <c r="K10" i="3" s="1"/>
  <c r="K9" i="3" s="1"/>
  <c r="F29" i="3"/>
  <c r="F28" i="3" s="1"/>
  <c r="F27" i="3" s="1"/>
  <c r="V29" i="3"/>
  <c r="G39" i="3"/>
  <c r="I39" i="3"/>
  <c r="N47" i="3"/>
  <c r="N46" i="3" s="1"/>
  <c r="T47" i="3"/>
  <c r="T46" i="3" s="1"/>
  <c r="T8" i="3" s="1"/>
  <c r="T63" i="3" s="1"/>
  <c r="V58" i="3"/>
  <c r="L42" i="3"/>
  <c r="N27" i="3"/>
  <c r="T27" i="3"/>
  <c r="I48" i="3"/>
  <c r="I47" i="3" s="1"/>
  <c r="I46" i="3" s="1"/>
  <c r="C10" i="3"/>
  <c r="C9" i="3" s="1"/>
  <c r="Q10" i="3"/>
  <c r="Q9" i="3" s="1"/>
  <c r="K29" i="3"/>
  <c r="V14" i="3"/>
  <c r="V10" i="3" s="1"/>
  <c r="V9" i="3" s="1"/>
  <c r="D10" i="3"/>
  <c r="D9" i="3" s="1"/>
  <c r="F11" i="3"/>
  <c r="F10" i="3" s="1"/>
  <c r="F9" i="3" s="1"/>
  <c r="H15" i="3"/>
  <c r="H14" i="3" s="1"/>
  <c r="H10" i="3" s="1"/>
  <c r="H9" i="3" s="1"/>
  <c r="F23" i="3"/>
  <c r="F22" i="3" s="1"/>
  <c r="V23" i="3"/>
  <c r="U28" i="3"/>
  <c r="U27" i="3" s="1"/>
  <c r="L32" i="3"/>
  <c r="H29" i="3"/>
  <c r="H28" i="3" s="1"/>
  <c r="H27" i="3" s="1"/>
  <c r="G35" i="3"/>
  <c r="P27" i="3"/>
  <c r="P8" i="3" s="1"/>
  <c r="P63" i="3" s="1"/>
  <c r="S27" i="3"/>
  <c r="S8" i="3" s="1"/>
  <c r="F48" i="3"/>
  <c r="F47" i="3" s="1"/>
  <c r="F46" i="3" s="1"/>
  <c r="L55" i="3"/>
  <c r="W55" i="3" s="1"/>
  <c r="L61" i="3"/>
  <c r="E29" i="3"/>
  <c r="L60" i="3"/>
  <c r="L13" i="3"/>
  <c r="W13" i="3" s="1"/>
  <c r="O10" i="3"/>
  <c r="O9" i="3" s="1"/>
  <c r="U10" i="3"/>
  <c r="U9" i="3" s="1"/>
  <c r="L21" i="3"/>
  <c r="W21" i="3" s="1"/>
  <c r="L25" i="3"/>
  <c r="W25" i="3" s="1"/>
  <c r="L33" i="3"/>
  <c r="W33" i="3" s="1"/>
  <c r="L40" i="3"/>
  <c r="W40" i="3" s="1"/>
  <c r="G47" i="3"/>
  <c r="G46" i="3" s="1"/>
  <c r="L62" i="3"/>
  <c r="W62" i="3" s="1"/>
  <c r="I10" i="3"/>
  <c r="I9" i="3" s="1"/>
  <c r="R8" i="3"/>
  <c r="K47" i="3"/>
  <c r="K46" i="3" s="1"/>
  <c r="N8" i="3"/>
  <c r="N63" i="3" s="1"/>
  <c r="G29" i="3"/>
  <c r="G28" i="3" s="1"/>
  <c r="G27" i="3" s="1"/>
  <c r="L34" i="3"/>
  <c r="V35" i="3"/>
  <c r="V28" i="3" s="1"/>
  <c r="D11" i="3"/>
  <c r="J11" i="3"/>
  <c r="J10" i="3" s="1"/>
  <c r="J9" i="3" s="1"/>
  <c r="J8" i="3" s="1"/>
  <c r="J63" i="3" s="1"/>
  <c r="L18" i="3"/>
  <c r="D23" i="3"/>
  <c r="D22" i="3" s="1"/>
  <c r="J28" i="3"/>
  <c r="J27" i="3" s="1"/>
  <c r="L37" i="3"/>
  <c r="W37" i="3" s="1"/>
  <c r="E35" i="3"/>
  <c r="K35" i="3"/>
  <c r="L50" i="3"/>
  <c r="W50" i="3" s="1"/>
  <c r="L57" i="3"/>
  <c r="F58" i="3"/>
  <c r="H59" i="3"/>
  <c r="H58" i="3" s="1"/>
  <c r="Q47" i="3"/>
  <c r="Q46" i="3" s="1"/>
  <c r="D48" i="3"/>
  <c r="D47" i="3" s="1"/>
  <c r="D46" i="3" s="1"/>
  <c r="J48" i="3"/>
  <c r="J47" i="3" s="1"/>
  <c r="J46" i="3" s="1"/>
  <c r="L53" i="3"/>
  <c r="W53" i="3" s="1"/>
  <c r="G59" i="3"/>
  <c r="G58" i="3" s="1"/>
  <c r="O28" i="3"/>
  <c r="O27" i="3" s="1"/>
  <c r="L12" i="3"/>
  <c r="L38" i="3"/>
  <c r="L45" i="3"/>
  <c r="W45" i="3" s="1"/>
  <c r="U8" i="3"/>
  <c r="U63" i="3" s="1"/>
  <c r="L16" i="3"/>
  <c r="L17" i="3"/>
  <c r="W17" i="3" s="1"/>
  <c r="L30" i="3"/>
  <c r="L31" i="3"/>
  <c r="W31" i="3" s="1"/>
  <c r="L41" i="3"/>
  <c r="W41" i="3" s="1"/>
  <c r="C39" i="3"/>
  <c r="L43" i="3"/>
  <c r="W43" i="3" s="1"/>
  <c r="L52" i="3"/>
  <c r="C51" i="3"/>
  <c r="C47" i="3" s="1"/>
  <c r="C46" i="3" s="1"/>
  <c r="E47" i="3"/>
  <c r="E46" i="3" s="1"/>
  <c r="L56" i="3"/>
  <c r="W56" i="3" s="1"/>
  <c r="R63" i="3"/>
  <c r="L36" i="3"/>
  <c r="C35" i="3"/>
  <c r="C28" i="3" s="1"/>
  <c r="C27" i="3" s="1"/>
  <c r="I28" i="3"/>
  <c r="I27" i="3" s="1"/>
  <c r="V42" i="3"/>
  <c r="E9" i="3"/>
  <c r="L20" i="3"/>
  <c r="L24" i="3"/>
  <c r="L23" i="3" s="1"/>
  <c r="L22" i="3" s="1"/>
  <c r="W49" i="3"/>
  <c r="L48" i="3"/>
  <c r="S63" i="3"/>
  <c r="C59" i="3"/>
  <c r="C58" i="3" s="1"/>
  <c r="M22" i="3"/>
  <c r="U8" i="2"/>
  <c r="U31" i="2" s="1"/>
  <c r="J19" i="2"/>
  <c r="J8" i="2" s="1"/>
  <c r="J31" i="2" s="1"/>
  <c r="D8" i="2"/>
  <c r="D31" i="2" s="1"/>
  <c r="V8" i="2"/>
  <c r="V31" i="2" s="1"/>
  <c r="L12" i="2"/>
  <c r="W12" i="2" s="1"/>
  <c r="W13" i="2"/>
  <c r="I8" i="2"/>
  <c r="I31" i="2" s="1"/>
  <c r="L10" i="2"/>
  <c r="W11" i="2"/>
  <c r="O8" i="2"/>
  <c r="O31" i="2" s="1"/>
  <c r="P8" i="2"/>
  <c r="P31" i="2" s="1"/>
  <c r="K19" i="2"/>
  <c r="K8" i="2" s="1"/>
  <c r="K31" i="2" s="1"/>
  <c r="G8" i="2"/>
  <c r="G31" i="2" s="1"/>
  <c r="D19" i="2"/>
  <c r="W21" i="2"/>
  <c r="L20" i="2"/>
  <c r="H8" i="2"/>
  <c r="H31" i="2" s="1"/>
  <c r="E12" i="2"/>
  <c r="E9" i="2" s="1"/>
  <c r="E8" i="2" s="1"/>
  <c r="E31" i="2" s="1"/>
  <c r="F20" i="2"/>
  <c r="F19" i="2" s="1"/>
  <c r="F8" i="2" s="1"/>
  <c r="F31" i="2" s="1"/>
  <c r="L24" i="2"/>
  <c r="L29" i="2"/>
  <c r="C10" i="2"/>
  <c r="W18" i="1"/>
  <c r="J17" i="1"/>
  <c r="J16" i="1" s="1"/>
  <c r="L44" i="1"/>
  <c r="W44" i="1" s="1"/>
  <c r="W45" i="1"/>
  <c r="K17" i="1"/>
  <c r="K16" i="1" s="1"/>
  <c r="C26" i="1"/>
  <c r="C10" i="1" s="1"/>
  <c r="C9" i="1" s="1"/>
  <c r="C65" i="1" s="1"/>
  <c r="P9" i="1"/>
  <c r="P65" i="1" s="1"/>
  <c r="F17" i="1"/>
  <c r="F16" i="1" s="1"/>
  <c r="F10" i="1" s="1"/>
  <c r="F9" i="1" s="1"/>
  <c r="F65" i="1" s="1"/>
  <c r="G26" i="1"/>
  <c r="G10" i="1" s="1"/>
  <c r="G9" i="1" s="1"/>
  <c r="G65" i="1" s="1"/>
  <c r="H10" i="1"/>
  <c r="H9" i="1" s="1"/>
  <c r="H65" i="1" s="1"/>
  <c r="D11" i="1"/>
  <c r="D10" i="1" s="1"/>
  <c r="D9" i="1" s="1"/>
  <c r="D65" i="1" s="1"/>
  <c r="J11" i="1"/>
  <c r="J10" i="1" s="1"/>
  <c r="J9" i="1" s="1"/>
  <c r="J65" i="1" s="1"/>
  <c r="H26" i="1"/>
  <c r="D26" i="1"/>
  <c r="J26" i="1"/>
  <c r="L29" i="1"/>
  <c r="W29" i="1" s="1"/>
  <c r="W30" i="1"/>
  <c r="E11" i="1"/>
  <c r="K11" i="1"/>
  <c r="K10" i="1" s="1"/>
  <c r="K9" i="1" s="1"/>
  <c r="K65" i="1" s="1"/>
  <c r="L20" i="1"/>
  <c r="W20" i="1" s="1"/>
  <c r="I26" i="1"/>
  <c r="I10" i="1" s="1"/>
  <c r="I9" i="1" s="1"/>
  <c r="I65" i="1" s="1"/>
  <c r="E26" i="1"/>
  <c r="K26" i="1"/>
  <c r="L59" i="1"/>
  <c r="W60" i="1"/>
  <c r="W12" i="1"/>
  <c r="L11" i="1"/>
  <c r="D17" i="1"/>
  <c r="D16" i="1" s="1"/>
  <c r="F49" i="1"/>
  <c r="E17" i="1"/>
  <c r="E16" i="1" s="1"/>
  <c r="L50" i="1"/>
  <c r="W51" i="1"/>
  <c r="C29" i="1"/>
  <c r="C44" i="1"/>
  <c r="C50" i="1"/>
  <c r="C49" i="1" s="1"/>
  <c r="L54" i="1"/>
  <c r="L28" i="1"/>
  <c r="L39" i="1"/>
  <c r="C59" i="1"/>
  <c r="C58" i="1" s="1"/>
  <c r="C57" i="1" s="1"/>
  <c r="F8" i="3" l="1"/>
  <c r="F63" i="3" s="1"/>
  <c r="L39" i="3"/>
  <c r="W39" i="3" s="1"/>
  <c r="K28" i="3"/>
  <c r="K27" i="3" s="1"/>
  <c r="K8" i="3" s="1"/>
  <c r="K63" i="3" s="1"/>
  <c r="L59" i="3"/>
  <c r="G8" i="3"/>
  <c r="G63" i="3" s="1"/>
  <c r="E28" i="3"/>
  <c r="E27" i="3" s="1"/>
  <c r="E8" i="3" s="1"/>
  <c r="E63" i="3" s="1"/>
  <c r="H8" i="3"/>
  <c r="H63" i="3" s="1"/>
  <c r="V27" i="3"/>
  <c r="D8" i="3"/>
  <c r="D63" i="3" s="1"/>
  <c r="C8" i="3"/>
  <c r="Q8" i="3"/>
  <c r="Q63" i="3" s="1"/>
  <c r="I8" i="3"/>
  <c r="I63" i="3" s="1"/>
  <c r="W42" i="3"/>
  <c r="O8" i="3"/>
  <c r="O63" i="3" s="1"/>
  <c r="L15" i="3"/>
  <c r="W16" i="3"/>
  <c r="W48" i="3"/>
  <c r="W20" i="3"/>
  <c r="L19" i="3"/>
  <c r="W19" i="3" s="1"/>
  <c r="W52" i="3"/>
  <c r="L51" i="3"/>
  <c r="W51" i="3" s="1"/>
  <c r="L29" i="3"/>
  <c r="W30" i="3"/>
  <c r="W12" i="3"/>
  <c r="L11" i="3"/>
  <c r="V22" i="3"/>
  <c r="W36" i="3"/>
  <c r="L35" i="3"/>
  <c r="W35" i="3" s="1"/>
  <c r="C63" i="3"/>
  <c r="M8" i="3"/>
  <c r="W59" i="3"/>
  <c r="L58" i="3"/>
  <c r="L23" i="2"/>
  <c r="W23" i="2" s="1"/>
  <c r="W24" i="2"/>
  <c r="W10" i="2"/>
  <c r="L9" i="2"/>
  <c r="W20" i="2"/>
  <c r="L28" i="2"/>
  <c r="W29" i="2"/>
  <c r="L53" i="1"/>
  <c r="W53" i="1" s="1"/>
  <c r="W54" i="1"/>
  <c r="W50" i="1"/>
  <c r="L49" i="1"/>
  <c r="W49" i="1" s="1"/>
  <c r="L17" i="1"/>
  <c r="W28" i="1"/>
  <c r="L27" i="1"/>
  <c r="L58" i="1"/>
  <c r="W59" i="1"/>
  <c r="E10" i="1"/>
  <c r="E9" i="1" s="1"/>
  <c r="E65" i="1" s="1"/>
  <c r="W39" i="1"/>
  <c r="L38" i="1"/>
  <c r="W38" i="1" s="1"/>
  <c r="W11" i="1"/>
  <c r="V8" i="3" l="1"/>
  <c r="V63" i="3" s="1"/>
  <c r="W29" i="3"/>
  <c r="L28" i="3"/>
  <c r="M63" i="3"/>
  <c r="W58" i="3"/>
  <c r="W11" i="3"/>
  <c r="W15" i="3"/>
  <c r="L14" i="3"/>
  <c r="W14" i="3" s="1"/>
  <c r="L47" i="3"/>
  <c r="L8" i="2"/>
  <c r="W9" i="2"/>
  <c r="L27" i="2"/>
  <c r="W27" i="2" s="1"/>
  <c r="W28" i="2"/>
  <c r="L19" i="2"/>
  <c r="W19" i="2" s="1"/>
  <c r="W17" i="1"/>
  <c r="L16" i="1"/>
  <c r="W58" i="1"/>
  <c r="L57" i="1"/>
  <c r="W57" i="1" s="1"/>
  <c r="W27" i="1"/>
  <c r="L26" i="1"/>
  <c r="W26" i="1" s="1"/>
  <c r="L46" i="3" l="1"/>
  <c r="W46" i="3" s="1"/>
  <c r="W47" i="3"/>
  <c r="W28" i="3"/>
  <c r="L27" i="3"/>
  <c r="W27" i="3" s="1"/>
  <c r="L10" i="3"/>
  <c r="L31" i="2"/>
  <c r="W8" i="2"/>
  <c r="W16" i="1"/>
  <c r="L10" i="1"/>
  <c r="L9" i="3" l="1"/>
  <c r="W10" i="3"/>
  <c r="W31" i="2"/>
  <c r="L9" i="1"/>
  <c r="W10" i="1"/>
  <c r="W9" i="3" l="1"/>
  <c r="L8" i="3"/>
  <c r="L65" i="1"/>
  <c r="W9" i="1"/>
  <c r="W8" i="3" l="1"/>
  <c r="L63" i="3"/>
  <c r="W65" i="1"/>
  <c r="W63" i="3" l="1"/>
</calcChain>
</file>

<file path=xl/sharedStrings.xml><?xml version="1.0" encoding="utf-8"?>
<sst xmlns="http://schemas.openxmlformats.org/spreadsheetml/2006/main" count="393" uniqueCount="145">
  <si>
    <t xml:space="preserve"> CUADRO No.2</t>
  </si>
  <si>
    <t>INGRESOS FISCALES COMPARADOS POR PARTIDAS, DIRECCION GENERAL DE IMPUESTOS INTERNOS</t>
  </si>
  <si>
    <t>ENERO-SEPTIEMBRE  2022/PRESUPUESTO  2022</t>
  </si>
  <si>
    <t xml:space="preserve">(En millones RD$) </t>
  </si>
  <si>
    <t>PARTIDAS</t>
  </si>
  <si>
    <t>RECAUDADO 2022</t>
  </si>
  <si>
    <t>PRESUPUESTO  REFORMULADO 2022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</si>
  <si>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</si>
  <si>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</si>
  <si>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</si>
  <si>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</si>
  <si>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</si>
  <si>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</si>
  <si>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</si>
  <si>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</si>
  <si>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</si>
  <si>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</si>
  <si>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</si>
  <si>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</si>
  <si>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</si>
  <si>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</si>
  <si>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</si>
  <si>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</si>
  <si>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</si>
  <si>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</si>
  <si>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</si>
  <si>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</si>
  <si>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</si>
  <si>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</si>
  <si>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</si>
  <si>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</si>
  <si>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</si>
  <si>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</si>
  <si>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</si>
  <si>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</si>
  <si>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</si>
  <si>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</si>
  <si>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</si>
  <si>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</si>
  <si>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</si>
  <si>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</si>
  <si>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</si>
  <si>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</si>
  <si>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</si>
  <si>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</si>
  <si>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</si>
  <si>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</si>
  <si>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</si>
  <si>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</si>
  <si>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</si>
  <si>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</si>
  <si>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</si>
  <si>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</si>
  <si>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</si>
  <si>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</si>
  <si>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</si>
  <si>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</si>
  <si>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</si>
  <si>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</si>
  <si>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</si>
  <si>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</si>
  <si>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</si>
  <si>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</si>
  <si>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</si>
  <si>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</si>
  <si>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</si>
  <si>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</si>
  <si>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</si>
  <si>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</si>
  <si>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</si>
  <si>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</si>
  <si>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</si>
  <si>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</si>
  <si>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</si>
  <si>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</si>
  <si>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</si>
  <si>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</si>
  <si>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</si>
  <si>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</si>
  <si>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</si>
  <si>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ENERO-SEPTIEMBRE  2022/PRESUPUESTO 2022</t>
  </si>
  <si>
    <t>PRESUPUESTO REFORMULADO 2022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</si>
  <si>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</si>
  <si>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</si>
  <si>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</si>
  <si>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</si>
  <si>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</si>
  <si>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</si>
  <si>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</si>
  <si>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</si>
  <si>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</si>
  <si>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</si>
  <si>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</si>
  <si>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</si>
  <si>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</si>
  <si>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</si>
  <si>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</si>
  <si>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</si>
  <si>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</si>
  <si>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</si>
  <si>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</si>
  <si>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</si>
  <si>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</si>
  <si>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</si>
  <si>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</si>
  <si>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</si>
  <si>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</si>
  <si>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</si>
  <si>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</si>
  <si>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</si>
  <si>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</si>
  <si>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De Instituciones  Públicas Descentralizadas o Autónomas</t>
  </si>
  <si>
    <t>- Transferencias Corrientes Rec. de Inst. Públicas Fin. No Monetarias (Superintendencia de Bancos)</t>
  </si>
  <si>
    <t>IV) INGRESOS POR CONTRAPRESTACION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</si>
  <si>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</si>
  <si>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</si>
  <si>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</si>
  <si>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</si>
  <si>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</si>
  <si>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</si>
  <si>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</si>
  <si>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</si>
  <si>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Derechos Administrativos (Recursos de Captación Directa)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</si>
  <si>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</si>
  <si>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</si>
  <si>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</si>
  <si>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</si>
  <si>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</si>
  <si>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</si>
  <si>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</si>
  <si>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Otros Dividendos (FONPER)</t>
  </si>
  <si>
    <t xml:space="preserve">- Intereses </t>
  </si>
  <si>
    <t>- Intereses por Colocación de Inversiones Financieras</t>
  </si>
  <si>
    <t>- Ingresos por Tenencia de Activos Financieros  (Instrumentos Derivados)</t>
  </si>
  <si>
    <t xml:space="preserve">     - Recursos de Captación Directa de la Procuradoria General de la República ( multas de tránsito)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</si>
  <si>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</si>
  <si>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</si>
  <si>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</si>
  <si>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</si>
  <si>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</si>
  <si>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</si>
  <si>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</si>
  <si>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</si>
  <si>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</si>
  <si>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r>
      <t xml:space="preserve">(1) Cifras sujetas a rectificación.  Incluye los dólares convertidos a la tasa oficial. </t>
    </r>
    <r>
      <rPr>
        <b/>
        <sz val="8"/>
        <color indexed="8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</si>
</sst>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9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u/>
      <sz val="10"/>
      <color indexed="8"/>
      <name val="Segoe UI"/>
      <family val="2"/>
    </font>
    <font>
      <b/>
      <sz val="8"/>
      <color indexed="8"/>
      <name val="Segoe UI"/>
      <family val="2"/>
    </font>
    <font>
      <sz val="11"/>
      <color indexed="8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82">
    <xf numFmtId="0" fontId="0" fillId="0" borderId="0" xfId="0"/>
    <xf numFmtId="0" fontId="2" fillId="0" borderId="0" xfId="2" applyFont="1"/>
    <xf numFmtId="0" fontId="1" fillId="0" borderId="0" xfId="2"/>
    <xf numFmtId="164" fontId="1" fillId="0" borderId="0" xfId="1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164" fontId="5" fillId="0" borderId="0" xfId="1" applyNumberFormat="1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165" fontId="8" fillId="0" borderId="7" xfId="4" applyNumberFormat="1" applyFont="1" applyBorder="1"/>
    <xf numFmtId="165" fontId="8" fillId="0" borderId="7" xfId="1" applyNumberFormat="1" applyFont="1" applyFill="1" applyBorder="1"/>
    <xf numFmtId="165" fontId="8" fillId="0" borderId="7" xfId="1" applyNumberFormat="1" applyFont="1" applyFill="1" applyBorder="1" applyAlignment="1">
      <alignment horizontal="right" indent="1"/>
    </xf>
    <xf numFmtId="0" fontId="8" fillId="0" borderId="8" xfId="3" applyFont="1" applyBorder="1"/>
    <xf numFmtId="165" fontId="8" fillId="0" borderId="8" xfId="3" applyNumberFormat="1" applyFont="1" applyBorder="1"/>
    <xf numFmtId="165" fontId="8" fillId="0" borderId="8" xfId="1" applyNumberFormat="1" applyFont="1" applyFill="1" applyBorder="1" applyProtection="1"/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8" xfId="1" applyNumberFormat="1" applyFont="1" applyFill="1" applyBorder="1" applyAlignment="1" applyProtection="1">
      <alignment horizontal="right" indent="1"/>
    </xf>
    <xf numFmtId="165" fontId="8" fillId="0" borderId="9" xfId="3" applyNumberFormat="1" applyFont="1" applyBorder="1"/>
    <xf numFmtId="165" fontId="8" fillId="0" borderId="8" xfId="1" applyNumberFormat="1" applyFont="1" applyFill="1" applyBorder="1" applyAlignment="1" applyProtection="1"/>
    <xf numFmtId="49" fontId="10" fillId="0" borderId="8" xfId="5" applyNumberFormat="1" applyFont="1" applyBorder="1" applyAlignment="1">
      <alignment horizontal="left" indent="1"/>
    </xf>
    <xf numFmtId="165" fontId="10" fillId="0" borderId="8" xfId="3" applyNumberFormat="1" applyFont="1" applyBorder="1"/>
    <xf numFmtId="165" fontId="10" fillId="0" borderId="9" xfId="3" applyNumberFormat="1" applyFont="1" applyBorder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>
      <alignment horizontal="right" indent="1"/>
    </xf>
    <xf numFmtId="165" fontId="10" fillId="0" borderId="8" xfId="1" applyNumberFormat="1" applyFont="1" applyFill="1" applyBorder="1" applyAlignment="1" applyProtection="1">
      <alignment horizontal="right" indent="1"/>
    </xf>
    <xf numFmtId="49" fontId="8" fillId="0" borderId="8" xfId="3" applyNumberFormat="1" applyFont="1" applyBorder="1" applyAlignment="1">
      <alignment horizontal="left" indent="1"/>
    </xf>
    <xf numFmtId="49" fontId="10" fillId="0" borderId="8" xfId="5" applyNumberFormat="1" applyFont="1" applyBorder="1" applyAlignment="1">
      <alignment horizontal="left" indent="2"/>
    </xf>
    <xf numFmtId="165" fontId="10" fillId="0" borderId="8" xfId="1" applyNumberFormat="1" applyFont="1" applyFill="1" applyBorder="1" applyProtection="1"/>
    <xf numFmtId="165" fontId="1" fillId="0" borderId="0" xfId="2" applyNumberFormat="1"/>
    <xf numFmtId="49" fontId="10" fillId="0" borderId="8" xfId="2" applyNumberFormat="1" applyFont="1" applyBorder="1" applyAlignment="1">
      <alignment horizontal="left" indent="2"/>
    </xf>
    <xf numFmtId="49" fontId="10" fillId="0" borderId="8" xfId="3" applyNumberFormat="1" applyFont="1" applyBorder="1" applyAlignment="1">
      <alignment horizontal="left" indent="2"/>
    </xf>
    <xf numFmtId="0" fontId="8" fillId="0" borderId="8" xfId="3" applyFont="1" applyBorder="1" applyAlignment="1">
      <alignment horizontal="left" indent="1"/>
    </xf>
    <xf numFmtId="49" fontId="10" fillId="0" borderId="8" xfId="6" applyNumberFormat="1" applyFont="1" applyBorder="1" applyAlignment="1">
      <alignment horizontal="left" indent="2"/>
    </xf>
    <xf numFmtId="0" fontId="11" fillId="0" borderId="8" xfId="2" applyFont="1" applyBorder="1"/>
    <xf numFmtId="165" fontId="8" fillId="0" borderId="9" xfId="1" applyNumberFormat="1" applyFont="1" applyFill="1" applyBorder="1" applyProtection="1"/>
    <xf numFmtId="0" fontId="12" fillId="0" borderId="0" xfId="2" applyFont="1"/>
    <xf numFmtId="49" fontId="8" fillId="0" borderId="8" xfId="6" applyNumberFormat="1" applyFont="1" applyBorder="1" applyAlignment="1">
      <alignment horizontal="left" indent="1"/>
    </xf>
    <xf numFmtId="0" fontId="1" fillId="0" borderId="0" xfId="2" applyAlignment="1">
      <alignment vertical="center"/>
    </xf>
    <xf numFmtId="49" fontId="8" fillId="0" borderId="8" xfId="6" applyNumberFormat="1" applyFont="1" applyBorder="1" applyAlignment="1">
      <alignment horizontal="left"/>
    </xf>
    <xf numFmtId="0" fontId="13" fillId="0" borderId="0" xfId="2" applyFont="1"/>
    <xf numFmtId="0" fontId="14" fillId="0" borderId="0" xfId="2" applyFont="1"/>
    <xf numFmtId="0" fontId="16" fillId="0" borderId="0" xfId="7" applyFont="1" applyAlignment="1" applyProtection="1"/>
    <xf numFmtId="0" fontId="7" fillId="2" borderId="5" xfId="3" applyFont="1" applyFill="1" applyBorder="1" applyAlignment="1">
      <alignment horizontal="left" vertical="center"/>
    </xf>
    <xf numFmtId="165" fontId="7" fillId="2" borderId="5" xfId="3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7" fillId="0" borderId="0" xfId="2" applyNumberFormat="1" applyFont="1"/>
    <xf numFmtId="165" fontId="8" fillId="0" borderId="0" xfId="3" applyNumberFormat="1" applyFont="1" applyAlignment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49" fontId="18" fillId="0" borderId="0" xfId="2" applyNumberFormat="1" applyFont="1"/>
    <xf numFmtId="165" fontId="19" fillId="0" borderId="0" xfId="2" applyNumberFormat="1" applyFont="1"/>
    <xf numFmtId="164" fontId="10" fillId="0" borderId="0" xfId="1" applyNumberFormat="1" applyFont="1" applyFill="1" applyBorder="1" applyProtection="1"/>
    <xf numFmtId="164" fontId="8" fillId="0" borderId="0" xfId="1" applyNumberFormat="1" applyFont="1" applyFill="1" applyBorder="1" applyProtection="1"/>
    <xf numFmtId="0" fontId="20" fillId="0" borderId="0" xfId="2" applyFont="1"/>
    <xf numFmtId="164" fontId="19" fillId="0" borderId="0" xfId="1" applyNumberFormat="1" applyFont="1" applyFill="1" applyBorder="1"/>
    <xf numFmtId="164" fontId="21" fillId="0" borderId="0" xfId="1" applyNumberFormat="1" applyFont="1" applyAlignment="1">
      <alignment horizontal="right"/>
    </xf>
    <xf numFmtId="0" fontId="19" fillId="0" borderId="0" xfId="2" applyFont="1"/>
    <xf numFmtId="166" fontId="19" fillId="0" borderId="0" xfId="2" applyNumberFormat="1" applyFont="1"/>
    <xf numFmtId="0" fontId="20" fillId="0" borderId="0" xfId="2" applyFont="1" applyAlignment="1">
      <alignment horizontal="left" indent="1"/>
    </xf>
    <xf numFmtId="0" fontId="22" fillId="0" borderId="0" xfId="2" applyFont="1"/>
    <xf numFmtId="0" fontId="23" fillId="0" borderId="0" xfId="2" applyFont="1"/>
    <xf numFmtId="164" fontId="1" fillId="0" borderId="0" xfId="1" applyNumberFormat="1" applyFill="1" applyBorder="1"/>
    <xf numFmtId="164" fontId="1" fillId="0" borderId="0" xfId="1" applyNumberFormat="1"/>
    <xf numFmtId="0" fontId="3" fillId="0" borderId="0" xfId="2" applyFont="1" applyAlignment="1">
      <alignment horizontal="center"/>
    </xf>
    <xf numFmtId="0" fontId="24" fillId="0" borderId="0" xfId="2" applyFont="1"/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0" fillId="0" borderId="0" xfId="2" applyFont="1"/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39" fontId="8" fillId="0" borderId="8" xfId="8" applyFont="1" applyBorder="1"/>
    <xf numFmtId="165" fontId="8" fillId="0" borderId="7" xfId="3" applyNumberFormat="1" applyFont="1" applyBorder="1"/>
    <xf numFmtId="165" fontId="10" fillId="0" borderId="0" xfId="2" applyNumberFormat="1" applyFont="1"/>
    <xf numFmtId="49" fontId="8" fillId="0" borderId="8" xfId="8" applyNumberFormat="1" applyFont="1" applyBorder="1"/>
    <xf numFmtId="49" fontId="8" fillId="0" borderId="8" xfId="8" applyNumberFormat="1" applyFont="1" applyBorder="1" applyAlignment="1">
      <alignment horizontal="left" indent="1"/>
    </xf>
    <xf numFmtId="0" fontId="19" fillId="0" borderId="8" xfId="3" applyFont="1" applyBorder="1" applyAlignment="1">
      <alignment horizontal="left" indent="2"/>
    </xf>
    <xf numFmtId="165" fontId="19" fillId="0" borderId="8" xfId="3" applyNumberFormat="1" applyFont="1" applyBorder="1" applyAlignment="1">
      <alignment horizontal="right"/>
    </xf>
    <xf numFmtId="165" fontId="19" fillId="0" borderId="9" xfId="3" applyNumberFormat="1" applyFont="1" applyBorder="1" applyAlignment="1">
      <alignment horizontal="right"/>
    </xf>
    <xf numFmtId="165" fontId="11" fillId="0" borderId="8" xfId="3" applyNumberFormat="1" applyFont="1" applyBorder="1" applyAlignment="1">
      <alignment horizontal="right"/>
    </xf>
    <xf numFmtId="165" fontId="11" fillId="0" borderId="9" xfId="3" applyNumberFormat="1" applyFont="1" applyBorder="1" applyAlignment="1">
      <alignment horizontal="right"/>
    </xf>
    <xf numFmtId="49" fontId="10" fillId="0" borderId="8" xfId="8" applyNumberFormat="1" applyFont="1" applyBorder="1" applyAlignment="1">
      <alignment horizontal="left" indent="2"/>
    </xf>
    <xf numFmtId="43" fontId="19" fillId="0" borderId="9" xfId="1" applyFont="1" applyFill="1" applyBorder="1" applyAlignment="1" applyProtection="1">
      <alignment horizontal="right"/>
    </xf>
    <xf numFmtId="165" fontId="8" fillId="0" borderId="8" xfId="8" applyNumberFormat="1" applyFont="1" applyBorder="1" applyAlignment="1">
      <alignment horizontal="left" indent="1"/>
    </xf>
    <xf numFmtId="165" fontId="11" fillId="0" borderId="8" xfId="3" applyNumberFormat="1" applyFont="1" applyBorder="1"/>
    <xf numFmtId="43" fontId="11" fillId="0" borderId="9" xfId="1" applyFont="1" applyFill="1" applyBorder="1" applyAlignment="1" applyProtection="1">
      <alignment horizontal="right"/>
    </xf>
    <xf numFmtId="49" fontId="19" fillId="0" borderId="8" xfId="3" applyNumberFormat="1" applyFont="1" applyBorder="1" applyAlignment="1">
      <alignment horizontal="left" indent="2"/>
    </xf>
    <xf numFmtId="49" fontId="11" fillId="0" borderId="8" xfId="3" applyNumberFormat="1" applyFont="1" applyBorder="1" applyAlignment="1">
      <alignment horizontal="left"/>
    </xf>
    <xf numFmtId="165" fontId="8" fillId="0" borderId="0" xfId="2" applyNumberFormat="1" applyFont="1"/>
    <xf numFmtId="39" fontId="8" fillId="0" borderId="8" xfId="8" applyFont="1" applyBorder="1" applyAlignment="1">
      <alignment horizontal="left" indent="1"/>
    </xf>
    <xf numFmtId="39" fontId="10" fillId="0" borderId="8" xfId="8" applyFont="1" applyBorder="1" applyAlignment="1">
      <alignment horizontal="left" indent="2"/>
    </xf>
    <xf numFmtId="165" fontId="7" fillId="2" borderId="10" xfId="3" applyNumberFormat="1" applyFont="1" applyFill="1" applyBorder="1" applyAlignment="1">
      <alignment vertical="center"/>
    </xf>
    <xf numFmtId="0" fontId="25" fillId="0" borderId="0" xfId="2" applyFont="1"/>
    <xf numFmtId="0" fontId="26" fillId="0" borderId="0" xfId="2" applyFont="1"/>
    <xf numFmtId="167" fontId="22" fillId="0" borderId="0" xfId="2" applyNumberFormat="1" applyFont="1"/>
    <xf numFmtId="167" fontId="19" fillId="0" borderId="0" xfId="2" applyNumberFormat="1" applyFont="1"/>
    <xf numFmtId="43" fontId="19" fillId="0" borderId="0" xfId="1" applyFont="1" applyFill="1" applyBorder="1"/>
    <xf numFmtId="0" fontId="27" fillId="0" borderId="0" xfId="2" applyFont="1" applyAlignment="1">
      <alignment horizontal="center"/>
    </xf>
    <xf numFmtId="0" fontId="1" fillId="3" borderId="0" xfId="2" applyFill="1"/>
    <xf numFmtId="0" fontId="28" fillId="0" borderId="0" xfId="2" applyFont="1"/>
    <xf numFmtId="0" fontId="28" fillId="3" borderId="0" xfId="2" applyFont="1" applyFill="1"/>
    <xf numFmtId="0" fontId="28" fillId="0" borderId="0" xfId="2" applyFont="1" applyAlignment="1">
      <alignment horizontal="center"/>
    </xf>
    <xf numFmtId="0" fontId="26" fillId="3" borderId="0" xfId="2" applyFont="1" applyFill="1"/>
    <xf numFmtId="0" fontId="7" fillId="2" borderId="11" xfId="2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left" vertical="center"/>
    </xf>
    <xf numFmtId="165" fontId="8" fillId="3" borderId="8" xfId="3" applyNumberFormat="1" applyFont="1" applyFill="1" applyBorder="1"/>
    <xf numFmtId="165" fontId="1" fillId="3" borderId="0" xfId="2" applyNumberFormat="1" applyFill="1"/>
    <xf numFmtId="49" fontId="8" fillId="0" borderId="8" xfId="2" applyNumberFormat="1" applyFont="1" applyBorder="1"/>
    <xf numFmtId="165" fontId="8" fillId="3" borderId="9" xfId="3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0" fontId="10" fillId="0" borderId="8" xfId="2" applyFont="1" applyBorder="1" applyAlignment="1">
      <alignment horizontal="left" indent="2"/>
    </xf>
    <xf numFmtId="165" fontId="10" fillId="3" borderId="9" xfId="3" applyNumberFormat="1" applyFont="1" applyFill="1" applyBorder="1"/>
    <xf numFmtId="0" fontId="10" fillId="3" borderId="8" xfId="2" applyFont="1" applyFill="1" applyBorder="1" applyAlignment="1">
      <alignment horizontal="left" indent="2"/>
    </xf>
    <xf numFmtId="49" fontId="8" fillId="0" borderId="8" xfId="2" applyNumberFormat="1" applyFont="1" applyBorder="1" applyAlignment="1">
      <alignment horizontal="left" indent="2"/>
    </xf>
    <xf numFmtId="165" fontId="10" fillId="0" borderId="8" xfId="2" applyNumberFormat="1" applyFont="1" applyBorder="1" applyAlignment="1">
      <alignment horizontal="left" indent="4"/>
    </xf>
    <xf numFmtId="165" fontId="10" fillId="4" borderId="8" xfId="2" applyNumberFormat="1" applyFont="1" applyFill="1" applyBorder="1" applyAlignment="1">
      <alignment horizontal="left" indent="4"/>
    </xf>
    <xf numFmtId="165" fontId="10" fillId="4" borderId="8" xfId="3" applyNumberFormat="1" applyFont="1" applyFill="1" applyBorder="1"/>
    <xf numFmtId="0" fontId="1" fillId="5" borderId="0" xfId="2" applyFill="1"/>
    <xf numFmtId="43" fontId="10" fillId="0" borderId="9" xfId="1" applyFont="1" applyFill="1" applyBorder="1" applyProtection="1"/>
    <xf numFmtId="49" fontId="8" fillId="3" borderId="8" xfId="2" applyNumberFormat="1" applyFont="1" applyFill="1" applyBorder="1" applyAlignment="1">
      <alignment horizontal="left"/>
    </xf>
    <xf numFmtId="49" fontId="8" fillId="0" borderId="8" xfId="2" applyNumberFormat="1" applyFont="1" applyBorder="1" applyAlignment="1">
      <alignment horizontal="left"/>
    </xf>
    <xf numFmtId="49" fontId="8" fillId="0" borderId="8" xfId="4" applyNumberFormat="1" applyFont="1" applyBorder="1" applyAlignment="1">
      <alignment horizontal="left" indent="1"/>
    </xf>
    <xf numFmtId="49" fontId="10" fillId="0" borderId="8" xfId="3" applyNumberFormat="1" applyFont="1" applyBorder="1" applyAlignment="1">
      <alignment horizontal="left" indent="1"/>
    </xf>
    <xf numFmtId="165" fontId="10" fillId="3" borderId="8" xfId="3" applyNumberFormat="1" applyFont="1" applyFill="1" applyBorder="1"/>
    <xf numFmtId="49" fontId="8" fillId="0" borderId="8" xfId="2" applyNumberFormat="1" applyFont="1" applyBorder="1" applyAlignment="1">
      <alignment horizontal="left" indent="3"/>
    </xf>
    <xf numFmtId="49" fontId="10" fillId="3" borderId="8" xfId="2" applyNumberFormat="1" applyFont="1" applyFill="1" applyBorder="1" applyAlignment="1">
      <alignment horizontal="left" indent="4"/>
    </xf>
    <xf numFmtId="49" fontId="10" fillId="3" borderId="8" xfId="4" applyNumberFormat="1" applyFont="1" applyFill="1" applyBorder="1" applyAlignment="1">
      <alignment horizontal="left" indent="5"/>
    </xf>
    <xf numFmtId="49" fontId="10" fillId="4" borderId="8" xfId="3" applyNumberFormat="1" applyFont="1" applyFill="1" applyBorder="1" applyAlignment="1">
      <alignment horizontal="left" indent="5"/>
    </xf>
    <xf numFmtId="165" fontId="10" fillId="4" borderId="9" xfId="3" applyNumberFormat="1" applyFont="1" applyFill="1" applyBorder="1"/>
    <xf numFmtId="43" fontId="10" fillId="4" borderId="9" xfId="1" applyFont="1" applyFill="1" applyBorder="1"/>
    <xf numFmtId="49" fontId="10" fillId="4" borderId="8" xfId="2" applyNumberFormat="1" applyFont="1" applyFill="1" applyBorder="1" applyAlignment="1">
      <alignment horizontal="left" indent="4"/>
    </xf>
    <xf numFmtId="49" fontId="8" fillId="3" borderId="8" xfId="2" applyNumberFormat="1" applyFont="1" applyFill="1" applyBorder="1" applyAlignment="1">
      <alignment horizontal="left" indent="3"/>
    </xf>
    <xf numFmtId="49" fontId="8" fillId="3" borderId="8" xfId="2" applyNumberFormat="1" applyFont="1" applyFill="1" applyBorder="1"/>
    <xf numFmtId="49" fontId="8" fillId="3" borderId="8" xfId="2" applyNumberFormat="1" applyFont="1" applyFill="1" applyBorder="1" applyAlignment="1">
      <alignment horizontal="left" vertical="center" indent="1"/>
    </xf>
    <xf numFmtId="49" fontId="10" fillId="3" borderId="8" xfId="2" applyNumberFormat="1" applyFont="1" applyFill="1" applyBorder="1" applyAlignment="1">
      <alignment horizontal="left" indent="2"/>
    </xf>
    <xf numFmtId="49" fontId="8" fillId="3" borderId="8" xfId="2" applyNumberFormat="1" applyFont="1" applyFill="1" applyBorder="1" applyAlignment="1">
      <alignment horizontal="left" indent="1"/>
    </xf>
    <xf numFmtId="165" fontId="19" fillId="0" borderId="8" xfId="2" applyNumberFormat="1" applyFont="1" applyBorder="1"/>
    <xf numFmtId="165" fontId="11" fillId="0" borderId="8" xfId="2" applyNumberFormat="1" applyFont="1" applyBorder="1"/>
    <xf numFmtId="165" fontId="11" fillId="3" borderId="8" xfId="2" applyNumberFormat="1" applyFont="1" applyFill="1" applyBorder="1"/>
    <xf numFmtId="49" fontId="10" fillId="4" borderId="8" xfId="4" applyNumberFormat="1" applyFont="1" applyFill="1" applyBorder="1" applyAlignment="1">
      <alignment horizontal="left"/>
    </xf>
    <xf numFmtId="165" fontId="19" fillId="4" borderId="8" xfId="2" applyNumberFormat="1" applyFont="1" applyFill="1" applyBorder="1"/>
    <xf numFmtId="165" fontId="19" fillId="4" borderId="8" xfId="3" applyNumberFormat="1" applyFont="1" applyFill="1" applyBorder="1"/>
    <xf numFmtId="164" fontId="10" fillId="4" borderId="9" xfId="1" applyNumberFormat="1" applyFont="1" applyFill="1" applyBorder="1" applyProtection="1"/>
    <xf numFmtId="43" fontId="8" fillId="0" borderId="9" xfId="1" applyFont="1" applyFill="1" applyBorder="1" applyProtection="1"/>
    <xf numFmtId="164" fontId="8" fillId="0" borderId="9" xfId="1" applyNumberFormat="1" applyFont="1" applyFill="1" applyBorder="1" applyProtection="1"/>
    <xf numFmtId="49" fontId="29" fillId="3" borderId="8" xfId="2" applyNumberFormat="1" applyFont="1" applyFill="1" applyBorder="1" applyAlignment="1">
      <alignment horizontal="left" indent="1"/>
    </xf>
    <xf numFmtId="165" fontId="29" fillId="0" borderId="8" xfId="3" applyNumberFormat="1" applyFont="1" applyBorder="1"/>
    <xf numFmtId="165" fontId="29" fillId="3" borderId="8" xfId="3" applyNumberFormat="1" applyFont="1" applyFill="1" applyBorder="1"/>
    <xf numFmtId="49" fontId="10" fillId="3" borderId="8" xfId="4" applyNumberFormat="1" applyFont="1" applyFill="1" applyBorder="1" applyAlignment="1">
      <alignment horizontal="left" indent="2"/>
    </xf>
    <xf numFmtId="49" fontId="10" fillId="0" borderId="8" xfId="2" applyNumberFormat="1" applyFont="1" applyBorder="1" applyAlignment="1">
      <alignment horizontal="left" indent="1"/>
    </xf>
    <xf numFmtId="164" fontId="10" fillId="0" borderId="9" xfId="1" applyNumberFormat="1" applyFont="1" applyFill="1" applyBorder="1" applyProtection="1"/>
    <xf numFmtId="49" fontId="7" fillId="2" borderId="5" xfId="2" applyNumberFormat="1" applyFont="1" applyFill="1" applyBorder="1" applyAlignment="1">
      <alignment horizontal="left" vertical="center"/>
    </xf>
    <xf numFmtId="165" fontId="7" fillId="2" borderId="12" xfId="3" applyNumberFormat="1" applyFont="1" applyFill="1" applyBorder="1" applyAlignment="1">
      <alignment vertical="center"/>
    </xf>
    <xf numFmtId="165" fontId="8" fillId="0" borderId="0" xfId="3" applyNumberFormat="1" applyFont="1"/>
    <xf numFmtId="165" fontId="8" fillId="3" borderId="0" xfId="3" applyNumberFormat="1" applyFont="1" applyFill="1"/>
    <xf numFmtId="165" fontId="10" fillId="3" borderId="0" xfId="2" applyNumberFormat="1" applyFont="1" applyFill="1"/>
    <xf numFmtId="165" fontId="20" fillId="3" borderId="0" xfId="2" applyNumberFormat="1" applyFont="1" applyFill="1"/>
    <xf numFmtId="0" fontId="19" fillId="0" borderId="0" xfId="2" applyFont="1" applyAlignment="1">
      <alignment horizontal="center"/>
    </xf>
    <xf numFmtId="164" fontId="19" fillId="0" borderId="0" xfId="1" applyNumberFormat="1" applyFont="1" applyBorder="1"/>
    <xf numFmtId="165" fontId="31" fillId="0" borderId="0" xfId="2" applyNumberFormat="1" applyFont="1"/>
    <xf numFmtId="165" fontId="31" fillId="3" borderId="0" xfId="2" applyNumberFormat="1" applyFont="1" applyFill="1"/>
    <xf numFmtId="165" fontId="11" fillId="0" borderId="0" xfId="2" applyNumberFormat="1" applyFont="1"/>
    <xf numFmtId="0" fontId="19" fillId="3" borderId="0" xfId="2" applyFont="1" applyFill="1"/>
    <xf numFmtId="43" fontId="19" fillId="0" borderId="0" xfId="2" applyNumberFormat="1" applyFont="1"/>
    <xf numFmtId="164" fontId="19" fillId="0" borderId="0" xfId="1" applyNumberFormat="1" applyFont="1"/>
    <xf numFmtId="165" fontId="19" fillId="3" borderId="0" xfId="2" applyNumberFormat="1" applyFont="1" applyFill="1"/>
    <xf numFmtId="0" fontId="32" fillId="0" borderId="0" xfId="2" applyFont="1"/>
    <xf numFmtId="0" fontId="32" fillId="3" borderId="0" xfId="2" applyFont="1" applyFill="1"/>
  </cellXfs>
  <cellStyles count="9">
    <cellStyle name="Hipervínculo" xfId="7" builtinId="8"/>
    <cellStyle name="Millares" xfId="1" builtinId="3"/>
    <cellStyle name="Normal" xfId="0" builtinId="0"/>
    <cellStyle name="Normal 10 2" xfId="2" xr:uid="{62063A18-6B8B-4F4C-8963-DDCAE4F3BDD5}"/>
    <cellStyle name="Normal 2 2 2 2" xfId="4" xr:uid="{EB0AA00A-ADDB-4398-A56C-9E4D4DA58C23}"/>
    <cellStyle name="Normal 3 6" xfId="6" xr:uid="{0E863346-29C1-474E-A04C-CED6C772870D}"/>
    <cellStyle name="Normal_COMPARACION 2002-2001 2" xfId="3" xr:uid="{658AD7B1-C6FD-455F-AA65-6A78CAD494F8}"/>
    <cellStyle name="Normal_Hoja4" xfId="5" xr:uid="{F6C9BCC6-D5A3-410A-A933-08D2AEB0D345}"/>
    <cellStyle name="Normal_Hoja6" xfId="8" xr:uid="{E00DE9C0-6115-48DF-9A42-E08AD9892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/>
      <sheetData sheetId="4">
        <row r="61">
          <cell r="M61">
            <v>0</v>
          </cell>
        </row>
      </sheetData>
      <sheetData sheetId="5">
        <row r="12">
          <cell r="M12">
            <v>8213.4</v>
          </cell>
          <cell r="N12">
            <v>6823.7</v>
          </cell>
          <cell r="O12">
            <v>7665.4</v>
          </cell>
          <cell r="P12">
            <v>7677.4</v>
          </cell>
          <cell r="Q12">
            <v>8262.4</v>
          </cell>
          <cell r="R12">
            <v>6881.2</v>
          </cell>
          <cell r="S12">
            <v>5893.2</v>
          </cell>
          <cell r="T12">
            <v>6865.2</v>
          </cell>
          <cell r="U12">
            <v>7789</v>
          </cell>
        </row>
        <row r="13">
          <cell r="M13">
            <v>10863.5</v>
          </cell>
          <cell r="N13">
            <v>6754.3</v>
          </cell>
          <cell r="O13">
            <v>7280.6</v>
          </cell>
          <cell r="P13">
            <v>24162.1</v>
          </cell>
          <cell r="Q13">
            <v>18167.7</v>
          </cell>
          <cell r="R13">
            <v>9883</v>
          </cell>
          <cell r="S13">
            <v>13510.8</v>
          </cell>
          <cell r="T13">
            <v>9376.2000000000007</v>
          </cell>
          <cell r="U13">
            <v>9413.7999999999993</v>
          </cell>
        </row>
        <row r="14">
          <cell r="M14">
            <v>5706.1</v>
          </cell>
          <cell r="N14">
            <v>2498.9</v>
          </cell>
          <cell r="O14">
            <v>2986.7</v>
          </cell>
          <cell r="P14">
            <v>4221.2</v>
          </cell>
          <cell r="Q14">
            <v>4423.3</v>
          </cell>
          <cell r="R14">
            <v>4380.8</v>
          </cell>
          <cell r="S14">
            <v>4877.7</v>
          </cell>
          <cell r="T14">
            <v>3242.4</v>
          </cell>
          <cell r="U14">
            <v>4514</v>
          </cell>
        </row>
        <row r="15">
          <cell r="M15">
            <v>99.1</v>
          </cell>
          <cell r="N15">
            <v>170</v>
          </cell>
          <cell r="O15">
            <v>133</v>
          </cell>
          <cell r="P15">
            <v>110.7</v>
          </cell>
          <cell r="Q15">
            <v>145.30000000000001</v>
          </cell>
          <cell r="R15">
            <v>177.1</v>
          </cell>
          <cell r="S15">
            <v>159</v>
          </cell>
          <cell r="T15">
            <v>199.8</v>
          </cell>
          <cell r="U15">
            <v>147.9</v>
          </cell>
        </row>
        <row r="18">
          <cell r="M18">
            <v>95.3</v>
          </cell>
          <cell r="N18">
            <v>354</v>
          </cell>
          <cell r="O18">
            <v>1483.4</v>
          </cell>
          <cell r="P18">
            <v>189.1</v>
          </cell>
          <cell r="Q18">
            <v>168.8</v>
          </cell>
          <cell r="R18">
            <v>140.1</v>
          </cell>
          <cell r="S18">
            <v>136.6</v>
          </cell>
          <cell r="T18">
            <v>334.9</v>
          </cell>
          <cell r="U18">
            <v>1180</v>
          </cell>
        </row>
        <row r="19">
          <cell r="M19">
            <v>257.10000000000002</v>
          </cell>
          <cell r="N19">
            <v>217.9</v>
          </cell>
          <cell r="O19">
            <v>234.2</v>
          </cell>
          <cell r="P19">
            <v>1658.7</v>
          </cell>
          <cell r="Q19">
            <v>2019.9</v>
          </cell>
          <cell r="R19">
            <v>317.10000000000002</v>
          </cell>
          <cell r="S19">
            <v>349.9</v>
          </cell>
          <cell r="T19">
            <v>170.8</v>
          </cell>
          <cell r="U19">
            <v>193.6</v>
          </cell>
        </row>
        <row r="20">
          <cell r="M20">
            <v>810.2</v>
          </cell>
          <cell r="N20">
            <v>983.3</v>
          </cell>
          <cell r="O20">
            <v>1189.0999999999999</v>
          </cell>
          <cell r="P20">
            <v>954.5</v>
          </cell>
          <cell r="Q20">
            <v>1003.2</v>
          </cell>
          <cell r="R20">
            <v>1151</v>
          </cell>
          <cell r="S20">
            <v>1047.5</v>
          </cell>
          <cell r="T20">
            <v>1359.9</v>
          </cell>
          <cell r="U20">
            <v>1113.8</v>
          </cell>
        </row>
        <row r="21">
          <cell r="M21">
            <v>150.19999999999999</v>
          </cell>
          <cell r="N21">
            <v>186.7</v>
          </cell>
          <cell r="O21">
            <v>205</v>
          </cell>
          <cell r="P21">
            <v>156.5</v>
          </cell>
          <cell r="Q21">
            <v>171.8</v>
          </cell>
          <cell r="R21">
            <v>168.6</v>
          </cell>
          <cell r="S21">
            <v>165.1</v>
          </cell>
          <cell r="T21">
            <v>170.4</v>
          </cell>
          <cell r="U21">
            <v>159.6</v>
          </cell>
        </row>
        <row r="22">
          <cell r="M22">
            <v>79.3</v>
          </cell>
          <cell r="N22">
            <v>102.1</v>
          </cell>
          <cell r="O22">
            <v>147.30000000000001</v>
          </cell>
          <cell r="P22">
            <v>127.4</v>
          </cell>
          <cell r="Q22">
            <v>101.3</v>
          </cell>
          <cell r="R22">
            <v>117</v>
          </cell>
          <cell r="S22">
            <v>91.2</v>
          </cell>
          <cell r="T22">
            <v>113.1</v>
          </cell>
          <cell r="U22">
            <v>221.5</v>
          </cell>
        </row>
        <row r="23">
          <cell r="M23">
            <v>833.9</v>
          </cell>
          <cell r="N23">
            <v>1008.5</v>
          </cell>
          <cell r="O23">
            <v>1007.9</v>
          </cell>
          <cell r="P23">
            <v>1287.3</v>
          </cell>
          <cell r="Q23">
            <v>1032.5999999999999</v>
          </cell>
          <cell r="R23">
            <v>1029.5</v>
          </cell>
          <cell r="S23">
            <v>1328</v>
          </cell>
          <cell r="T23">
            <v>996.7</v>
          </cell>
          <cell r="U23">
            <v>1294.5999999999999</v>
          </cell>
        </row>
        <row r="24">
          <cell r="M24">
            <v>68.099999999999994</v>
          </cell>
          <cell r="N24">
            <v>113.4</v>
          </cell>
          <cell r="O24">
            <v>214.1</v>
          </cell>
          <cell r="P24">
            <v>157.1</v>
          </cell>
          <cell r="Q24">
            <v>105.5</v>
          </cell>
          <cell r="R24">
            <v>214.8</v>
          </cell>
          <cell r="S24">
            <v>83.9</v>
          </cell>
          <cell r="T24">
            <v>104.6</v>
          </cell>
          <cell r="U24">
            <v>133.5</v>
          </cell>
        </row>
        <row r="25">
          <cell r="M25">
            <v>128.69999999999999</v>
          </cell>
          <cell r="N25">
            <v>194.2</v>
          </cell>
          <cell r="O25">
            <v>246</v>
          </cell>
          <cell r="P25">
            <v>184.8</v>
          </cell>
          <cell r="Q25">
            <v>220.6</v>
          </cell>
          <cell r="R25">
            <v>202</v>
          </cell>
          <cell r="S25">
            <v>194.2</v>
          </cell>
          <cell r="T25">
            <v>190.7</v>
          </cell>
          <cell r="U25">
            <v>195.2</v>
          </cell>
        </row>
        <row r="28">
          <cell r="M28">
            <v>15662.9</v>
          </cell>
          <cell r="N28">
            <v>11723.7</v>
          </cell>
          <cell r="O28">
            <v>11686.7</v>
          </cell>
          <cell r="P28">
            <v>13848.8</v>
          </cell>
          <cell r="Q28">
            <v>12830.5</v>
          </cell>
          <cell r="R28">
            <v>13337.9</v>
          </cell>
          <cell r="S28">
            <v>12961.8</v>
          </cell>
          <cell r="T28">
            <v>13257.7</v>
          </cell>
          <cell r="U28">
            <v>13104.3</v>
          </cell>
        </row>
        <row r="30">
          <cell r="M30">
            <v>3331.9</v>
          </cell>
          <cell r="N30">
            <v>3380.1</v>
          </cell>
          <cell r="O30">
            <v>4348.7</v>
          </cell>
          <cell r="P30">
            <v>3361</v>
          </cell>
          <cell r="Q30">
            <v>3609.5</v>
          </cell>
          <cell r="R30">
            <v>4276.2</v>
          </cell>
          <cell r="S30">
            <v>3528.5</v>
          </cell>
          <cell r="T30">
            <v>3615.1</v>
          </cell>
          <cell r="U30">
            <v>4322.6000000000004</v>
          </cell>
        </row>
        <row r="31">
          <cell r="M31">
            <v>2150.6999999999998</v>
          </cell>
          <cell r="N31">
            <v>2365.4</v>
          </cell>
          <cell r="O31">
            <v>3121.7</v>
          </cell>
          <cell r="P31">
            <v>2418.1</v>
          </cell>
          <cell r="Q31">
            <v>2772.3</v>
          </cell>
          <cell r="R31">
            <v>3073.6</v>
          </cell>
          <cell r="S31">
            <v>2693.2</v>
          </cell>
          <cell r="T31">
            <v>2548.8000000000002</v>
          </cell>
          <cell r="U31">
            <v>3267.4</v>
          </cell>
        </row>
        <row r="32">
          <cell r="M32">
            <v>1295.8</v>
          </cell>
          <cell r="N32">
            <v>1135.9000000000001</v>
          </cell>
          <cell r="O32">
            <v>721.7</v>
          </cell>
          <cell r="P32">
            <v>937</v>
          </cell>
          <cell r="Q32">
            <v>866.1</v>
          </cell>
          <cell r="R32">
            <v>627.1</v>
          </cell>
          <cell r="S32">
            <v>659.7</v>
          </cell>
          <cell r="T32">
            <v>776</v>
          </cell>
          <cell r="U32">
            <v>696</v>
          </cell>
        </row>
        <row r="33">
          <cell r="M33">
            <v>1603.5</v>
          </cell>
          <cell r="N33">
            <v>1327.9</v>
          </cell>
          <cell r="O33">
            <v>1265.8</v>
          </cell>
          <cell r="P33">
            <v>1323</v>
          </cell>
          <cell r="Q33">
            <v>1385.3</v>
          </cell>
          <cell r="R33">
            <v>1532.8</v>
          </cell>
          <cell r="S33">
            <v>1640.2</v>
          </cell>
          <cell r="T33">
            <v>1309.4000000000001</v>
          </cell>
          <cell r="U33">
            <v>1412.2</v>
          </cell>
        </row>
        <row r="34">
          <cell r="M34">
            <v>45.9</v>
          </cell>
          <cell r="N34">
            <v>42.2</v>
          </cell>
          <cell r="O34">
            <v>43.9</v>
          </cell>
          <cell r="P34">
            <v>44.7</v>
          </cell>
          <cell r="Q34">
            <v>56.2</v>
          </cell>
          <cell r="R34">
            <v>32.5</v>
          </cell>
          <cell r="S34">
            <v>37.6</v>
          </cell>
          <cell r="T34">
            <v>37.5</v>
          </cell>
          <cell r="U34">
            <v>42.9</v>
          </cell>
        </row>
        <row r="35">
          <cell r="M35">
            <v>746</v>
          </cell>
          <cell r="N35">
            <v>692.8</v>
          </cell>
          <cell r="O35">
            <v>704</v>
          </cell>
          <cell r="P35">
            <v>726.7</v>
          </cell>
          <cell r="Q35">
            <v>718.1</v>
          </cell>
          <cell r="R35">
            <v>727.8</v>
          </cell>
          <cell r="S35">
            <v>722.4</v>
          </cell>
          <cell r="T35">
            <v>738.1</v>
          </cell>
          <cell r="U35">
            <v>728.5</v>
          </cell>
        </row>
        <row r="36">
          <cell r="M36">
            <v>873.5</v>
          </cell>
          <cell r="N36">
            <v>631.5</v>
          </cell>
          <cell r="O36">
            <v>748.5</v>
          </cell>
          <cell r="P36">
            <v>1152.8</v>
          </cell>
          <cell r="Q36">
            <v>793.5</v>
          </cell>
          <cell r="R36">
            <v>708.3</v>
          </cell>
          <cell r="S36">
            <v>848.9</v>
          </cell>
          <cell r="T36">
            <v>853.5</v>
          </cell>
          <cell r="U36">
            <v>778.7</v>
          </cell>
        </row>
        <row r="37">
          <cell r="M37">
            <v>0.7</v>
          </cell>
          <cell r="N37">
            <v>0</v>
          </cell>
          <cell r="O37">
            <v>0.2</v>
          </cell>
          <cell r="P37">
            <v>0</v>
          </cell>
          <cell r="Q37">
            <v>6.9</v>
          </cell>
          <cell r="R37">
            <v>3.4</v>
          </cell>
          <cell r="S37">
            <v>3.4</v>
          </cell>
          <cell r="T37">
            <v>3.4</v>
          </cell>
          <cell r="U37">
            <v>3.4</v>
          </cell>
        </row>
        <row r="39">
          <cell r="M39">
            <v>1169.5</v>
          </cell>
          <cell r="N39">
            <v>1542.1</v>
          </cell>
          <cell r="O39">
            <v>1576.3</v>
          </cell>
          <cell r="P39">
            <v>1231.0999999999999</v>
          </cell>
          <cell r="Q39">
            <v>1448.9</v>
          </cell>
          <cell r="R39">
            <v>1428.9</v>
          </cell>
          <cell r="S39">
            <v>1373.3</v>
          </cell>
          <cell r="T39">
            <v>1383.1</v>
          </cell>
          <cell r="U39">
            <v>1285.0999999999999</v>
          </cell>
        </row>
        <row r="40">
          <cell r="M40">
            <v>759.7</v>
          </cell>
          <cell r="N40">
            <v>640.1</v>
          </cell>
          <cell r="O40">
            <v>229.9</v>
          </cell>
          <cell r="P40">
            <v>44.1</v>
          </cell>
          <cell r="Q40">
            <v>42.6</v>
          </cell>
          <cell r="R40">
            <v>51.1</v>
          </cell>
          <cell r="S40">
            <v>38.200000000000003</v>
          </cell>
          <cell r="T40">
            <v>38.299999999999997</v>
          </cell>
          <cell r="U40">
            <v>35</v>
          </cell>
        </row>
        <row r="41">
          <cell r="M41">
            <v>83.2</v>
          </cell>
          <cell r="N41">
            <v>83.2</v>
          </cell>
          <cell r="O41">
            <v>89.2</v>
          </cell>
          <cell r="P41">
            <v>90.9</v>
          </cell>
          <cell r="Q41">
            <v>90.9</v>
          </cell>
          <cell r="R41">
            <v>94.7</v>
          </cell>
          <cell r="S41">
            <v>93.3</v>
          </cell>
          <cell r="T41">
            <v>91</v>
          </cell>
          <cell r="U41">
            <v>92.6</v>
          </cell>
        </row>
        <row r="42">
          <cell r="M42">
            <v>26.2</v>
          </cell>
          <cell r="N42">
            <v>26.8</v>
          </cell>
          <cell r="O42">
            <v>30.6</v>
          </cell>
          <cell r="P42">
            <v>30.4</v>
          </cell>
          <cell r="Q42">
            <v>28.4</v>
          </cell>
          <cell r="R42">
            <v>28.7</v>
          </cell>
          <cell r="S42">
            <v>28.3</v>
          </cell>
          <cell r="T42">
            <v>28.1</v>
          </cell>
          <cell r="U42">
            <v>28.8</v>
          </cell>
        </row>
        <row r="43">
          <cell r="M43">
            <v>51.3</v>
          </cell>
          <cell r="N43">
            <v>192.8</v>
          </cell>
          <cell r="O43">
            <v>71.3</v>
          </cell>
          <cell r="P43">
            <v>60.1</v>
          </cell>
          <cell r="Q43">
            <v>67.099999999999994</v>
          </cell>
          <cell r="R43">
            <v>67</v>
          </cell>
          <cell r="S43">
            <v>65.099999999999994</v>
          </cell>
          <cell r="T43">
            <v>99.9</v>
          </cell>
          <cell r="U43">
            <v>65.3</v>
          </cell>
        </row>
        <row r="45">
          <cell r="M45">
            <v>757.5</v>
          </cell>
          <cell r="N45">
            <v>724.9</v>
          </cell>
          <cell r="O45">
            <v>684.6</v>
          </cell>
          <cell r="P45">
            <v>753.7</v>
          </cell>
          <cell r="Q45">
            <v>721.1</v>
          </cell>
          <cell r="R45">
            <v>694.5</v>
          </cell>
          <cell r="S45">
            <v>719.8</v>
          </cell>
          <cell r="T45">
            <v>794.2</v>
          </cell>
          <cell r="U45">
            <v>732.7</v>
          </cell>
        </row>
        <row r="46">
          <cell r="M46">
            <v>0.1</v>
          </cell>
          <cell r="N46">
            <v>0</v>
          </cell>
          <cell r="O46">
            <v>0.1</v>
          </cell>
          <cell r="P46">
            <v>0.6</v>
          </cell>
          <cell r="Q46">
            <v>0</v>
          </cell>
          <cell r="R46">
            <v>0.4</v>
          </cell>
          <cell r="S46">
            <v>0.1</v>
          </cell>
          <cell r="T46">
            <v>0.1</v>
          </cell>
          <cell r="U46">
            <v>0.4</v>
          </cell>
        </row>
        <row r="47">
          <cell r="M47">
            <v>82.7</v>
          </cell>
          <cell r="N47">
            <v>106.1</v>
          </cell>
          <cell r="O47">
            <v>108.8</v>
          </cell>
          <cell r="P47">
            <v>86.8</v>
          </cell>
          <cell r="Q47">
            <v>102.5</v>
          </cell>
          <cell r="R47">
            <v>104.3</v>
          </cell>
          <cell r="S47">
            <v>98.9</v>
          </cell>
          <cell r="T47">
            <v>92.9</v>
          </cell>
          <cell r="U47">
            <v>93.2</v>
          </cell>
        </row>
        <row r="48">
          <cell r="M48">
            <v>0.2</v>
          </cell>
          <cell r="N48">
            <v>0.6</v>
          </cell>
          <cell r="O48">
            <v>0.2</v>
          </cell>
          <cell r="P48">
            <v>0.1</v>
          </cell>
          <cell r="Q48">
            <v>0.3</v>
          </cell>
          <cell r="R48">
            <v>0.2</v>
          </cell>
          <cell r="S48">
            <v>0.3</v>
          </cell>
          <cell r="T48">
            <v>0.2</v>
          </cell>
          <cell r="U48">
            <v>0.1</v>
          </cell>
        </row>
        <row r="51">
          <cell r="M51">
            <v>0</v>
          </cell>
          <cell r="N51">
            <v>0.1</v>
          </cell>
          <cell r="O51">
            <v>0.1</v>
          </cell>
          <cell r="P51">
            <v>0.2</v>
          </cell>
          <cell r="Q51">
            <v>1.6</v>
          </cell>
          <cell r="R51">
            <v>0.1</v>
          </cell>
          <cell r="S51">
            <v>0.1</v>
          </cell>
          <cell r="T51">
            <v>0.1</v>
          </cell>
          <cell r="U51">
            <v>0.1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M54">
            <v>318.10000000000002</v>
          </cell>
          <cell r="N54">
            <v>387.7</v>
          </cell>
          <cell r="O54">
            <v>391.8</v>
          </cell>
          <cell r="P54">
            <v>456.7</v>
          </cell>
          <cell r="Q54">
            <v>382.1</v>
          </cell>
          <cell r="R54">
            <v>365</v>
          </cell>
          <cell r="S54">
            <v>348.2</v>
          </cell>
          <cell r="T54">
            <v>340.4</v>
          </cell>
          <cell r="U54">
            <v>342.5</v>
          </cell>
        </row>
        <row r="55">
          <cell r="M55">
            <v>2.2000000000000002</v>
          </cell>
          <cell r="N55">
            <v>2.7</v>
          </cell>
          <cell r="O55">
            <v>3.3</v>
          </cell>
          <cell r="P55">
            <v>2.4</v>
          </cell>
          <cell r="Q55">
            <v>2.9</v>
          </cell>
          <cell r="R55">
            <v>2.9</v>
          </cell>
          <cell r="S55">
            <v>3</v>
          </cell>
          <cell r="T55">
            <v>3</v>
          </cell>
          <cell r="U55">
            <v>2.9</v>
          </cell>
        </row>
        <row r="56">
          <cell r="M56">
            <v>3.3</v>
          </cell>
          <cell r="N56">
            <v>3.8</v>
          </cell>
          <cell r="O56">
            <v>5.6</v>
          </cell>
          <cell r="P56">
            <v>3.6</v>
          </cell>
          <cell r="Q56">
            <v>5.2</v>
          </cell>
          <cell r="R56">
            <v>4.9000000000000004</v>
          </cell>
          <cell r="S56">
            <v>4.5</v>
          </cell>
          <cell r="T56">
            <v>4.2</v>
          </cell>
          <cell r="U56">
            <v>4.5999999999999996</v>
          </cell>
        </row>
        <row r="60">
          <cell r="M60">
            <v>207.1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M62">
            <v>14.9</v>
          </cell>
          <cell r="N62">
            <v>70.8</v>
          </cell>
          <cell r="O62">
            <v>25</v>
          </cell>
          <cell r="P62">
            <v>26.1</v>
          </cell>
          <cell r="Q62">
            <v>20.5</v>
          </cell>
          <cell r="R62">
            <v>25.7</v>
          </cell>
          <cell r="S62">
            <v>13.7</v>
          </cell>
          <cell r="T62">
            <v>18.3</v>
          </cell>
          <cell r="U62">
            <v>13.5</v>
          </cell>
        </row>
        <row r="63">
          <cell r="M63">
            <v>696.1</v>
          </cell>
          <cell r="N63">
            <v>797.9</v>
          </cell>
          <cell r="O63">
            <v>913.2</v>
          </cell>
          <cell r="P63">
            <v>713.2</v>
          </cell>
          <cell r="Q63">
            <v>709.19999999999993</v>
          </cell>
          <cell r="R63">
            <v>916.5</v>
          </cell>
          <cell r="S63">
            <v>701.8</v>
          </cell>
          <cell r="T63">
            <v>724.7</v>
          </cell>
          <cell r="U63">
            <v>836.69999999999993</v>
          </cell>
        </row>
        <row r="64">
          <cell r="M64">
            <v>693.1</v>
          </cell>
          <cell r="N64">
            <v>785.9</v>
          </cell>
          <cell r="O64">
            <v>908.1</v>
          </cell>
          <cell r="P64">
            <v>705.1</v>
          </cell>
          <cell r="Q64">
            <v>701.8</v>
          </cell>
          <cell r="R64">
            <v>912.2</v>
          </cell>
          <cell r="S64">
            <v>695.3</v>
          </cell>
          <cell r="T64">
            <v>712.9</v>
          </cell>
          <cell r="U64">
            <v>832.9</v>
          </cell>
        </row>
      </sheetData>
      <sheetData sheetId="6"/>
      <sheetData sheetId="7">
        <row r="11">
          <cell r="M11">
            <v>11744.6</v>
          </cell>
          <cell r="N11">
            <v>11918.2</v>
          </cell>
          <cell r="O11">
            <v>12451.5</v>
          </cell>
          <cell r="P11">
            <v>11048.7</v>
          </cell>
          <cell r="Q11">
            <v>12753.5</v>
          </cell>
          <cell r="R11">
            <v>13919.7</v>
          </cell>
          <cell r="S11">
            <v>12816.7</v>
          </cell>
          <cell r="T11">
            <v>14542.9</v>
          </cell>
          <cell r="U11">
            <v>13751</v>
          </cell>
        </row>
        <row r="13">
          <cell r="M13">
            <v>1350.4</v>
          </cell>
          <cell r="N13">
            <v>1159.2</v>
          </cell>
          <cell r="O13">
            <v>1386</v>
          </cell>
          <cell r="P13">
            <v>1223.4000000000001</v>
          </cell>
          <cell r="Q13">
            <v>1375.6</v>
          </cell>
          <cell r="R13">
            <v>995.2</v>
          </cell>
          <cell r="S13">
            <v>1434.1</v>
          </cell>
          <cell r="T13">
            <v>1330.6</v>
          </cell>
          <cell r="U13">
            <v>1250</v>
          </cell>
        </row>
        <row r="14">
          <cell r="M14">
            <v>83.4</v>
          </cell>
          <cell r="N14">
            <v>86.2</v>
          </cell>
          <cell r="O14">
            <v>201</v>
          </cell>
          <cell r="P14">
            <v>162.9</v>
          </cell>
          <cell r="Q14">
            <v>323.89999999999998</v>
          </cell>
          <cell r="R14">
            <v>298.2</v>
          </cell>
          <cell r="S14">
            <v>237</v>
          </cell>
          <cell r="T14">
            <v>159.30000000000001</v>
          </cell>
          <cell r="U14">
            <v>323.8</v>
          </cell>
        </row>
        <row r="15">
          <cell r="M15">
            <v>170</v>
          </cell>
          <cell r="N15">
            <v>181.7</v>
          </cell>
          <cell r="O15">
            <v>208.3</v>
          </cell>
          <cell r="P15">
            <v>205.6</v>
          </cell>
          <cell r="Q15">
            <v>253.4</v>
          </cell>
          <cell r="R15">
            <v>313.5</v>
          </cell>
          <cell r="S15">
            <v>231.9</v>
          </cell>
          <cell r="T15">
            <v>296.7</v>
          </cell>
          <cell r="U15">
            <v>267.89999999999998</v>
          </cell>
        </row>
        <row r="16">
          <cell r="M16">
            <v>107.1</v>
          </cell>
          <cell r="N16">
            <v>134.19999999999999</v>
          </cell>
          <cell r="O16">
            <v>193.7</v>
          </cell>
          <cell r="P16">
            <v>130.30000000000001</v>
          </cell>
          <cell r="Q16">
            <v>137.5</v>
          </cell>
          <cell r="R16">
            <v>170.7</v>
          </cell>
          <cell r="S16">
            <v>159.5</v>
          </cell>
          <cell r="T16">
            <v>146.6</v>
          </cell>
          <cell r="U16">
            <v>183.4</v>
          </cell>
        </row>
        <row r="17">
          <cell r="M17">
            <v>0</v>
          </cell>
          <cell r="N17">
            <v>1.1000000000000001</v>
          </cell>
          <cell r="O17">
            <v>1.5</v>
          </cell>
          <cell r="P17">
            <v>2.2999999999999998</v>
          </cell>
          <cell r="Q17">
            <v>0.5</v>
          </cell>
          <cell r="R17">
            <v>3.8</v>
          </cell>
          <cell r="S17">
            <v>1</v>
          </cell>
          <cell r="T17">
            <v>0.3</v>
          </cell>
          <cell r="U17">
            <v>0.1</v>
          </cell>
        </row>
        <row r="18">
          <cell r="M18">
            <v>44.4</v>
          </cell>
          <cell r="N18">
            <v>33.700000000000003</v>
          </cell>
          <cell r="O18">
            <v>55.5</v>
          </cell>
          <cell r="P18">
            <v>39.299999999999997</v>
          </cell>
          <cell r="Q18">
            <v>25.5</v>
          </cell>
          <cell r="R18">
            <v>36.1</v>
          </cell>
          <cell r="S18">
            <v>38.6</v>
          </cell>
          <cell r="T18">
            <v>40.200000000000003</v>
          </cell>
          <cell r="U18">
            <v>61.2</v>
          </cell>
        </row>
        <row r="21">
          <cell r="M21">
            <v>4000.2</v>
          </cell>
          <cell r="N21">
            <v>4024.5</v>
          </cell>
          <cell r="O21">
            <v>4272.2</v>
          </cell>
          <cell r="P21">
            <v>3651.2</v>
          </cell>
          <cell r="Q21">
            <v>4256</v>
          </cell>
          <cell r="R21">
            <v>4688.2</v>
          </cell>
          <cell r="S21">
            <v>3995.8</v>
          </cell>
          <cell r="T21">
            <v>4583.8999999999996</v>
          </cell>
          <cell r="U21">
            <v>4503.6000000000004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M24">
            <v>24.8</v>
          </cell>
          <cell r="N24">
            <v>22.2</v>
          </cell>
          <cell r="O24">
            <v>24.6</v>
          </cell>
          <cell r="P24">
            <v>23.9</v>
          </cell>
          <cell r="Q24">
            <v>20</v>
          </cell>
          <cell r="R24">
            <v>20.399999999999999</v>
          </cell>
          <cell r="S24">
            <v>21.7</v>
          </cell>
          <cell r="T24">
            <v>24.4</v>
          </cell>
          <cell r="U24">
            <v>14.8</v>
          </cell>
        </row>
        <row r="25">
          <cell r="M25">
            <v>1.3</v>
          </cell>
          <cell r="N25">
            <v>1.4</v>
          </cell>
          <cell r="O25">
            <v>2.1</v>
          </cell>
          <cell r="P25">
            <v>0.9</v>
          </cell>
          <cell r="Q25">
            <v>2.5</v>
          </cell>
          <cell r="R25">
            <v>1</v>
          </cell>
          <cell r="S25">
            <v>2.1</v>
          </cell>
          <cell r="T25">
            <v>1.3</v>
          </cell>
          <cell r="U25">
            <v>1.6</v>
          </cell>
        </row>
        <row r="26">
          <cell r="M26">
            <v>0</v>
          </cell>
          <cell r="N26">
            <v>0.2</v>
          </cell>
          <cell r="O26">
            <v>0</v>
          </cell>
          <cell r="P26">
            <v>0.1</v>
          </cell>
          <cell r="Q26">
            <v>0.1</v>
          </cell>
          <cell r="R26">
            <v>0</v>
          </cell>
          <cell r="S26">
            <v>0.1</v>
          </cell>
          <cell r="T26">
            <v>0</v>
          </cell>
          <cell r="U26">
            <v>0</v>
          </cell>
        </row>
        <row r="29">
          <cell r="M29">
            <v>154.30000000000001</v>
          </cell>
          <cell r="N29">
            <v>219.3</v>
          </cell>
          <cell r="O29">
            <v>235.4</v>
          </cell>
          <cell r="P29">
            <v>56.3</v>
          </cell>
          <cell r="Q29">
            <v>204.7</v>
          </cell>
          <cell r="R29">
            <v>107.9</v>
          </cell>
          <cell r="S29">
            <v>354.8</v>
          </cell>
          <cell r="T29">
            <v>6.8</v>
          </cell>
          <cell r="U29">
            <v>709.7</v>
          </cell>
        </row>
        <row r="30">
          <cell r="M30">
            <v>38</v>
          </cell>
          <cell r="N30">
            <v>0</v>
          </cell>
          <cell r="O30">
            <v>0</v>
          </cell>
          <cell r="P30">
            <v>32.5</v>
          </cell>
          <cell r="Q30">
            <v>0</v>
          </cell>
          <cell r="R30">
            <v>0</v>
          </cell>
          <cell r="S30">
            <v>73</v>
          </cell>
          <cell r="T30">
            <v>0</v>
          </cell>
          <cell r="U30">
            <v>0</v>
          </cell>
          <cell r="V30">
            <v>143.5</v>
          </cell>
        </row>
      </sheetData>
      <sheetData sheetId="8"/>
      <sheetData sheetId="9">
        <row r="12">
          <cell r="M12">
            <v>0</v>
          </cell>
          <cell r="N12">
            <v>144.5</v>
          </cell>
          <cell r="O12">
            <v>71.400000000000006</v>
          </cell>
          <cell r="P12">
            <v>71.5</v>
          </cell>
          <cell r="Q12">
            <v>0</v>
          </cell>
          <cell r="R12">
            <v>145.19999999999999</v>
          </cell>
          <cell r="S12">
            <v>0</v>
          </cell>
          <cell r="T12">
            <v>73.3</v>
          </cell>
          <cell r="U12">
            <v>148.4</v>
          </cell>
        </row>
        <row r="13">
          <cell r="M13">
            <v>0</v>
          </cell>
          <cell r="N13">
            <v>127.9</v>
          </cell>
          <cell r="O13">
            <v>0</v>
          </cell>
          <cell r="P13">
            <v>120.5</v>
          </cell>
          <cell r="Q13">
            <v>0</v>
          </cell>
          <cell r="R13">
            <v>56.6</v>
          </cell>
          <cell r="S13">
            <v>56.1</v>
          </cell>
          <cell r="T13">
            <v>58.7</v>
          </cell>
          <cell r="U13">
            <v>110.9</v>
          </cell>
        </row>
        <row r="16">
          <cell r="M16">
            <v>24.6</v>
          </cell>
          <cell r="N16">
            <v>9.1999999999999993</v>
          </cell>
          <cell r="O16">
            <v>10.7</v>
          </cell>
          <cell r="P16">
            <v>8.5</v>
          </cell>
          <cell r="Q16">
            <v>9.9</v>
          </cell>
          <cell r="R16">
            <v>9.6999999999999993</v>
          </cell>
          <cell r="S16">
            <v>0</v>
          </cell>
          <cell r="T16">
            <v>22.5</v>
          </cell>
          <cell r="U16">
            <v>4.4000000000000004</v>
          </cell>
        </row>
        <row r="17">
          <cell r="M17">
            <v>8.6</v>
          </cell>
          <cell r="N17">
            <v>8.1999999999999993</v>
          </cell>
          <cell r="O17">
            <v>9.4</v>
          </cell>
          <cell r="P17">
            <v>7.8</v>
          </cell>
          <cell r="Q17">
            <v>8.3000000000000007</v>
          </cell>
          <cell r="R17">
            <v>15.1</v>
          </cell>
          <cell r="S17">
            <v>11.3</v>
          </cell>
          <cell r="T17">
            <v>9.8000000000000007</v>
          </cell>
          <cell r="U17">
            <v>9.5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M20">
            <v>4.8</v>
          </cell>
          <cell r="N20">
            <v>5</v>
          </cell>
          <cell r="O20">
            <v>5.8</v>
          </cell>
          <cell r="P20">
            <v>4.2</v>
          </cell>
          <cell r="Q20">
            <v>6.4</v>
          </cell>
          <cell r="R20">
            <v>8.9</v>
          </cell>
          <cell r="S20">
            <v>16.399999999999999</v>
          </cell>
          <cell r="T20">
            <v>18.7</v>
          </cell>
          <cell r="U20">
            <v>16.899999999999999</v>
          </cell>
        </row>
        <row r="21">
          <cell r="M21">
            <v>686.2</v>
          </cell>
          <cell r="N21">
            <v>405.9</v>
          </cell>
          <cell r="O21">
            <v>692</v>
          </cell>
          <cell r="P21">
            <v>469.2</v>
          </cell>
          <cell r="Q21">
            <v>283.5</v>
          </cell>
          <cell r="R21">
            <v>417.5</v>
          </cell>
          <cell r="S21">
            <v>428.3</v>
          </cell>
          <cell r="T21">
            <v>320.2</v>
          </cell>
          <cell r="U21">
            <v>309.2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M25">
            <v>0</v>
          </cell>
          <cell r="N25">
            <v>0</v>
          </cell>
          <cell r="O25">
            <v>330</v>
          </cell>
          <cell r="P25">
            <v>0</v>
          </cell>
          <cell r="Q25">
            <v>0</v>
          </cell>
          <cell r="R25">
            <v>330</v>
          </cell>
          <cell r="S25">
            <v>0</v>
          </cell>
          <cell r="T25">
            <v>0</v>
          </cell>
          <cell r="U25">
            <v>340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0.1</v>
          </cell>
          <cell r="U27">
            <v>0</v>
          </cell>
          <cell r="V27">
            <v>0.1</v>
          </cell>
        </row>
        <row r="31">
          <cell r="M31">
            <v>85.7</v>
          </cell>
          <cell r="N31">
            <v>83.6</v>
          </cell>
          <cell r="O31">
            <v>96.8</v>
          </cell>
          <cell r="P31">
            <v>79.8</v>
          </cell>
          <cell r="Q31">
            <v>71.5</v>
          </cell>
          <cell r="R31">
            <v>79.2</v>
          </cell>
          <cell r="S31">
            <v>80.599999999999994</v>
          </cell>
          <cell r="T31">
            <v>91.3</v>
          </cell>
          <cell r="U31">
            <v>273.29999999999995</v>
          </cell>
        </row>
        <row r="32">
          <cell r="M32">
            <v>85.7</v>
          </cell>
          <cell r="N32">
            <v>83.6</v>
          </cell>
          <cell r="O32">
            <v>96.8</v>
          </cell>
          <cell r="P32">
            <v>79.8</v>
          </cell>
          <cell r="Q32">
            <v>71.5</v>
          </cell>
          <cell r="R32">
            <v>79.2</v>
          </cell>
          <cell r="S32">
            <v>78.5</v>
          </cell>
          <cell r="T32">
            <v>85.7</v>
          </cell>
          <cell r="U32">
            <v>81.099999999999994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2.1</v>
          </cell>
          <cell r="T33">
            <v>5.6</v>
          </cell>
          <cell r="U33">
            <v>192.2</v>
          </cell>
        </row>
        <row r="34">
          <cell r="M34">
            <v>1.8</v>
          </cell>
          <cell r="N34">
            <v>394.4</v>
          </cell>
          <cell r="O34">
            <v>92.8</v>
          </cell>
          <cell r="P34">
            <v>2.5</v>
          </cell>
          <cell r="Q34">
            <v>16.399999999999999</v>
          </cell>
          <cell r="R34">
            <v>180</v>
          </cell>
          <cell r="S34">
            <v>105.1</v>
          </cell>
          <cell r="T34">
            <v>86.2</v>
          </cell>
          <cell r="U34">
            <v>9.1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7">
          <cell r="M37">
            <v>45</v>
          </cell>
          <cell r="N37">
            <v>38.1</v>
          </cell>
          <cell r="O37">
            <v>36.9</v>
          </cell>
          <cell r="P37">
            <v>35.200000000000003</v>
          </cell>
          <cell r="Q37">
            <v>29.9</v>
          </cell>
          <cell r="R37">
            <v>33.5</v>
          </cell>
          <cell r="S37">
            <v>21.6</v>
          </cell>
          <cell r="T37">
            <v>94.8</v>
          </cell>
          <cell r="U37">
            <v>20</v>
          </cell>
        </row>
        <row r="38">
          <cell r="M38">
            <v>1535.2</v>
          </cell>
          <cell r="N38">
            <v>1383.3</v>
          </cell>
          <cell r="O38">
            <v>1330.2</v>
          </cell>
          <cell r="P38">
            <v>1215.0999999999999</v>
          </cell>
          <cell r="Q38">
            <v>1712.6</v>
          </cell>
          <cell r="R38">
            <v>1357.4</v>
          </cell>
          <cell r="S38">
            <v>1409.7</v>
          </cell>
          <cell r="T38">
            <v>1617.7</v>
          </cell>
          <cell r="U38">
            <v>1019.1</v>
          </cell>
        </row>
        <row r="39"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1">
          <cell r="M41">
            <v>76.8</v>
          </cell>
          <cell r="N41">
            <v>80.5</v>
          </cell>
          <cell r="O41">
            <v>111.5</v>
          </cell>
          <cell r="P41">
            <v>91.6</v>
          </cell>
          <cell r="Q41">
            <v>104.7</v>
          </cell>
          <cell r="R41">
            <v>112.4</v>
          </cell>
          <cell r="S41">
            <v>100.7</v>
          </cell>
          <cell r="T41">
            <v>105.1</v>
          </cell>
          <cell r="U41">
            <v>96.5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M43">
            <v>3.1</v>
          </cell>
          <cell r="N43">
            <v>45.5</v>
          </cell>
          <cell r="O43">
            <v>28.9</v>
          </cell>
          <cell r="P43">
            <v>38.200000000000003</v>
          </cell>
          <cell r="Q43">
            <v>37.299999999999997</v>
          </cell>
          <cell r="R43">
            <v>68.8</v>
          </cell>
          <cell r="S43">
            <v>111.30000000000001</v>
          </cell>
          <cell r="T43">
            <v>31.6</v>
          </cell>
          <cell r="U43">
            <v>82.7</v>
          </cell>
        </row>
        <row r="44">
          <cell r="M44">
            <v>3</v>
          </cell>
          <cell r="N44">
            <v>3.4</v>
          </cell>
          <cell r="O44">
            <v>4.7</v>
          </cell>
          <cell r="P44">
            <v>3.6</v>
          </cell>
          <cell r="Q44">
            <v>3.9</v>
          </cell>
          <cell r="R44">
            <v>5</v>
          </cell>
          <cell r="S44">
            <v>3.9</v>
          </cell>
          <cell r="T44">
            <v>4.0999999999999996</v>
          </cell>
          <cell r="U44">
            <v>5.3</v>
          </cell>
        </row>
        <row r="45">
          <cell r="M45">
            <v>0.1</v>
          </cell>
          <cell r="N45">
            <v>5.4</v>
          </cell>
          <cell r="O45">
            <v>6.3</v>
          </cell>
          <cell r="P45">
            <v>14.5</v>
          </cell>
          <cell r="Q45">
            <v>31</v>
          </cell>
          <cell r="R45">
            <v>52.2</v>
          </cell>
          <cell r="S45">
            <v>74.8</v>
          </cell>
          <cell r="T45">
            <v>19.399999999999999</v>
          </cell>
          <cell r="U45">
            <v>59.2</v>
          </cell>
        </row>
        <row r="46">
          <cell r="M46">
            <v>0</v>
          </cell>
          <cell r="N46">
            <v>36.700000000000003</v>
          </cell>
          <cell r="O46">
            <v>17.899999999999999</v>
          </cell>
          <cell r="P46">
            <v>20.100000000000001</v>
          </cell>
          <cell r="Q46">
            <v>2.4</v>
          </cell>
          <cell r="R46">
            <v>11.6</v>
          </cell>
          <cell r="S46">
            <v>32.6</v>
          </cell>
          <cell r="T46">
            <v>8.1</v>
          </cell>
          <cell r="U46">
            <v>18.2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3669</v>
          </cell>
          <cell r="U50">
            <v>0</v>
          </cell>
          <cell r="V50">
            <v>3669</v>
          </cell>
        </row>
        <row r="51">
          <cell r="M51">
            <v>2500.1999999999998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1448.8</v>
          </cell>
          <cell r="S51">
            <v>0</v>
          </cell>
          <cell r="T51">
            <v>0</v>
          </cell>
          <cell r="U51">
            <v>0</v>
          </cell>
        </row>
        <row r="53">
          <cell r="M53">
            <v>102.3</v>
          </cell>
          <cell r="N53">
            <v>396.2</v>
          </cell>
          <cell r="O53">
            <v>88.8</v>
          </cell>
          <cell r="P53">
            <v>2.7</v>
          </cell>
          <cell r="Q53">
            <v>177.4</v>
          </cell>
          <cell r="R53">
            <v>91.2</v>
          </cell>
          <cell r="S53">
            <v>81.400000000000006</v>
          </cell>
          <cell r="T53">
            <v>92.5</v>
          </cell>
          <cell r="U53">
            <v>86.6</v>
          </cell>
        </row>
        <row r="54"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M55">
            <v>0</v>
          </cell>
          <cell r="N55">
            <v>0</v>
          </cell>
          <cell r="O55">
            <v>232</v>
          </cell>
          <cell r="P55">
            <v>403.1</v>
          </cell>
          <cell r="Q55">
            <v>643.20000000000005</v>
          </cell>
          <cell r="R55">
            <v>1023.6</v>
          </cell>
          <cell r="S55">
            <v>577.9</v>
          </cell>
          <cell r="T55">
            <v>1013.9</v>
          </cell>
          <cell r="U55">
            <v>1039.7</v>
          </cell>
          <cell r="V55">
            <v>4933.4000000000005</v>
          </cell>
        </row>
        <row r="56">
          <cell r="M56">
            <v>85.6</v>
          </cell>
          <cell r="N56">
            <v>83.2</v>
          </cell>
          <cell r="O56">
            <v>89.9</v>
          </cell>
          <cell r="P56">
            <v>76.3</v>
          </cell>
          <cell r="Q56">
            <v>82.2</v>
          </cell>
          <cell r="R56">
            <v>72.900000000000006</v>
          </cell>
          <cell r="S56">
            <v>83.3</v>
          </cell>
          <cell r="T56">
            <v>84.4</v>
          </cell>
          <cell r="U56">
            <v>74.900000000000006</v>
          </cell>
        </row>
        <row r="58">
          <cell r="M58">
            <v>801.4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0.1</v>
          </cell>
          <cell r="S58">
            <v>0</v>
          </cell>
          <cell r="T58">
            <v>0</v>
          </cell>
          <cell r="U58">
            <v>0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18.600000000000001</v>
          </cell>
          <cell r="R63">
            <v>2.6</v>
          </cell>
          <cell r="S63">
            <v>0</v>
          </cell>
          <cell r="T63">
            <v>0</v>
          </cell>
          <cell r="U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M65">
            <v>0</v>
          </cell>
          <cell r="N65">
            <v>0</v>
          </cell>
          <cell r="O65">
            <v>826.2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2390.6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0447-2D3F-4B03-8A39-104AC6DCC6D3}">
  <dimension ref="A1:GS894"/>
  <sheetViews>
    <sheetView showGridLines="0" topLeftCell="D1" zoomScale="110" zoomScaleNormal="110" workbookViewId="0">
      <selection activeCell="F78" sqref="F78"/>
    </sheetView>
  </sheetViews>
  <sheetFormatPr baseColWidth="10" defaultColWidth="11.42578125" defaultRowHeight="12.75"/>
  <cols>
    <col min="1" max="1" width="0.85546875" style="2" customWidth="1"/>
    <col min="2" max="2" width="79" style="2" customWidth="1"/>
    <col min="3" max="10" width="10.5703125" style="2" customWidth="1"/>
    <col min="11" max="11" width="11.85546875" style="2" bestFit="1" customWidth="1"/>
    <col min="12" max="12" width="13.42578125" style="2" customWidth="1"/>
    <col min="13" max="20" width="11.7109375" style="74" customWidth="1"/>
    <col min="21" max="21" width="13.28515625" style="74" bestFit="1" customWidth="1"/>
    <col min="22" max="22" width="17" style="74" customWidth="1"/>
    <col min="23" max="23" width="14" style="74" customWidth="1"/>
    <col min="24" max="16384" width="11.42578125" style="2"/>
  </cols>
  <sheetData>
    <row r="1" spans="2:23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3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9.5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ht="15" customHeight="1">
      <c r="B7" s="10" t="s">
        <v>4</v>
      </c>
      <c r="C7" s="11">
        <v>2022</v>
      </c>
      <c r="D7" s="12"/>
      <c r="E7" s="12"/>
      <c r="F7" s="12"/>
      <c r="G7" s="12"/>
      <c r="H7" s="12"/>
      <c r="I7" s="12"/>
      <c r="J7" s="12"/>
      <c r="K7" s="12"/>
      <c r="L7" s="13" t="s">
        <v>5</v>
      </c>
      <c r="M7" s="11">
        <v>2022</v>
      </c>
      <c r="N7" s="12"/>
      <c r="O7" s="12"/>
      <c r="P7" s="12"/>
      <c r="Q7" s="12"/>
      <c r="R7" s="12"/>
      <c r="S7" s="12"/>
      <c r="T7" s="12"/>
      <c r="U7" s="12"/>
      <c r="V7" s="14" t="s">
        <v>6</v>
      </c>
      <c r="W7" s="14" t="s">
        <v>7</v>
      </c>
    </row>
    <row r="8" spans="2:23" ht="36.7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7"/>
      <c r="M8" s="18" t="s">
        <v>8</v>
      </c>
      <c r="N8" s="18" t="s">
        <v>9</v>
      </c>
      <c r="O8" s="18" t="s">
        <v>10</v>
      </c>
      <c r="P8" s="18" t="s">
        <v>11</v>
      </c>
      <c r="Q8" s="18" t="s">
        <v>12</v>
      </c>
      <c r="R8" s="18" t="s">
        <v>13</v>
      </c>
      <c r="S8" s="18" t="s">
        <v>14</v>
      </c>
      <c r="T8" s="18" t="s">
        <v>15</v>
      </c>
      <c r="U8" s="18" t="s">
        <v>16</v>
      </c>
      <c r="V8" s="19"/>
      <c r="W8" s="19"/>
    </row>
    <row r="9" spans="2:23" ht="18" customHeight="1" thickTop="1">
      <c r="B9" s="20" t="s">
        <v>17</v>
      </c>
      <c r="C9" s="21">
        <f t="shared" ref="C9:V9" si="0">+C10+C49+C57</f>
        <v>57187.899999999987</v>
      </c>
      <c r="D9" s="21">
        <f t="shared" si="0"/>
        <v>45286.1</v>
      </c>
      <c r="E9" s="21">
        <f t="shared" si="0"/>
        <v>49563.899999999994</v>
      </c>
      <c r="F9" s="21">
        <f t="shared" si="0"/>
        <v>68198.900000000009</v>
      </c>
      <c r="G9" s="21">
        <f t="shared" si="0"/>
        <v>62484.1</v>
      </c>
      <c r="H9" s="21">
        <f t="shared" si="0"/>
        <v>52766.7</v>
      </c>
      <c r="I9" s="21">
        <f t="shared" si="0"/>
        <v>54421.400000000009</v>
      </c>
      <c r="J9" s="21">
        <f t="shared" si="0"/>
        <v>49882.700000000004</v>
      </c>
      <c r="K9" s="21">
        <f t="shared" si="0"/>
        <v>54245.999999999993</v>
      </c>
      <c r="L9" s="21">
        <f t="shared" si="0"/>
        <v>494037.7</v>
      </c>
      <c r="M9" s="22">
        <f t="shared" si="0"/>
        <v>57187.89985442999</v>
      </c>
      <c r="N9" s="22">
        <f t="shared" si="0"/>
        <v>45286.119175989996</v>
      </c>
      <c r="O9" s="22">
        <f t="shared" si="0"/>
        <v>49563.880753689991</v>
      </c>
      <c r="P9" s="22">
        <f t="shared" si="0"/>
        <v>68198.849347179988</v>
      </c>
      <c r="Q9" s="22">
        <f t="shared" si="0"/>
        <v>62484.114473229994</v>
      </c>
      <c r="R9" s="22">
        <f t="shared" si="0"/>
        <v>52766.689191309997</v>
      </c>
      <c r="S9" s="22">
        <f t="shared" si="0"/>
        <v>54421.414496640886</v>
      </c>
      <c r="T9" s="22">
        <f t="shared" si="0"/>
        <v>49021.514286123092</v>
      </c>
      <c r="U9" s="22">
        <f t="shared" si="0"/>
        <v>49393.282824008609</v>
      </c>
      <c r="V9" s="23">
        <f t="shared" si="0"/>
        <v>488323.76440260257</v>
      </c>
      <c r="W9" s="23">
        <f t="shared" ref="W9:W51" si="1">+L9/V9*100</f>
        <v>101.17011212927302</v>
      </c>
    </row>
    <row r="10" spans="2:23" ht="18" customHeight="1">
      <c r="B10" s="24" t="s">
        <v>18</v>
      </c>
      <c r="C10" s="25">
        <f t="shared" ref="C10:V10" si="2">+C11+C16+C26+C44+C47+C48</f>
        <v>55946.19999999999</v>
      </c>
      <c r="D10" s="25">
        <f t="shared" si="2"/>
        <v>44023.1</v>
      </c>
      <c r="E10" s="25">
        <f t="shared" si="2"/>
        <v>48224.899999999994</v>
      </c>
      <c r="F10" s="25">
        <f t="shared" si="2"/>
        <v>66996.700000000012</v>
      </c>
      <c r="G10" s="25">
        <f t="shared" si="2"/>
        <v>61362.6</v>
      </c>
      <c r="H10" s="25">
        <f t="shared" si="2"/>
        <v>51451.6</v>
      </c>
      <c r="I10" s="25">
        <f t="shared" si="2"/>
        <v>53350.100000000006</v>
      </c>
      <c r="J10" s="25">
        <f t="shared" si="2"/>
        <v>48792.000000000007</v>
      </c>
      <c r="K10" s="25">
        <f t="shared" si="2"/>
        <v>53045.7</v>
      </c>
      <c r="L10" s="25">
        <f t="shared" si="2"/>
        <v>483192.89999999997</v>
      </c>
      <c r="M10" s="26">
        <f t="shared" si="2"/>
        <v>55946.250401009987</v>
      </c>
      <c r="N10" s="26">
        <f t="shared" si="2"/>
        <v>44023.099094270001</v>
      </c>
      <c r="O10" s="26">
        <f t="shared" si="2"/>
        <v>48224.828399609993</v>
      </c>
      <c r="P10" s="26">
        <f t="shared" si="2"/>
        <v>66996.694470699993</v>
      </c>
      <c r="Q10" s="26">
        <f t="shared" si="2"/>
        <v>61362.617464479998</v>
      </c>
      <c r="R10" s="26">
        <f t="shared" si="2"/>
        <v>51451.57384995</v>
      </c>
      <c r="S10" s="26">
        <f t="shared" si="2"/>
        <v>53350.036080570891</v>
      </c>
      <c r="T10" s="26">
        <f t="shared" si="2"/>
        <v>47865.725844320303</v>
      </c>
      <c r="U10" s="26">
        <f t="shared" si="2"/>
        <v>48280.667387302201</v>
      </c>
      <c r="V10" s="27">
        <f t="shared" si="2"/>
        <v>477501.49299221335</v>
      </c>
      <c r="W10" s="28">
        <f t="shared" si="1"/>
        <v>101.19191397122593</v>
      </c>
    </row>
    <row r="11" spans="2:23" ht="18" customHeight="1">
      <c r="B11" s="24" t="s">
        <v>19</v>
      </c>
      <c r="C11" s="25">
        <f t="shared" ref="C11" si="3">SUM(C12:C15)</f>
        <v>24882.1</v>
      </c>
      <c r="D11" s="25">
        <f t="shared" ref="D11:V11" si="4">SUM(D12:D15)</f>
        <v>16246.9</v>
      </c>
      <c r="E11" s="25">
        <f t="shared" si="4"/>
        <v>18065.7</v>
      </c>
      <c r="F11" s="25">
        <f t="shared" si="4"/>
        <v>36171.399999999994</v>
      </c>
      <c r="G11" s="25">
        <f t="shared" si="4"/>
        <v>30998.699999999997</v>
      </c>
      <c r="H11" s="25">
        <f t="shared" si="4"/>
        <v>21322.1</v>
      </c>
      <c r="I11" s="25">
        <f t="shared" si="4"/>
        <v>24440.7</v>
      </c>
      <c r="J11" s="25">
        <f t="shared" si="4"/>
        <v>19683.600000000002</v>
      </c>
      <c r="K11" s="25">
        <f t="shared" si="4"/>
        <v>21864.7</v>
      </c>
      <c r="L11" s="29">
        <f t="shared" si="4"/>
        <v>213675.9</v>
      </c>
      <c r="M11" s="30">
        <f t="shared" si="4"/>
        <v>24882.169891659996</v>
      </c>
      <c r="N11" s="30">
        <f t="shared" si="4"/>
        <v>16246.881739789998</v>
      </c>
      <c r="O11" s="30">
        <f t="shared" si="4"/>
        <v>18065.736237959998</v>
      </c>
      <c r="P11" s="30">
        <f t="shared" si="4"/>
        <v>36171.449694179995</v>
      </c>
      <c r="Q11" s="30">
        <f t="shared" si="4"/>
        <v>30998.668970090002</v>
      </c>
      <c r="R11" s="30">
        <f t="shared" si="4"/>
        <v>21322.06612</v>
      </c>
      <c r="S11" s="30">
        <f t="shared" si="4"/>
        <v>24440.661230220881</v>
      </c>
      <c r="T11" s="30">
        <f t="shared" si="4"/>
        <v>19180.844588811931</v>
      </c>
      <c r="U11" s="30">
        <f t="shared" si="4"/>
        <v>17985.469298888103</v>
      </c>
      <c r="V11" s="27">
        <f t="shared" si="4"/>
        <v>209293.94777160091</v>
      </c>
      <c r="W11" s="28">
        <f t="shared" si="1"/>
        <v>102.09368320252675</v>
      </c>
    </row>
    <row r="12" spans="2:23" ht="18" customHeight="1">
      <c r="B12" s="31" t="s">
        <v>20</v>
      </c>
      <c r="C12" s="32">
        <f>+[1]DGII!M12</f>
        <v>8213.4</v>
      </c>
      <c r="D12" s="32">
        <f>+[1]DGII!N12</f>
        <v>6823.7</v>
      </c>
      <c r="E12" s="32">
        <f>+[1]DGII!O12</f>
        <v>7665.4</v>
      </c>
      <c r="F12" s="32">
        <f>+[1]DGII!P12</f>
        <v>7677.4</v>
      </c>
      <c r="G12" s="32">
        <f>+[1]DGII!Q12</f>
        <v>8262.4</v>
      </c>
      <c r="H12" s="32">
        <f>+[1]DGII!R12</f>
        <v>6881.2</v>
      </c>
      <c r="I12" s="32">
        <f>+[1]DGII!S12</f>
        <v>5893.2</v>
      </c>
      <c r="J12" s="32">
        <f>+[1]DGII!T12</f>
        <v>6865.2</v>
      </c>
      <c r="K12" s="32">
        <f>+[1]DGII!U12</f>
        <v>7789</v>
      </c>
      <c r="L12" s="33">
        <f>SUM(C12:K12)</f>
        <v>66070.899999999994</v>
      </c>
      <c r="M12" s="34">
        <v>8213.4869756899989</v>
      </c>
      <c r="N12" s="34">
        <v>6823.67274499</v>
      </c>
      <c r="O12" s="34">
        <v>7665.7144068699999</v>
      </c>
      <c r="P12" s="34">
        <v>7677.40922959</v>
      </c>
      <c r="Q12" s="34">
        <v>8262.4199224999993</v>
      </c>
      <c r="R12" s="34">
        <v>6881.2196566399998</v>
      </c>
      <c r="S12" s="34">
        <v>5893.1967768599998</v>
      </c>
      <c r="T12" s="34">
        <v>6541.0480373051341</v>
      </c>
      <c r="U12" s="34">
        <v>5984.4273115009355</v>
      </c>
      <c r="V12" s="35">
        <f>SUM(M12:U12)</f>
        <v>63942.595061946071</v>
      </c>
      <c r="W12" s="36">
        <f t="shared" si="1"/>
        <v>103.32846193682327</v>
      </c>
    </row>
    <row r="13" spans="2:23" ht="18" customHeight="1">
      <c r="B13" s="31" t="s">
        <v>21</v>
      </c>
      <c r="C13" s="32">
        <f>+[1]DGII!M13</f>
        <v>10863.5</v>
      </c>
      <c r="D13" s="32">
        <f>+[1]DGII!N13</f>
        <v>6754.3</v>
      </c>
      <c r="E13" s="32">
        <f>+[1]DGII!O13</f>
        <v>7280.6</v>
      </c>
      <c r="F13" s="32">
        <f>+[1]DGII!P13</f>
        <v>24162.1</v>
      </c>
      <c r="G13" s="32">
        <f>+[1]DGII!Q13</f>
        <v>18167.7</v>
      </c>
      <c r="H13" s="32">
        <f>+[1]DGII!R13</f>
        <v>9883</v>
      </c>
      <c r="I13" s="32">
        <f>+[1]DGII!S13</f>
        <v>13510.8</v>
      </c>
      <c r="J13" s="32">
        <f>+[1]DGII!T13</f>
        <v>9376.2000000000007</v>
      </c>
      <c r="K13" s="32">
        <f>+[1]DGII!U13</f>
        <v>9413.7999999999993</v>
      </c>
      <c r="L13" s="33">
        <f>SUM(C13:K13)</f>
        <v>109412</v>
      </c>
      <c r="M13" s="34">
        <v>10863.483390539999</v>
      </c>
      <c r="N13" s="34">
        <v>6754.2965843699985</v>
      </c>
      <c r="O13" s="34">
        <v>7280.6421297700008</v>
      </c>
      <c r="P13" s="34">
        <v>24162.066748609996</v>
      </c>
      <c r="Q13" s="34">
        <v>18167.700338220006</v>
      </c>
      <c r="R13" s="34">
        <v>9882.9989254800003</v>
      </c>
      <c r="S13" s="34">
        <v>13510.837825480881</v>
      </c>
      <c r="T13" s="34">
        <v>9343.5682348346418</v>
      </c>
      <c r="U13" s="34">
        <v>8852.6397602650741</v>
      </c>
      <c r="V13" s="35">
        <f>SUM(M13:U13)</f>
        <v>108818.23393757059</v>
      </c>
      <c r="W13" s="36">
        <f t="shared" si="1"/>
        <v>100.54564942008713</v>
      </c>
    </row>
    <row r="14" spans="2:23" ht="18" customHeight="1">
      <c r="B14" s="31" t="s">
        <v>22</v>
      </c>
      <c r="C14" s="32">
        <f>+[1]DGII!M14</f>
        <v>5706.1</v>
      </c>
      <c r="D14" s="32">
        <f>+[1]DGII!N14</f>
        <v>2498.9</v>
      </c>
      <c r="E14" s="32">
        <f>+[1]DGII!O14</f>
        <v>2986.7</v>
      </c>
      <c r="F14" s="32">
        <f>+[1]DGII!P14</f>
        <v>4221.2</v>
      </c>
      <c r="G14" s="32">
        <f>+[1]DGII!Q14</f>
        <v>4423.3</v>
      </c>
      <c r="H14" s="32">
        <f>+[1]DGII!R14</f>
        <v>4380.8</v>
      </c>
      <c r="I14" s="32">
        <f>+[1]DGII!S14</f>
        <v>4877.7</v>
      </c>
      <c r="J14" s="32">
        <f>+[1]DGII!T14</f>
        <v>3242.4</v>
      </c>
      <c r="K14" s="32">
        <f>+[1]DGII!U14</f>
        <v>4514</v>
      </c>
      <c r="L14" s="33">
        <f>SUM(C14:K14)</f>
        <v>36851.100000000006</v>
      </c>
      <c r="M14" s="34">
        <v>5706.1081569999988</v>
      </c>
      <c r="N14" s="34">
        <v>2498.9147498499997</v>
      </c>
      <c r="O14" s="34">
        <v>2986.3589917099998</v>
      </c>
      <c r="P14" s="34">
        <v>4221.2329354699996</v>
      </c>
      <c r="Q14" s="34">
        <v>4423.3137317599994</v>
      </c>
      <c r="R14" s="34">
        <v>4380.7945759200002</v>
      </c>
      <c r="S14" s="34">
        <v>4877.6462867700002</v>
      </c>
      <c r="T14" s="34">
        <v>3192.866723732142</v>
      </c>
      <c r="U14" s="34">
        <v>3026.675017247589</v>
      </c>
      <c r="V14" s="35">
        <f>SUM(M14:U14)</f>
        <v>35313.91116945973</v>
      </c>
      <c r="W14" s="36">
        <f t="shared" si="1"/>
        <v>104.35292715996202</v>
      </c>
    </row>
    <row r="15" spans="2:23" ht="18" customHeight="1">
      <c r="B15" s="31" t="s">
        <v>23</v>
      </c>
      <c r="C15" s="32">
        <f>+[1]DGII!M15</f>
        <v>99.1</v>
      </c>
      <c r="D15" s="32">
        <f>+[1]DGII!N15</f>
        <v>170</v>
      </c>
      <c r="E15" s="32">
        <f>+[1]DGII!O15</f>
        <v>133</v>
      </c>
      <c r="F15" s="32">
        <f>+[1]DGII!P15</f>
        <v>110.7</v>
      </c>
      <c r="G15" s="32">
        <f>+[1]DGII!Q15</f>
        <v>145.30000000000001</v>
      </c>
      <c r="H15" s="32">
        <f>+[1]DGII!R15</f>
        <v>177.1</v>
      </c>
      <c r="I15" s="32">
        <f>+[1]DGII!S15</f>
        <v>159</v>
      </c>
      <c r="J15" s="32">
        <f>+[1]DGII!T15</f>
        <v>199.8</v>
      </c>
      <c r="K15" s="32">
        <f>+[1]DGII!U15</f>
        <v>147.9</v>
      </c>
      <c r="L15" s="33">
        <f>SUM(C15:K15)</f>
        <v>1341.9000000000003</v>
      </c>
      <c r="M15" s="34">
        <v>99.091368429999989</v>
      </c>
      <c r="N15" s="34">
        <v>169.99766057999997</v>
      </c>
      <c r="O15" s="34">
        <v>133.02070961000001</v>
      </c>
      <c r="P15" s="34">
        <v>110.74078051000001</v>
      </c>
      <c r="Q15" s="34">
        <v>145.23497761000002</v>
      </c>
      <c r="R15" s="34">
        <v>177.05296196</v>
      </c>
      <c r="S15" s="34">
        <v>158.98034110999998</v>
      </c>
      <c r="T15" s="34">
        <v>103.36159294001523</v>
      </c>
      <c r="U15" s="34">
        <v>121.72720987450344</v>
      </c>
      <c r="V15" s="35">
        <f>SUM(M15:U15)</f>
        <v>1219.2076026245186</v>
      </c>
      <c r="W15" s="36">
        <f t="shared" si="1"/>
        <v>110.0632900509617</v>
      </c>
    </row>
    <row r="16" spans="2:23" ht="18" customHeight="1">
      <c r="B16" s="24" t="s">
        <v>24</v>
      </c>
      <c r="C16" s="25">
        <f t="shared" ref="C16:V16" si="5">+C17+C25</f>
        <v>2422.7999999999997</v>
      </c>
      <c r="D16" s="25">
        <f t="shared" si="5"/>
        <v>3160.1</v>
      </c>
      <c r="E16" s="25">
        <f t="shared" si="5"/>
        <v>4727</v>
      </c>
      <c r="F16" s="25">
        <f t="shared" si="5"/>
        <v>4715.4000000000005</v>
      </c>
      <c r="G16" s="25">
        <f t="shared" si="5"/>
        <v>4823.7000000000007</v>
      </c>
      <c r="H16" s="25">
        <f t="shared" si="5"/>
        <v>3340.1000000000004</v>
      </c>
      <c r="I16" s="25">
        <f t="shared" si="5"/>
        <v>3396.4</v>
      </c>
      <c r="J16" s="25">
        <f t="shared" si="5"/>
        <v>3441.1</v>
      </c>
      <c r="K16" s="25">
        <f t="shared" si="5"/>
        <v>4491.7999999999993</v>
      </c>
      <c r="L16" s="29">
        <f t="shared" si="5"/>
        <v>34518.400000000009</v>
      </c>
      <c r="M16" s="26">
        <f t="shared" si="5"/>
        <v>2422.7771985700001</v>
      </c>
      <c r="N16" s="26">
        <f t="shared" si="5"/>
        <v>3160.1388999999995</v>
      </c>
      <c r="O16" s="26">
        <f t="shared" si="5"/>
        <v>4727.1643043700005</v>
      </c>
      <c r="P16" s="26">
        <f t="shared" si="5"/>
        <v>4715.3838694899996</v>
      </c>
      <c r="Q16" s="26">
        <f t="shared" si="5"/>
        <v>4823.7462473099995</v>
      </c>
      <c r="R16" s="26">
        <f t="shared" si="5"/>
        <v>3340.1219798800003</v>
      </c>
      <c r="S16" s="26">
        <f t="shared" si="5"/>
        <v>3396.4199460400005</v>
      </c>
      <c r="T16" s="26">
        <f t="shared" si="5"/>
        <v>3432.9348239988612</v>
      </c>
      <c r="U16" s="26">
        <f t="shared" si="5"/>
        <v>4462.4084374263812</v>
      </c>
      <c r="V16" s="27">
        <f t="shared" si="5"/>
        <v>34481.095707085246</v>
      </c>
      <c r="W16" s="28">
        <f t="shared" si="1"/>
        <v>100.10818766674836</v>
      </c>
    </row>
    <row r="17" spans="2:24" ht="18" customHeight="1">
      <c r="B17" s="37" t="s">
        <v>25</v>
      </c>
      <c r="C17" s="25">
        <f t="shared" ref="C17:V17" si="6">SUM(C18:C24)</f>
        <v>2294.1</v>
      </c>
      <c r="D17" s="25">
        <f t="shared" si="6"/>
        <v>2965.9</v>
      </c>
      <c r="E17" s="25">
        <f t="shared" si="6"/>
        <v>4481</v>
      </c>
      <c r="F17" s="25">
        <f t="shared" si="6"/>
        <v>4530.6000000000004</v>
      </c>
      <c r="G17" s="25">
        <f t="shared" si="6"/>
        <v>4603.1000000000004</v>
      </c>
      <c r="H17" s="25">
        <f t="shared" si="6"/>
        <v>3138.1000000000004</v>
      </c>
      <c r="I17" s="25">
        <f t="shared" si="6"/>
        <v>3202.2000000000003</v>
      </c>
      <c r="J17" s="25">
        <f t="shared" si="6"/>
        <v>3250.4</v>
      </c>
      <c r="K17" s="25">
        <f t="shared" si="6"/>
        <v>4296.5999999999995</v>
      </c>
      <c r="L17" s="29">
        <f t="shared" si="6"/>
        <v>32762.000000000007</v>
      </c>
      <c r="M17" s="26">
        <f t="shared" si="6"/>
        <v>2294.1222983299999</v>
      </c>
      <c r="N17" s="26">
        <f t="shared" si="6"/>
        <v>2965.9362079599996</v>
      </c>
      <c r="O17" s="26">
        <f t="shared" si="6"/>
        <v>4481.1123429400004</v>
      </c>
      <c r="P17" s="26">
        <f t="shared" si="6"/>
        <v>4530.5884327099993</v>
      </c>
      <c r="Q17" s="26">
        <f t="shared" si="6"/>
        <v>4603.1256055499998</v>
      </c>
      <c r="R17" s="26">
        <f t="shared" si="6"/>
        <v>3138.1064093800001</v>
      </c>
      <c r="S17" s="26">
        <f t="shared" si="6"/>
        <v>3202.2237906100004</v>
      </c>
      <c r="T17" s="26">
        <f t="shared" si="6"/>
        <v>3287.4693465128043</v>
      </c>
      <c r="U17" s="26">
        <f t="shared" si="6"/>
        <v>4310.1041504944496</v>
      </c>
      <c r="V17" s="27">
        <f t="shared" si="6"/>
        <v>32812.788584487258</v>
      </c>
      <c r="W17" s="28">
        <f t="shared" si="1"/>
        <v>99.845217103823785</v>
      </c>
    </row>
    <row r="18" spans="2:24" ht="18" customHeight="1">
      <c r="B18" s="38" t="s">
        <v>26</v>
      </c>
      <c r="C18" s="32">
        <f>+[1]DGII!M18</f>
        <v>95.3</v>
      </c>
      <c r="D18" s="32">
        <f>+[1]DGII!N18</f>
        <v>354</v>
      </c>
      <c r="E18" s="32">
        <f>+[1]DGII!O18</f>
        <v>1483.4</v>
      </c>
      <c r="F18" s="32">
        <f>+[1]DGII!P18</f>
        <v>189.1</v>
      </c>
      <c r="G18" s="32">
        <f>+[1]DGII!Q18</f>
        <v>168.8</v>
      </c>
      <c r="H18" s="32">
        <f>+[1]DGII!R18</f>
        <v>140.1</v>
      </c>
      <c r="I18" s="32">
        <f>+[1]DGII!S18</f>
        <v>136.6</v>
      </c>
      <c r="J18" s="32">
        <f>+[1]DGII!T18</f>
        <v>334.9</v>
      </c>
      <c r="K18" s="32">
        <f>+[1]DGII!U18</f>
        <v>1180</v>
      </c>
      <c r="L18" s="33">
        <f t="shared" ref="L18:L25" si="7">SUM(C18:K18)</f>
        <v>4082.2000000000003</v>
      </c>
      <c r="M18" s="39">
        <v>95.294687699999997</v>
      </c>
      <c r="N18" s="39">
        <v>354.01066194999999</v>
      </c>
      <c r="O18" s="39">
        <v>1483.46355369</v>
      </c>
      <c r="P18" s="39">
        <v>189.09120891000001</v>
      </c>
      <c r="Q18" s="39">
        <v>168.79765349000002</v>
      </c>
      <c r="R18" s="39">
        <v>140.0557378</v>
      </c>
      <c r="S18" s="39">
        <v>136.64225003000001</v>
      </c>
      <c r="T18" s="39">
        <v>310.44696491071102</v>
      </c>
      <c r="U18" s="39">
        <v>1450.8519220379601</v>
      </c>
      <c r="V18" s="35">
        <f t="shared" ref="V18:V25" si="8">SUM(M18:U18)</f>
        <v>4328.6546405186709</v>
      </c>
      <c r="W18" s="36">
        <f t="shared" si="1"/>
        <v>94.306437889229727</v>
      </c>
    </row>
    <row r="19" spans="2:24" ht="18" customHeight="1">
      <c r="B19" s="38" t="s">
        <v>27</v>
      </c>
      <c r="C19" s="32">
        <f>+[1]DGII!M19</f>
        <v>257.10000000000002</v>
      </c>
      <c r="D19" s="32">
        <f>+[1]DGII!N19</f>
        <v>217.9</v>
      </c>
      <c r="E19" s="32">
        <f>+[1]DGII!O19</f>
        <v>234.2</v>
      </c>
      <c r="F19" s="32">
        <f>+[1]DGII!P19</f>
        <v>1658.7</v>
      </c>
      <c r="G19" s="32">
        <f>+[1]DGII!Q19</f>
        <v>2019.9</v>
      </c>
      <c r="H19" s="32">
        <f>+[1]DGII!R19</f>
        <v>317.10000000000002</v>
      </c>
      <c r="I19" s="32">
        <f>+[1]DGII!S19</f>
        <v>349.9</v>
      </c>
      <c r="J19" s="32">
        <f>+[1]DGII!T19</f>
        <v>170.8</v>
      </c>
      <c r="K19" s="32">
        <f>+[1]DGII!U19</f>
        <v>193.6</v>
      </c>
      <c r="L19" s="33">
        <f t="shared" si="7"/>
        <v>5419.2000000000007</v>
      </c>
      <c r="M19" s="39">
        <v>257.07833290999997</v>
      </c>
      <c r="N19" s="39">
        <v>217.93268927</v>
      </c>
      <c r="O19" s="39">
        <v>234.20551958999999</v>
      </c>
      <c r="P19" s="39">
        <v>1658.6915383599999</v>
      </c>
      <c r="Q19" s="39">
        <v>2019.8931877499999</v>
      </c>
      <c r="R19" s="39">
        <v>317.09004791000001</v>
      </c>
      <c r="S19" s="39">
        <v>349.90947145000001</v>
      </c>
      <c r="T19" s="39">
        <v>248.74513194242098</v>
      </c>
      <c r="U19" s="39">
        <v>295.46196549609459</v>
      </c>
      <c r="V19" s="35">
        <f t="shared" si="8"/>
        <v>5599.0078846785145</v>
      </c>
      <c r="W19" s="36">
        <f t="shared" si="1"/>
        <v>96.788575969493607</v>
      </c>
    </row>
    <row r="20" spans="2:24" ht="18" customHeight="1">
      <c r="B20" s="38" t="s">
        <v>28</v>
      </c>
      <c r="C20" s="32">
        <f>+[1]DGII!M20</f>
        <v>810.2</v>
      </c>
      <c r="D20" s="32">
        <f>+[1]DGII!N20</f>
        <v>983.3</v>
      </c>
      <c r="E20" s="32">
        <f>+[1]DGII!O20</f>
        <v>1189.0999999999999</v>
      </c>
      <c r="F20" s="32">
        <f>+[1]DGII!P20</f>
        <v>954.5</v>
      </c>
      <c r="G20" s="32">
        <f>+[1]DGII!Q20</f>
        <v>1003.2</v>
      </c>
      <c r="H20" s="32">
        <f>+[1]DGII!R20</f>
        <v>1151</v>
      </c>
      <c r="I20" s="32">
        <f>+[1]DGII!S20</f>
        <v>1047.5</v>
      </c>
      <c r="J20" s="32">
        <f>+[1]DGII!T20</f>
        <v>1359.9</v>
      </c>
      <c r="K20" s="32">
        <f>+[1]DGII!U20</f>
        <v>1113.8</v>
      </c>
      <c r="L20" s="33">
        <f t="shared" si="7"/>
        <v>9612.5</v>
      </c>
      <c r="M20" s="39">
        <v>810.20874855</v>
      </c>
      <c r="N20" s="39">
        <v>983.26452541999993</v>
      </c>
      <c r="O20" s="39">
        <v>1189.1187224800001</v>
      </c>
      <c r="P20" s="39">
        <v>954.53841791000002</v>
      </c>
      <c r="Q20" s="39">
        <v>1003.2395784299999</v>
      </c>
      <c r="R20" s="39">
        <v>1150.9700616</v>
      </c>
      <c r="S20" s="39">
        <v>1047.52907114</v>
      </c>
      <c r="T20" s="39">
        <v>1289.7157940632301</v>
      </c>
      <c r="U20" s="39">
        <v>1017.9989471039801</v>
      </c>
      <c r="V20" s="35">
        <f t="shared" si="8"/>
        <v>9446.5838666972104</v>
      </c>
      <c r="W20" s="36">
        <f t="shared" si="1"/>
        <v>101.75636119515868</v>
      </c>
    </row>
    <row r="21" spans="2:24" ht="18" customHeight="1">
      <c r="B21" s="38" t="s">
        <v>29</v>
      </c>
      <c r="C21" s="32">
        <f>+[1]DGII!M21</f>
        <v>150.19999999999999</v>
      </c>
      <c r="D21" s="32">
        <f>+[1]DGII!N21</f>
        <v>186.7</v>
      </c>
      <c r="E21" s="32">
        <f>+[1]DGII!O21</f>
        <v>205</v>
      </c>
      <c r="F21" s="32">
        <f>+[1]DGII!P21</f>
        <v>156.5</v>
      </c>
      <c r="G21" s="32">
        <f>+[1]DGII!Q21</f>
        <v>171.8</v>
      </c>
      <c r="H21" s="32">
        <f>+[1]DGII!R21</f>
        <v>168.6</v>
      </c>
      <c r="I21" s="32">
        <f>+[1]DGII!S21</f>
        <v>165.1</v>
      </c>
      <c r="J21" s="32">
        <f>+[1]DGII!T21</f>
        <v>170.4</v>
      </c>
      <c r="K21" s="32">
        <f>+[1]DGII!U21</f>
        <v>159.6</v>
      </c>
      <c r="L21" s="33">
        <f t="shared" si="7"/>
        <v>1533.8999999999999</v>
      </c>
      <c r="M21" s="39">
        <v>150.21790759999999</v>
      </c>
      <c r="N21" s="39">
        <v>186.73900089</v>
      </c>
      <c r="O21" s="39">
        <v>205.00449271000002</v>
      </c>
      <c r="P21" s="39">
        <v>156.47917586000003</v>
      </c>
      <c r="Q21" s="39">
        <v>171.84656666000001</v>
      </c>
      <c r="R21" s="39">
        <v>168.57374829</v>
      </c>
      <c r="S21" s="39">
        <v>165.11776184999999</v>
      </c>
      <c r="T21" s="39">
        <v>168.46570504706764</v>
      </c>
      <c r="U21" s="39">
        <v>183.91024326968176</v>
      </c>
      <c r="V21" s="35">
        <f t="shared" si="8"/>
        <v>1556.3546021767495</v>
      </c>
      <c r="W21" s="36">
        <f t="shared" si="1"/>
        <v>98.557230971313075</v>
      </c>
    </row>
    <row r="22" spans="2:24" ht="18" customHeight="1">
      <c r="B22" s="38" t="s">
        <v>30</v>
      </c>
      <c r="C22" s="32">
        <f>+[1]DGII!M22</f>
        <v>79.3</v>
      </c>
      <c r="D22" s="32">
        <f>+[1]DGII!N22</f>
        <v>102.1</v>
      </c>
      <c r="E22" s="32">
        <f>+[1]DGII!O22</f>
        <v>147.30000000000001</v>
      </c>
      <c r="F22" s="32">
        <f>+[1]DGII!P22</f>
        <v>127.4</v>
      </c>
      <c r="G22" s="32">
        <f>+[1]DGII!Q22</f>
        <v>101.3</v>
      </c>
      <c r="H22" s="32">
        <f>+[1]DGII!R22</f>
        <v>117</v>
      </c>
      <c r="I22" s="32">
        <f>+[1]DGII!S22</f>
        <v>91.2</v>
      </c>
      <c r="J22" s="32">
        <f>+[1]DGII!T22</f>
        <v>113.1</v>
      </c>
      <c r="K22" s="32">
        <f>+[1]DGII!U22</f>
        <v>221.5</v>
      </c>
      <c r="L22" s="33">
        <f t="shared" si="7"/>
        <v>1100.2</v>
      </c>
      <c r="M22" s="39">
        <v>79.305780430000013</v>
      </c>
      <c r="N22" s="39">
        <v>102.08678476999999</v>
      </c>
      <c r="O22" s="39">
        <v>147.34799308000001</v>
      </c>
      <c r="P22" s="39">
        <v>127.38604135</v>
      </c>
      <c r="Q22" s="39">
        <v>101.33700767000001</v>
      </c>
      <c r="R22" s="39">
        <v>117.07490676</v>
      </c>
      <c r="S22" s="39">
        <v>91.224123890000001</v>
      </c>
      <c r="T22" s="39">
        <v>200.21636987189774</v>
      </c>
      <c r="U22" s="39">
        <v>170.36831462662033</v>
      </c>
      <c r="V22" s="35">
        <f t="shared" si="8"/>
        <v>1136.3473224485181</v>
      </c>
      <c r="W22" s="36">
        <f t="shared" si="1"/>
        <v>96.818989957169919</v>
      </c>
      <c r="X22" s="40"/>
    </row>
    <row r="23" spans="2:24" ht="18" customHeight="1">
      <c r="B23" s="41" t="s">
        <v>31</v>
      </c>
      <c r="C23" s="32">
        <f>+[1]DGII!M23</f>
        <v>833.9</v>
      </c>
      <c r="D23" s="32">
        <f>+[1]DGII!N23</f>
        <v>1008.5</v>
      </c>
      <c r="E23" s="32">
        <f>+[1]DGII!O23</f>
        <v>1007.9</v>
      </c>
      <c r="F23" s="32">
        <f>+[1]DGII!P23</f>
        <v>1287.3</v>
      </c>
      <c r="G23" s="32">
        <f>+[1]DGII!Q23</f>
        <v>1032.5999999999999</v>
      </c>
      <c r="H23" s="32">
        <f>+[1]DGII!R23</f>
        <v>1029.5</v>
      </c>
      <c r="I23" s="32">
        <f>+[1]DGII!S23</f>
        <v>1328</v>
      </c>
      <c r="J23" s="32">
        <f>+[1]DGII!T23</f>
        <v>996.7</v>
      </c>
      <c r="K23" s="32">
        <f>+[1]DGII!U23</f>
        <v>1294.5999999999999</v>
      </c>
      <c r="L23" s="33">
        <f t="shared" si="7"/>
        <v>9819.0000000000018</v>
      </c>
      <c r="M23" s="39">
        <v>833.92443854999999</v>
      </c>
      <c r="N23" s="39">
        <v>1008.47443524</v>
      </c>
      <c r="O23" s="39">
        <v>1007.86685099</v>
      </c>
      <c r="P23" s="39">
        <v>1287.2884866099998</v>
      </c>
      <c r="Q23" s="39">
        <v>1032.57854174</v>
      </c>
      <c r="R23" s="39">
        <v>1029.54969796</v>
      </c>
      <c r="S23" s="39">
        <v>1327.9670676600001</v>
      </c>
      <c r="T23" s="39">
        <v>961.13508688000002</v>
      </c>
      <c r="U23" s="39">
        <v>1106.7762083485495</v>
      </c>
      <c r="V23" s="35">
        <f t="shared" si="8"/>
        <v>9595.5608139785509</v>
      </c>
      <c r="W23" s="36">
        <f t="shared" si="1"/>
        <v>102.32856828645127</v>
      </c>
    </row>
    <row r="24" spans="2:24" ht="18" customHeight="1">
      <c r="B24" s="41" t="s">
        <v>32</v>
      </c>
      <c r="C24" s="32">
        <f>+[1]DGII!M24</f>
        <v>68.099999999999994</v>
      </c>
      <c r="D24" s="32">
        <f>+[1]DGII!N24</f>
        <v>113.4</v>
      </c>
      <c r="E24" s="32">
        <f>+[1]DGII!O24</f>
        <v>214.1</v>
      </c>
      <c r="F24" s="32">
        <f>+[1]DGII!P24</f>
        <v>157.1</v>
      </c>
      <c r="G24" s="32">
        <f>+[1]DGII!Q24</f>
        <v>105.5</v>
      </c>
      <c r="H24" s="32">
        <f>+[1]DGII!R24</f>
        <v>214.8</v>
      </c>
      <c r="I24" s="32">
        <f>+[1]DGII!S24</f>
        <v>83.9</v>
      </c>
      <c r="J24" s="32">
        <f>+[1]DGII!T24</f>
        <v>104.6</v>
      </c>
      <c r="K24" s="32">
        <f>+[1]DGII!U24</f>
        <v>133.5</v>
      </c>
      <c r="L24" s="33">
        <f t="shared" si="7"/>
        <v>1195</v>
      </c>
      <c r="M24" s="32">
        <v>68.092402589999992</v>
      </c>
      <c r="N24" s="32">
        <v>113.42811042</v>
      </c>
      <c r="O24" s="32">
        <v>214.1052104</v>
      </c>
      <c r="P24" s="32">
        <v>157.11356370999997</v>
      </c>
      <c r="Q24" s="32">
        <v>105.43306981000001</v>
      </c>
      <c r="R24" s="32">
        <v>214.79220906</v>
      </c>
      <c r="S24" s="32">
        <v>83.834044589999991</v>
      </c>
      <c r="T24" s="32">
        <v>108.74429379747701</v>
      </c>
      <c r="U24" s="32">
        <v>84.736549611563845</v>
      </c>
      <c r="V24" s="35">
        <f t="shared" si="8"/>
        <v>1150.2794539890408</v>
      </c>
      <c r="W24" s="36">
        <f t="shared" si="1"/>
        <v>103.88779838289499</v>
      </c>
    </row>
    <row r="25" spans="2:24" ht="18" customHeight="1">
      <c r="B25" s="37" t="s">
        <v>33</v>
      </c>
      <c r="C25" s="25">
        <f>+[1]DGII!M25</f>
        <v>128.69999999999999</v>
      </c>
      <c r="D25" s="25">
        <f>+[1]DGII!N25</f>
        <v>194.2</v>
      </c>
      <c r="E25" s="25">
        <f>+[1]DGII!O25</f>
        <v>246</v>
      </c>
      <c r="F25" s="25">
        <f>+[1]DGII!P25</f>
        <v>184.8</v>
      </c>
      <c r="G25" s="25">
        <f>+[1]DGII!Q25</f>
        <v>220.6</v>
      </c>
      <c r="H25" s="25">
        <f>+[1]DGII!R25</f>
        <v>202</v>
      </c>
      <c r="I25" s="25">
        <f>+[1]DGII!S25</f>
        <v>194.2</v>
      </c>
      <c r="J25" s="25">
        <f>+[1]DGII!T25</f>
        <v>190.7</v>
      </c>
      <c r="K25" s="25">
        <f>+[1]DGII!U25</f>
        <v>195.2</v>
      </c>
      <c r="L25" s="29">
        <f t="shared" si="7"/>
        <v>1756.4000000000003</v>
      </c>
      <c r="M25" s="30">
        <v>128.65490023999999</v>
      </c>
      <c r="N25" s="30">
        <v>194.20269203999999</v>
      </c>
      <c r="O25" s="30">
        <v>246.05196142999998</v>
      </c>
      <c r="P25" s="30">
        <v>184.79543677999996</v>
      </c>
      <c r="Q25" s="30">
        <v>220.62064176000001</v>
      </c>
      <c r="R25" s="30">
        <v>202.01557050000002</v>
      </c>
      <c r="S25" s="30">
        <v>194.19615543</v>
      </c>
      <c r="T25" s="30">
        <v>145.46547748605704</v>
      </c>
      <c r="U25" s="30">
        <v>152.30428693193184</v>
      </c>
      <c r="V25" s="27">
        <f t="shared" si="8"/>
        <v>1668.3071225979888</v>
      </c>
      <c r="W25" s="28">
        <f t="shared" si="1"/>
        <v>105.28037531032224</v>
      </c>
    </row>
    <row r="26" spans="2:24" ht="18" customHeight="1">
      <c r="B26" s="24" t="s">
        <v>34</v>
      </c>
      <c r="C26" s="25">
        <f t="shared" ref="C26:V26" si="9">+C27+C29+C38+C43</f>
        <v>27800.799999999999</v>
      </c>
      <c r="D26" s="25">
        <f t="shared" si="9"/>
        <v>23784.5</v>
      </c>
      <c r="E26" s="25">
        <f t="shared" si="9"/>
        <v>24638.5</v>
      </c>
      <c r="F26" s="25">
        <f t="shared" si="9"/>
        <v>25268.699999999997</v>
      </c>
      <c r="G26" s="25">
        <f t="shared" si="9"/>
        <v>24716.3</v>
      </c>
      <c r="H26" s="25">
        <f t="shared" si="9"/>
        <v>25990</v>
      </c>
      <c r="I26" s="25">
        <f t="shared" si="9"/>
        <v>24693.899999999994</v>
      </c>
      <c r="J26" s="25">
        <f t="shared" si="9"/>
        <v>24779.9</v>
      </c>
      <c r="K26" s="25">
        <f t="shared" si="9"/>
        <v>25862.799999999999</v>
      </c>
      <c r="L26" s="29">
        <f t="shared" si="9"/>
        <v>227535.4</v>
      </c>
      <c r="M26" s="26">
        <f t="shared" si="9"/>
        <v>27800.769016849998</v>
      </c>
      <c r="N26" s="26">
        <f t="shared" si="9"/>
        <v>23784.471989780002</v>
      </c>
      <c r="O26" s="26">
        <f t="shared" si="9"/>
        <v>24638.321332209998</v>
      </c>
      <c r="P26" s="26">
        <f t="shared" si="9"/>
        <v>25268.67343603</v>
      </c>
      <c r="Q26" s="26">
        <f t="shared" si="9"/>
        <v>24716.277861819999</v>
      </c>
      <c r="R26" s="26">
        <f t="shared" si="9"/>
        <v>25990.002299309999</v>
      </c>
      <c r="S26" s="26">
        <f t="shared" si="9"/>
        <v>24693.909817390002</v>
      </c>
      <c r="T26" s="26">
        <f t="shared" si="9"/>
        <v>24512.650355607679</v>
      </c>
      <c r="U26" s="26">
        <f t="shared" si="9"/>
        <v>25176.144433408437</v>
      </c>
      <c r="V26" s="27">
        <f t="shared" si="9"/>
        <v>226581.22054240605</v>
      </c>
      <c r="W26" s="28">
        <f t="shared" si="1"/>
        <v>100.4211202743589</v>
      </c>
    </row>
    <row r="27" spans="2:24" ht="18" customHeight="1">
      <c r="B27" s="37" t="s">
        <v>35</v>
      </c>
      <c r="C27" s="25">
        <f t="shared" ref="C27:V27" si="10">+C28</f>
        <v>15662.9</v>
      </c>
      <c r="D27" s="25">
        <f t="shared" si="10"/>
        <v>11723.7</v>
      </c>
      <c r="E27" s="25">
        <f t="shared" si="10"/>
        <v>11686.7</v>
      </c>
      <c r="F27" s="25">
        <f t="shared" si="10"/>
        <v>13848.8</v>
      </c>
      <c r="G27" s="25">
        <f t="shared" si="10"/>
        <v>12830.5</v>
      </c>
      <c r="H27" s="25">
        <f t="shared" si="10"/>
        <v>13337.9</v>
      </c>
      <c r="I27" s="25">
        <f t="shared" si="10"/>
        <v>12961.8</v>
      </c>
      <c r="J27" s="25">
        <f t="shared" si="10"/>
        <v>13257.7</v>
      </c>
      <c r="K27" s="25">
        <f t="shared" si="10"/>
        <v>13104.3</v>
      </c>
      <c r="L27" s="29">
        <f t="shared" si="10"/>
        <v>118414.3</v>
      </c>
      <c r="M27" s="26">
        <f t="shared" si="10"/>
        <v>15662.910529659999</v>
      </c>
      <c r="N27" s="26">
        <f t="shared" si="10"/>
        <v>11723.6596847</v>
      </c>
      <c r="O27" s="26">
        <f t="shared" si="10"/>
        <v>11686.52670527</v>
      </c>
      <c r="P27" s="26">
        <f t="shared" si="10"/>
        <v>13848.844412389999</v>
      </c>
      <c r="Q27" s="26">
        <f t="shared" si="10"/>
        <v>12830.556014719999</v>
      </c>
      <c r="R27" s="26">
        <f t="shared" si="10"/>
        <v>13337.912769389999</v>
      </c>
      <c r="S27" s="26">
        <f t="shared" si="10"/>
        <v>12961.839501979999</v>
      </c>
      <c r="T27" s="26">
        <f t="shared" si="10"/>
        <v>13111.596767552799</v>
      </c>
      <c r="U27" s="26">
        <f t="shared" si="10"/>
        <v>12905.4472069901</v>
      </c>
      <c r="V27" s="27">
        <f t="shared" si="10"/>
        <v>118069.29359265287</v>
      </c>
      <c r="W27" s="28">
        <f t="shared" si="1"/>
        <v>100.2922067176394</v>
      </c>
    </row>
    <row r="28" spans="2:24" ht="18" customHeight="1">
      <c r="B28" s="42" t="s">
        <v>36</v>
      </c>
      <c r="C28" s="32">
        <f>+[1]DGII!M28</f>
        <v>15662.9</v>
      </c>
      <c r="D28" s="32">
        <f>+[1]DGII!N28</f>
        <v>11723.7</v>
      </c>
      <c r="E28" s="32">
        <f>+[1]DGII!O28</f>
        <v>11686.7</v>
      </c>
      <c r="F28" s="32">
        <f>+[1]DGII!P28</f>
        <v>13848.8</v>
      </c>
      <c r="G28" s="32">
        <f>+[1]DGII!Q28</f>
        <v>12830.5</v>
      </c>
      <c r="H28" s="32">
        <f>+[1]DGII!R28</f>
        <v>13337.9</v>
      </c>
      <c r="I28" s="32">
        <f>+[1]DGII!S28</f>
        <v>12961.8</v>
      </c>
      <c r="J28" s="32">
        <f>+[1]DGII!T28</f>
        <v>13257.7</v>
      </c>
      <c r="K28" s="32">
        <f>+[1]DGII!U28</f>
        <v>13104.3</v>
      </c>
      <c r="L28" s="33">
        <f>SUM(C28:K28)</f>
        <v>118414.3</v>
      </c>
      <c r="M28" s="39">
        <v>15662.910529659999</v>
      </c>
      <c r="N28" s="39">
        <v>11723.6596847</v>
      </c>
      <c r="O28" s="39">
        <v>11686.52670527</v>
      </c>
      <c r="P28" s="39">
        <v>13848.844412389999</v>
      </c>
      <c r="Q28" s="39">
        <v>12830.556014719999</v>
      </c>
      <c r="R28" s="39">
        <v>13337.912769389999</v>
      </c>
      <c r="S28" s="39">
        <v>12961.839501979999</v>
      </c>
      <c r="T28" s="39">
        <v>13111.596767552799</v>
      </c>
      <c r="U28" s="39">
        <v>12905.4472069901</v>
      </c>
      <c r="V28" s="35">
        <f>SUM(M28:U28)</f>
        <v>118069.29359265287</v>
      </c>
      <c r="W28" s="36">
        <f t="shared" si="1"/>
        <v>100.2922067176394</v>
      </c>
    </row>
    <row r="29" spans="2:24" ht="18" customHeight="1">
      <c r="B29" s="43" t="s">
        <v>37</v>
      </c>
      <c r="C29" s="25">
        <f t="shared" ref="C29:V29" si="11">SUM(C30:C37)</f>
        <v>10048.000000000002</v>
      </c>
      <c r="D29" s="25">
        <f t="shared" si="11"/>
        <v>9575.7999999999993</v>
      </c>
      <c r="E29" s="25">
        <f t="shared" si="11"/>
        <v>10954.5</v>
      </c>
      <c r="F29" s="25">
        <f t="shared" si="11"/>
        <v>9963.2999999999993</v>
      </c>
      <c r="G29" s="25">
        <f t="shared" si="11"/>
        <v>10207.900000000001</v>
      </c>
      <c r="H29" s="25">
        <f t="shared" si="11"/>
        <v>10981.699999999997</v>
      </c>
      <c r="I29" s="25">
        <f t="shared" si="11"/>
        <v>10133.9</v>
      </c>
      <c r="J29" s="25">
        <f t="shared" si="11"/>
        <v>9881.7999999999993</v>
      </c>
      <c r="K29" s="25">
        <f t="shared" si="11"/>
        <v>11251.7</v>
      </c>
      <c r="L29" s="29">
        <f t="shared" si="11"/>
        <v>92998.599999999991</v>
      </c>
      <c r="M29" s="26">
        <f t="shared" si="11"/>
        <v>10048.032314929998</v>
      </c>
      <c r="N29" s="26">
        <f t="shared" si="11"/>
        <v>9575.8016235399991</v>
      </c>
      <c r="O29" s="26">
        <f t="shared" si="11"/>
        <v>10954.521863759999</v>
      </c>
      <c r="P29" s="26">
        <f t="shared" si="11"/>
        <v>9963.3087948100019</v>
      </c>
      <c r="Q29" s="26">
        <f t="shared" si="11"/>
        <v>10207.84957832</v>
      </c>
      <c r="R29" s="26">
        <f t="shared" si="11"/>
        <v>10981.71019976</v>
      </c>
      <c r="S29" s="26">
        <f t="shared" si="11"/>
        <v>10133.925769210002</v>
      </c>
      <c r="T29" s="26">
        <f t="shared" si="11"/>
        <v>9796.5449869143886</v>
      </c>
      <c r="U29" s="26">
        <f t="shared" si="11"/>
        <v>10807.739324264832</v>
      </c>
      <c r="V29" s="27">
        <f t="shared" si="11"/>
        <v>92469.434455509196</v>
      </c>
      <c r="W29" s="28">
        <f t="shared" si="1"/>
        <v>100.5722599555266</v>
      </c>
    </row>
    <row r="30" spans="2:24" ht="18" customHeight="1">
      <c r="B30" s="42" t="s">
        <v>38</v>
      </c>
      <c r="C30" s="32">
        <f>+[1]DGII!M30</f>
        <v>3331.9</v>
      </c>
      <c r="D30" s="32">
        <f>+[1]DGII!N30</f>
        <v>3380.1</v>
      </c>
      <c r="E30" s="32">
        <f>+[1]DGII!O30</f>
        <v>4348.7</v>
      </c>
      <c r="F30" s="32">
        <f>+[1]DGII!P30</f>
        <v>3361</v>
      </c>
      <c r="G30" s="32">
        <f>+[1]DGII!Q30</f>
        <v>3609.5</v>
      </c>
      <c r="H30" s="32">
        <f>+[1]DGII!R30</f>
        <v>4276.2</v>
      </c>
      <c r="I30" s="32">
        <f>+[1]DGII!S30</f>
        <v>3528.5</v>
      </c>
      <c r="J30" s="32">
        <f>+[1]DGII!T30</f>
        <v>3615.1</v>
      </c>
      <c r="K30" s="32">
        <f>+[1]DGII!U30</f>
        <v>4322.6000000000004</v>
      </c>
      <c r="L30" s="33">
        <f t="shared" ref="L30:L37" si="12">SUM(C30:K30)</f>
        <v>33773.599999999999</v>
      </c>
      <c r="M30" s="39">
        <v>3331.93340313</v>
      </c>
      <c r="N30" s="39">
        <v>3380.04799779</v>
      </c>
      <c r="O30" s="39">
        <v>4348.6783066199996</v>
      </c>
      <c r="P30" s="39">
        <v>3361.0356950999999</v>
      </c>
      <c r="Q30" s="39">
        <v>3609.4597203799999</v>
      </c>
      <c r="R30" s="39">
        <v>4276.2184388200003</v>
      </c>
      <c r="S30" s="39">
        <v>3528.48840419</v>
      </c>
      <c r="T30" s="39">
        <v>3533.0963416747704</v>
      </c>
      <c r="U30" s="39">
        <v>4289.5017600110705</v>
      </c>
      <c r="V30" s="35">
        <f t="shared" ref="V30:V37" si="13">SUM(M30:U30)</f>
        <v>33658.460067715838</v>
      </c>
      <c r="W30" s="36">
        <f t="shared" si="1"/>
        <v>100.3420831851859</v>
      </c>
    </row>
    <row r="31" spans="2:24" ht="18" customHeight="1">
      <c r="B31" s="42" t="s">
        <v>39</v>
      </c>
      <c r="C31" s="32">
        <f>+[1]DGII!M31</f>
        <v>2150.6999999999998</v>
      </c>
      <c r="D31" s="32">
        <f>+[1]DGII!N31</f>
        <v>2365.4</v>
      </c>
      <c r="E31" s="32">
        <f>+[1]DGII!O31</f>
        <v>3121.7</v>
      </c>
      <c r="F31" s="32">
        <f>+[1]DGII!P31</f>
        <v>2418.1</v>
      </c>
      <c r="G31" s="32">
        <f>+[1]DGII!Q31</f>
        <v>2772.3</v>
      </c>
      <c r="H31" s="32">
        <f>+[1]DGII!R31</f>
        <v>3073.6</v>
      </c>
      <c r="I31" s="32">
        <f>+[1]DGII!S31</f>
        <v>2693.2</v>
      </c>
      <c r="J31" s="32">
        <f>+[1]DGII!T31</f>
        <v>2548.8000000000002</v>
      </c>
      <c r="K31" s="32">
        <f>+[1]DGII!U31</f>
        <v>3267.4</v>
      </c>
      <c r="L31" s="33">
        <f t="shared" si="12"/>
        <v>24411.200000000001</v>
      </c>
      <c r="M31" s="39">
        <v>2150.6670991700003</v>
      </c>
      <c r="N31" s="39">
        <v>2365.4381709299996</v>
      </c>
      <c r="O31" s="39">
        <v>3121.66316198</v>
      </c>
      <c r="P31" s="39">
        <v>2418.1355247900001</v>
      </c>
      <c r="Q31" s="39">
        <v>2772.2516660700003</v>
      </c>
      <c r="R31" s="39">
        <v>3073.5758579099997</v>
      </c>
      <c r="S31" s="39">
        <v>2693.1727419699996</v>
      </c>
      <c r="T31" s="39">
        <v>2534.25017798</v>
      </c>
      <c r="U31" s="39">
        <v>2767.9045123904702</v>
      </c>
      <c r="V31" s="35">
        <f t="shared" si="13"/>
        <v>23897.058913190467</v>
      </c>
      <c r="W31" s="36">
        <f t="shared" si="1"/>
        <v>102.15148269365375</v>
      </c>
    </row>
    <row r="32" spans="2:24" ht="18" customHeight="1">
      <c r="B32" s="42" t="s">
        <v>40</v>
      </c>
      <c r="C32" s="32">
        <f>+[1]DGII!M32</f>
        <v>1295.8</v>
      </c>
      <c r="D32" s="32">
        <f>+[1]DGII!N32</f>
        <v>1135.9000000000001</v>
      </c>
      <c r="E32" s="32">
        <f>+[1]DGII!O32</f>
        <v>721.7</v>
      </c>
      <c r="F32" s="32">
        <f>+[1]DGII!P32</f>
        <v>937</v>
      </c>
      <c r="G32" s="32">
        <f>+[1]DGII!Q32</f>
        <v>866.1</v>
      </c>
      <c r="H32" s="32">
        <f>+[1]DGII!R32</f>
        <v>627.1</v>
      </c>
      <c r="I32" s="32">
        <f>+[1]DGII!S32</f>
        <v>659.7</v>
      </c>
      <c r="J32" s="32">
        <f>+[1]DGII!T32</f>
        <v>776</v>
      </c>
      <c r="K32" s="32">
        <f>+[1]DGII!U32</f>
        <v>696</v>
      </c>
      <c r="L32" s="33">
        <f t="shared" si="12"/>
        <v>7715.3</v>
      </c>
      <c r="M32" s="39">
        <v>1295.8095476300005</v>
      </c>
      <c r="N32" s="39">
        <v>1135.8948234499999</v>
      </c>
      <c r="O32" s="39">
        <v>721.65648370000008</v>
      </c>
      <c r="P32" s="39">
        <v>937.01355419000015</v>
      </c>
      <c r="Q32" s="39">
        <v>866.13629720999984</v>
      </c>
      <c r="R32" s="39">
        <v>627.08857471999988</v>
      </c>
      <c r="S32" s="39">
        <v>659.75325983000005</v>
      </c>
      <c r="T32" s="39">
        <v>786.133521989884</v>
      </c>
      <c r="U32" s="39">
        <v>718.25279146321395</v>
      </c>
      <c r="V32" s="35">
        <f t="shared" si="13"/>
        <v>7747.7388541830978</v>
      </c>
      <c r="W32" s="36">
        <f t="shared" si="1"/>
        <v>99.581311982842792</v>
      </c>
    </row>
    <row r="33" spans="1:23" ht="18" customHeight="1">
      <c r="B33" s="42" t="s">
        <v>41</v>
      </c>
      <c r="C33" s="32">
        <f>+[1]DGII!M33</f>
        <v>1603.5</v>
      </c>
      <c r="D33" s="32">
        <f>+[1]DGII!N33</f>
        <v>1327.9</v>
      </c>
      <c r="E33" s="32">
        <f>+[1]DGII!O33</f>
        <v>1265.8</v>
      </c>
      <c r="F33" s="32">
        <f>+[1]DGII!P33</f>
        <v>1323</v>
      </c>
      <c r="G33" s="32">
        <f>+[1]DGII!Q33</f>
        <v>1385.3</v>
      </c>
      <c r="H33" s="32">
        <f>+[1]DGII!R33</f>
        <v>1532.8</v>
      </c>
      <c r="I33" s="32">
        <f>+[1]DGII!S33</f>
        <v>1640.2</v>
      </c>
      <c r="J33" s="32">
        <f>+[1]DGII!T33</f>
        <v>1309.4000000000001</v>
      </c>
      <c r="K33" s="32">
        <f>+[1]DGII!U33</f>
        <v>1412.2</v>
      </c>
      <c r="L33" s="33">
        <f t="shared" si="12"/>
        <v>12800.1</v>
      </c>
      <c r="M33" s="39">
        <v>1603.54777657</v>
      </c>
      <c r="N33" s="39">
        <v>1327.93938697</v>
      </c>
      <c r="O33" s="39">
        <v>1265.8402363399998</v>
      </c>
      <c r="P33" s="39">
        <v>1322.9538589900001</v>
      </c>
      <c r="Q33" s="39">
        <v>1385.3199256500002</v>
      </c>
      <c r="R33" s="39">
        <v>1532.7893037599999</v>
      </c>
      <c r="S33" s="39">
        <v>1640.18536591</v>
      </c>
      <c r="T33" s="39">
        <v>1309.3582465100001</v>
      </c>
      <c r="U33" s="39">
        <v>1474.2497708332401</v>
      </c>
      <c r="V33" s="35">
        <f t="shared" si="13"/>
        <v>12862.18387153324</v>
      </c>
      <c r="W33" s="36">
        <f t="shared" si="1"/>
        <v>99.517314694352606</v>
      </c>
    </row>
    <row r="34" spans="1:23" ht="18" customHeight="1">
      <c r="B34" s="42" t="s">
        <v>42</v>
      </c>
      <c r="C34" s="32">
        <f>+[1]DGII!M34</f>
        <v>45.9</v>
      </c>
      <c r="D34" s="32">
        <f>+[1]DGII!N34</f>
        <v>42.2</v>
      </c>
      <c r="E34" s="32">
        <f>+[1]DGII!O34</f>
        <v>43.9</v>
      </c>
      <c r="F34" s="32">
        <f>+[1]DGII!P34</f>
        <v>44.7</v>
      </c>
      <c r="G34" s="32">
        <f>+[1]DGII!Q34</f>
        <v>56.2</v>
      </c>
      <c r="H34" s="32">
        <f>+[1]DGII!R34</f>
        <v>32.5</v>
      </c>
      <c r="I34" s="32">
        <f>+[1]DGII!S34</f>
        <v>37.6</v>
      </c>
      <c r="J34" s="32">
        <f>+[1]DGII!T34</f>
        <v>37.5</v>
      </c>
      <c r="K34" s="32">
        <f>+[1]DGII!U34</f>
        <v>42.9</v>
      </c>
      <c r="L34" s="33">
        <f t="shared" si="12"/>
        <v>383.4</v>
      </c>
      <c r="M34" s="39">
        <v>45.925193920000005</v>
      </c>
      <c r="N34" s="39">
        <v>42.15601453</v>
      </c>
      <c r="O34" s="39">
        <v>43.864586719999998</v>
      </c>
      <c r="P34" s="39">
        <v>44.651124880000005</v>
      </c>
      <c r="Q34" s="39">
        <v>56.169302880000004</v>
      </c>
      <c r="R34" s="39">
        <v>32.495943910000001</v>
      </c>
      <c r="S34" s="39">
        <v>37.602220490000001</v>
      </c>
      <c r="T34" s="39">
        <v>45.57598918973423</v>
      </c>
      <c r="U34" s="39">
        <v>46.44462276413401</v>
      </c>
      <c r="V34" s="35">
        <f t="shared" si="13"/>
        <v>394.88499928386824</v>
      </c>
      <c r="W34" s="36">
        <f t="shared" si="1"/>
        <v>97.091558477861511</v>
      </c>
    </row>
    <row r="35" spans="1:23" ht="18" customHeight="1">
      <c r="B35" s="42" t="s">
        <v>43</v>
      </c>
      <c r="C35" s="32">
        <f>+[1]DGII!M35</f>
        <v>746</v>
      </c>
      <c r="D35" s="32">
        <f>+[1]DGII!N35</f>
        <v>692.8</v>
      </c>
      <c r="E35" s="32">
        <f>+[1]DGII!O35</f>
        <v>704</v>
      </c>
      <c r="F35" s="32">
        <f>+[1]DGII!P35</f>
        <v>726.7</v>
      </c>
      <c r="G35" s="32">
        <f>+[1]DGII!Q35</f>
        <v>718.1</v>
      </c>
      <c r="H35" s="32">
        <f>+[1]DGII!R35</f>
        <v>727.8</v>
      </c>
      <c r="I35" s="32">
        <f>+[1]DGII!S35</f>
        <v>722.4</v>
      </c>
      <c r="J35" s="32">
        <f>+[1]DGII!T35</f>
        <v>738.1</v>
      </c>
      <c r="K35" s="32">
        <f>+[1]DGII!U35</f>
        <v>728.5</v>
      </c>
      <c r="L35" s="33">
        <f t="shared" si="12"/>
        <v>6504.4</v>
      </c>
      <c r="M35" s="34">
        <v>745.96777111000006</v>
      </c>
      <c r="N35" s="34">
        <v>692.80275997000001</v>
      </c>
      <c r="O35" s="34">
        <v>704.04706405999991</v>
      </c>
      <c r="P35" s="34">
        <v>726.72741761999998</v>
      </c>
      <c r="Q35" s="34">
        <v>718.13465251000002</v>
      </c>
      <c r="R35" s="34">
        <v>727.83517202999997</v>
      </c>
      <c r="S35" s="34">
        <v>722.41406685000004</v>
      </c>
      <c r="T35" s="34">
        <v>737.88453341999991</v>
      </c>
      <c r="U35" s="34">
        <v>703.830073374476</v>
      </c>
      <c r="V35" s="35">
        <f t="shared" si="13"/>
        <v>6479.6435109444756</v>
      </c>
      <c r="W35" s="36">
        <f t="shared" si="1"/>
        <v>100.38206560304914</v>
      </c>
    </row>
    <row r="36" spans="1:23" ht="18" customHeight="1">
      <c r="B36" s="42" t="s">
        <v>44</v>
      </c>
      <c r="C36" s="32">
        <f>+[1]DGII!M36</f>
        <v>873.5</v>
      </c>
      <c r="D36" s="32">
        <f>+[1]DGII!N36</f>
        <v>631.5</v>
      </c>
      <c r="E36" s="32">
        <f>+[1]DGII!O36</f>
        <v>748.5</v>
      </c>
      <c r="F36" s="32">
        <f>+[1]DGII!P36</f>
        <v>1152.8</v>
      </c>
      <c r="G36" s="32">
        <f>+[1]DGII!Q36</f>
        <v>793.5</v>
      </c>
      <c r="H36" s="32">
        <f>+[1]DGII!R36</f>
        <v>708.3</v>
      </c>
      <c r="I36" s="32">
        <f>+[1]DGII!S36</f>
        <v>848.9</v>
      </c>
      <c r="J36" s="32">
        <f>+[1]DGII!T36</f>
        <v>853.5</v>
      </c>
      <c r="K36" s="32">
        <f>+[1]DGII!U36</f>
        <v>778.7</v>
      </c>
      <c r="L36" s="33">
        <f t="shared" si="12"/>
        <v>7389.2</v>
      </c>
      <c r="M36" s="34">
        <v>873.46152340000003</v>
      </c>
      <c r="N36" s="34">
        <v>631.52246990000003</v>
      </c>
      <c r="O36" s="34">
        <v>748.54803234000008</v>
      </c>
      <c r="P36" s="34">
        <v>1152.79161924</v>
      </c>
      <c r="Q36" s="34">
        <v>793.53801362000002</v>
      </c>
      <c r="R36" s="34">
        <v>708.28690861000007</v>
      </c>
      <c r="S36" s="34">
        <v>848.88970997000001</v>
      </c>
      <c r="T36" s="34">
        <v>849.52617614999997</v>
      </c>
      <c r="U36" s="34">
        <v>806.83579342822895</v>
      </c>
      <c r="V36" s="35">
        <f t="shared" si="13"/>
        <v>7413.4002466582278</v>
      </c>
      <c r="W36" s="36">
        <f t="shared" si="1"/>
        <v>99.67356077032079</v>
      </c>
    </row>
    <row r="37" spans="1:23" ht="18" customHeight="1">
      <c r="B37" s="42" t="s">
        <v>32</v>
      </c>
      <c r="C37" s="32">
        <f>+[1]DGII!M37</f>
        <v>0.7</v>
      </c>
      <c r="D37" s="32">
        <f>+[1]DGII!N37</f>
        <v>0</v>
      </c>
      <c r="E37" s="32">
        <f>+[1]DGII!O37</f>
        <v>0.2</v>
      </c>
      <c r="F37" s="32">
        <f>+[1]DGII!P37</f>
        <v>0</v>
      </c>
      <c r="G37" s="32">
        <f>+[1]DGII!Q37</f>
        <v>6.9</v>
      </c>
      <c r="H37" s="32">
        <f>+[1]DGII!R37</f>
        <v>3.4</v>
      </c>
      <c r="I37" s="32">
        <f>+[1]DGII!S37</f>
        <v>3.4</v>
      </c>
      <c r="J37" s="32">
        <f>+[1]DGII!T37</f>
        <v>3.4</v>
      </c>
      <c r="K37" s="32">
        <f>+[1]DGII!U37</f>
        <v>3.4</v>
      </c>
      <c r="L37" s="33">
        <f t="shared" si="12"/>
        <v>21.4</v>
      </c>
      <c r="M37" s="32">
        <v>0.72</v>
      </c>
      <c r="N37" s="32">
        <v>0</v>
      </c>
      <c r="O37" s="32">
        <v>0.223992</v>
      </c>
      <c r="P37" s="32">
        <v>0</v>
      </c>
      <c r="Q37" s="32">
        <v>6.84</v>
      </c>
      <c r="R37" s="32">
        <v>3.42</v>
      </c>
      <c r="S37" s="32">
        <v>3.42</v>
      </c>
      <c r="T37" s="32">
        <v>0.72</v>
      </c>
      <c r="U37" s="32">
        <v>0.72</v>
      </c>
      <c r="V37" s="35">
        <f t="shared" si="13"/>
        <v>16.063991999999999</v>
      </c>
      <c r="W37" s="36">
        <f t="shared" si="1"/>
        <v>133.21719781732958</v>
      </c>
    </row>
    <row r="38" spans="1:23" ht="18" customHeight="1">
      <c r="B38" s="43" t="s">
        <v>45</v>
      </c>
      <c r="C38" s="25">
        <f t="shared" ref="C38:V38" si="14">SUM(C39:C42)</f>
        <v>2038.6000000000001</v>
      </c>
      <c r="D38" s="25">
        <f t="shared" si="14"/>
        <v>2292.1999999999998</v>
      </c>
      <c r="E38" s="25">
        <f t="shared" si="14"/>
        <v>1926</v>
      </c>
      <c r="F38" s="25">
        <f t="shared" si="14"/>
        <v>1396.5</v>
      </c>
      <c r="G38" s="25">
        <f t="shared" si="14"/>
        <v>1610.8000000000002</v>
      </c>
      <c r="H38" s="25">
        <f t="shared" si="14"/>
        <v>1603.4</v>
      </c>
      <c r="I38" s="25">
        <f t="shared" si="14"/>
        <v>1533.1</v>
      </c>
      <c r="J38" s="25">
        <f t="shared" si="14"/>
        <v>1540.4999999999998</v>
      </c>
      <c r="K38" s="25">
        <f t="shared" si="14"/>
        <v>1441.4999999999998</v>
      </c>
      <c r="L38" s="29">
        <f t="shared" si="14"/>
        <v>15382.599999999999</v>
      </c>
      <c r="M38" s="26">
        <f t="shared" si="14"/>
        <v>2038.5521945899998</v>
      </c>
      <c r="N38" s="26">
        <f t="shared" si="14"/>
        <v>2292.1670870900002</v>
      </c>
      <c r="O38" s="26">
        <f t="shared" si="14"/>
        <v>1925.99575215</v>
      </c>
      <c r="P38" s="26">
        <f t="shared" si="14"/>
        <v>1396.4778369300002</v>
      </c>
      <c r="Q38" s="26">
        <f t="shared" si="14"/>
        <v>1610.77070312</v>
      </c>
      <c r="R38" s="26">
        <f t="shared" si="14"/>
        <v>1603.3236452800002</v>
      </c>
      <c r="S38" s="26">
        <f t="shared" si="14"/>
        <v>1533.0794811699998</v>
      </c>
      <c r="T38" s="26">
        <f t="shared" si="14"/>
        <v>1368.5282256477874</v>
      </c>
      <c r="U38" s="26">
        <f t="shared" si="14"/>
        <v>1316.9454373877663</v>
      </c>
      <c r="V38" s="27">
        <f t="shared" si="14"/>
        <v>15085.840363365553</v>
      </c>
      <c r="W38" s="28">
        <f t="shared" si="1"/>
        <v>101.96714024201859</v>
      </c>
    </row>
    <row r="39" spans="1:23" ht="18" customHeight="1">
      <c r="B39" s="44" t="s">
        <v>46</v>
      </c>
      <c r="C39" s="32">
        <f>+[1]DGII!M39</f>
        <v>1169.5</v>
      </c>
      <c r="D39" s="32">
        <f>+[1]DGII!N39</f>
        <v>1542.1</v>
      </c>
      <c r="E39" s="32">
        <f>+[1]DGII!O39</f>
        <v>1576.3</v>
      </c>
      <c r="F39" s="32">
        <f>+[1]DGII!P39</f>
        <v>1231.0999999999999</v>
      </c>
      <c r="G39" s="32">
        <f>+[1]DGII!Q39</f>
        <v>1448.9</v>
      </c>
      <c r="H39" s="32">
        <f>+[1]DGII!R39</f>
        <v>1428.9</v>
      </c>
      <c r="I39" s="32">
        <f>+[1]DGII!S39</f>
        <v>1373.3</v>
      </c>
      <c r="J39" s="32">
        <f>+[1]DGII!T39</f>
        <v>1383.1</v>
      </c>
      <c r="K39" s="32">
        <f>+[1]DGII!U39</f>
        <v>1285.0999999999999</v>
      </c>
      <c r="L39" s="33">
        <f>SUM(C39:K39)</f>
        <v>12438.3</v>
      </c>
      <c r="M39" s="39">
        <v>1169.4797763499998</v>
      </c>
      <c r="N39" s="39">
        <v>1542.1409609500001</v>
      </c>
      <c r="O39" s="39">
        <v>1576.28601867</v>
      </c>
      <c r="P39" s="39">
        <v>1231.07659704</v>
      </c>
      <c r="Q39" s="39">
        <v>1448.9513180500001</v>
      </c>
      <c r="R39" s="39">
        <v>1428.8429982100001</v>
      </c>
      <c r="S39" s="39">
        <v>1373.2745548199998</v>
      </c>
      <c r="T39" s="39">
        <v>1185.5924871518</v>
      </c>
      <c r="U39" s="39">
        <v>1164.3042172713001</v>
      </c>
      <c r="V39" s="35">
        <f>SUM(M39:U39)</f>
        <v>12119.948928513099</v>
      </c>
      <c r="W39" s="36">
        <f t="shared" si="1"/>
        <v>102.62667007397989</v>
      </c>
    </row>
    <row r="40" spans="1:23" ht="18" customHeight="1">
      <c r="B40" s="44" t="s">
        <v>47</v>
      </c>
      <c r="C40" s="32">
        <f>+[1]DGII!M40</f>
        <v>759.7</v>
      </c>
      <c r="D40" s="32">
        <f>+[1]DGII!N40</f>
        <v>640.1</v>
      </c>
      <c r="E40" s="32">
        <f>+[1]DGII!O40</f>
        <v>229.9</v>
      </c>
      <c r="F40" s="32">
        <f>+[1]DGII!P40</f>
        <v>44.1</v>
      </c>
      <c r="G40" s="32">
        <f>+[1]DGII!Q40</f>
        <v>42.6</v>
      </c>
      <c r="H40" s="32">
        <f>+[1]DGII!R40</f>
        <v>51.1</v>
      </c>
      <c r="I40" s="32">
        <f>+[1]DGII!S40</f>
        <v>38.200000000000003</v>
      </c>
      <c r="J40" s="32">
        <f>+[1]DGII!T40</f>
        <v>38.299999999999997</v>
      </c>
      <c r="K40" s="32">
        <f>+[1]DGII!U40</f>
        <v>35</v>
      </c>
      <c r="L40" s="33">
        <f>SUM(C40:K40)</f>
        <v>1879</v>
      </c>
      <c r="M40" s="39">
        <v>759.69629999999995</v>
      </c>
      <c r="N40" s="39">
        <v>640.114375</v>
      </c>
      <c r="O40" s="39">
        <v>229.94415002000002</v>
      </c>
      <c r="P40" s="39">
        <v>44.081024999999997</v>
      </c>
      <c r="Q40" s="39">
        <v>42.593024999999997</v>
      </c>
      <c r="R40" s="39">
        <v>51.046275000000001</v>
      </c>
      <c r="S40" s="39">
        <v>38.163074999999999</v>
      </c>
      <c r="T40" s="39">
        <v>47.225152601392232</v>
      </c>
      <c r="U40" s="39">
        <v>27.047006898690363</v>
      </c>
      <c r="V40" s="35">
        <f>SUM(M40:U40)</f>
        <v>1879.9103845200823</v>
      </c>
      <c r="W40" s="36">
        <f t="shared" si="1"/>
        <v>99.951572983075224</v>
      </c>
    </row>
    <row r="41" spans="1:23" ht="18" customHeight="1">
      <c r="B41" s="42" t="s">
        <v>48</v>
      </c>
      <c r="C41" s="32">
        <f>+[1]DGII!M41</f>
        <v>83.2</v>
      </c>
      <c r="D41" s="32">
        <f>+[1]DGII!N41</f>
        <v>83.2</v>
      </c>
      <c r="E41" s="32">
        <f>+[1]DGII!O41</f>
        <v>89.2</v>
      </c>
      <c r="F41" s="32">
        <f>+[1]DGII!P41</f>
        <v>90.9</v>
      </c>
      <c r="G41" s="32">
        <f>+[1]DGII!Q41</f>
        <v>90.9</v>
      </c>
      <c r="H41" s="32">
        <f>+[1]DGII!R41</f>
        <v>94.7</v>
      </c>
      <c r="I41" s="32">
        <f>+[1]DGII!S41</f>
        <v>93.3</v>
      </c>
      <c r="J41" s="32">
        <f>+[1]DGII!T41</f>
        <v>91</v>
      </c>
      <c r="K41" s="32">
        <f>+[1]DGII!U41</f>
        <v>92.6</v>
      </c>
      <c r="L41" s="33">
        <f>SUM(C41:K41)</f>
        <v>809</v>
      </c>
      <c r="M41" s="39">
        <v>83.149555849999999</v>
      </c>
      <c r="N41" s="39">
        <v>83.159893290000014</v>
      </c>
      <c r="O41" s="39">
        <v>89.172644250000005</v>
      </c>
      <c r="P41" s="39">
        <v>90.870125950000002</v>
      </c>
      <c r="Q41" s="39">
        <v>90.855690569999993</v>
      </c>
      <c r="R41" s="39">
        <v>94.731294200000008</v>
      </c>
      <c r="S41" s="39">
        <v>93.342894029999997</v>
      </c>
      <c r="T41" s="39">
        <v>94.181254763380551</v>
      </c>
      <c r="U41" s="39">
        <v>97.077248554365184</v>
      </c>
      <c r="V41" s="35">
        <f>SUM(M41:U41)</f>
        <v>816.54060145774577</v>
      </c>
      <c r="W41" s="36">
        <f t="shared" si="1"/>
        <v>99.076518492248425</v>
      </c>
    </row>
    <row r="42" spans="1:23" ht="18" customHeight="1">
      <c r="B42" s="42" t="s">
        <v>49</v>
      </c>
      <c r="C42" s="32">
        <f>+[1]DGII!M42</f>
        <v>26.2</v>
      </c>
      <c r="D42" s="32">
        <f>+[1]DGII!N42</f>
        <v>26.8</v>
      </c>
      <c r="E42" s="32">
        <f>+[1]DGII!O42</f>
        <v>30.6</v>
      </c>
      <c r="F42" s="32">
        <f>+[1]DGII!P42</f>
        <v>30.4</v>
      </c>
      <c r="G42" s="32">
        <f>+[1]DGII!Q42</f>
        <v>28.4</v>
      </c>
      <c r="H42" s="32">
        <f>+[1]DGII!R42</f>
        <v>28.7</v>
      </c>
      <c r="I42" s="32">
        <f>+[1]DGII!S42</f>
        <v>28.3</v>
      </c>
      <c r="J42" s="32">
        <f>+[1]DGII!T42</f>
        <v>28.1</v>
      </c>
      <c r="K42" s="32">
        <f>+[1]DGII!U42</f>
        <v>28.8</v>
      </c>
      <c r="L42" s="33">
        <f>SUM(C42:K42)</f>
        <v>256.3</v>
      </c>
      <c r="M42" s="39">
        <v>26.226562390000002</v>
      </c>
      <c r="N42" s="39">
        <v>26.75185785</v>
      </c>
      <c r="O42" s="39">
        <v>30.592939210000001</v>
      </c>
      <c r="P42" s="39">
        <v>30.450088940000001</v>
      </c>
      <c r="Q42" s="39">
        <v>28.370669500000002</v>
      </c>
      <c r="R42" s="39">
        <v>28.703077870000001</v>
      </c>
      <c r="S42" s="39">
        <v>28.29895732</v>
      </c>
      <c r="T42" s="39">
        <v>41.529331131214633</v>
      </c>
      <c r="U42" s="39">
        <v>28.516964663410594</v>
      </c>
      <c r="V42" s="35">
        <f>SUM(M42:U42)</f>
        <v>269.44044887462525</v>
      </c>
      <c r="W42" s="36">
        <f t="shared" si="1"/>
        <v>95.123060056680771</v>
      </c>
    </row>
    <row r="43" spans="1:23" ht="18" customHeight="1">
      <c r="B43" s="37" t="s">
        <v>50</v>
      </c>
      <c r="C43" s="25">
        <f>+[1]DGII!M43</f>
        <v>51.3</v>
      </c>
      <c r="D43" s="25">
        <f>+[1]DGII!N43</f>
        <v>192.8</v>
      </c>
      <c r="E43" s="25">
        <f>+[1]DGII!O43</f>
        <v>71.3</v>
      </c>
      <c r="F43" s="25">
        <f>+[1]DGII!P43</f>
        <v>60.1</v>
      </c>
      <c r="G43" s="25">
        <f>+[1]DGII!Q43</f>
        <v>67.099999999999994</v>
      </c>
      <c r="H43" s="25">
        <f>+[1]DGII!R43</f>
        <v>67</v>
      </c>
      <c r="I43" s="25">
        <f>+[1]DGII!S43</f>
        <v>65.099999999999994</v>
      </c>
      <c r="J43" s="25">
        <f>+[1]DGII!T43</f>
        <v>99.9</v>
      </c>
      <c r="K43" s="25">
        <f>+[1]DGII!U43</f>
        <v>65.3</v>
      </c>
      <c r="L43" s="25">
        <f>SUM(C43:K43)</f>
        <v>739.9</v>
      </c>
      <c r="M43" s="25">
        <v>51.273977670000001</v>
      </c>
      <c r="N43" s="25">
        <v>192.84359445000001</v>
      </c>
      <c r="O43" s="25">
        <v>71.277011029999997</v>
      </c>
      <c r="P43" s="25">
        <v>60.042391900000005</v>
      </c>
      <c r="Q43" s="25">
        <v>67.101565660000006</v>
      </c>
      <c r="R43" s="25">
        <v>67.055684880000001</v>
      </c>
      <c r="S43" s="25">
        <v>65.06506503</v>
      </c>
      <c r="T43" s="25">
        <v>235.98037549270484</v>
      </c>
      <c r="U43" s="25">
        <v>146.01246476573422</v>
      </c>
      <c r="V43" s="27">
        <f>SUM(M43:U43)</f>
        <v>956.65213087843904</v>
      </c>
      <c r="W43" s="36">
        <f t="shared" si="1"/>
        <v>77.342638574441054</v>
      </c>
    </row>
    <row r="44" spans="1:23" ht="18" customHeight="1">
      <c r="B44" s="45" t="s">
        <v>51</v>
      </c>
      <c r="C44" s="25">
        <f t="shared" ref="C44:V44" si="15">SUM(C45:C46)</f>
        <v>757.6</v>
      </c>
      <c r="D44" s="25">
        <f t="shared" si="15"/>
        <v>724.9</v>
      </c>
      <c r="E44" s="25">
        <f t="shared" si="15"/>
        <v>684.7</v>
      </c>
      <c r="F44" s="25">
        <f t="shared" si="15"/>
        <v>754.30000000000007</v>
      </c>
      <c r="G44" s="25">
        <f t="shared" si="15"/>
        <v>721.1</v>
      </c>
      <c r="H44" s="25">
        <f t="shared" si="15"/>
        <v>694.9</v>
      </c>
      <c r="I44" s="25">
        <f t="shared" si="15"/>
        <v>719.9</v>
      </c>
      <c r="J44" s="25">
        <f t="shared" si="15"/>
        <v>794.30000000000007</v>
      </c>
      <c r="K44" s="25">
        <f t="shared" si="15"/>
        <v>733.1</v>
      </c>
      <c r="L44" s="29">
        <f t="shared" si="15"/>
        <v>6584.7999999999993</v>
      </c>
      <c r="M44" s="46">
        <f t="shared" si="15"/>
        <v>757.64326746000006</v>
      </c>
      <c r="N44" s="46">
        <f t="shared" si="15"/>
        <v>724.95838878999996</v>
      </c>
      <c r="O44" s="46">
        <f t="shared" si="15"/>
        <v>684.67281879999996</v>
      </c>
      <c r="P44" s="46">
        <f t="shared" si="15"/>
        <v>754.32813682000005</v>
      </c>
      <c r="Q44" s="46">
        <f t="shared" si="15"/>
        <v>721.12389085999996</v>
      </c>
      <c r="R44" s="46">
        <f t="shared" si="15"/>
        <v>694.86795305999999</v>
      </c>
      <c r="S44" s="46">
        <f t="shared" si="15"/>
        <v>719.86437201000001</v>
      </c>
      <c r="T44" s="46">
        <f t="shared" si="15"/>
        <v>638.19230359480093</v>
      </c>
      <c r="U44" s="46">
        <f t="shared" si="15"/>
        <v>556.18603662414807</v>
      </c>
      <c r="V44" s="27">
        <f t="shared" si="15"/>
        <v>6251.8371680189493</v>
      </c>
      <c r="W44" s="28">
        <f t="shared" si="1"/>
        <v>105.32583979768874</v>
      </c>
    </row>
    <row r="45" spans="1:23" ht="18" customHeight="1">
      <c r="B45" s="42" t="s">
        <v>52</v>
      </c>
      <c r="C45" s="32">
        <f>+[1]DGII!M45</f>
        <v>757.5</v>
      </c>
      <c r="D45" s="32">
        <f>+[1]DGII!N45</f>
        <v>724.9</v>
      </c>
      <c r="E45" s="32">
        <f>+[1]DGII!O45</f>
        <v>684.6</v>
      </c>
      <c r="F45" s="32">
        <f>+[1]DGII!P45</f>
        <v>753.7</v>
      </c>
      <c r="G45" s="32">
        <f>+[1]DGII!Q45</f>
        <v>721.1</v>
      </c>
      <c r="H45" s="32">
        <f>+[1]DGII!R45</f>
        <v>694.5</v>
      </c>
      <c r="I45" s="32">
        <f>+[1]DGII!S45</f>
        <v>719.8</v>
      </c>
      <c r="J45" s="32">
        <f>+[1]DGII!T45</f>
        <v>794.2</v>
      </c>
      <c r="K45" s="32">
        <f>+[1]DGII!U45</f>
        <v>732.7</v>
      </c>
      <c r="L45" s="33">
        <f>SUM(C45:K45)</f>
        <v>6582.9999999999991</v>
      </c>
      <c r="M45" s="39">
        <v>757.54343546000007</v>
      </c>
      <c r="N45" s="39">
        <v>724.92850428999998</v>
      </c>
      <c r="O45" s="39">
        <v>684.56470279999996</v>
      </c>
      <c r="P45" s="39">
        <v>753.73681482000006</v>
      </c>
      <c r="Q45" s="39">
        <v>721.12389085999996</v>
      </c>
      <c r="R45" s="39">
        <v>694.52628405999997</v>
      </c>
      <c r="S45" s="39">
        <v>719.80837200999997</v>
      </c>
      <c r="T45" s="39">
        <v>638.09814259480095</v>
      </c>
      <c r="U45" s="39">
        <v>556.05397776052109</v>
      </c>
      <c r="V45" s="35">
        <f>SUM(M45:U45)</f>
        <v>6250.384124655322</v>
      </c>
      <c r="W45" s="36">
        <f t="shared" si="1"/>
        <v>105.32152694476228</v>
      </c>
    </row>
    <row r="46" spans="1:23" ht="18" customHeight="1">
      <c r="B46" s="42" t="s">
        <v>32</v>
      </c>
      <c r="C46" s="32">
        <f>+[1]DGII!M46</f>
        <v>0.1</v>
      </c>
      <c r="D46" s="32">
        <f>+[1]DGII!N46</f>
        <v>0</v>
      </c>
      <c r="E46" s="32">
        <f>+[1]DGII!O46</f>
        <v>0.1</v>
      </c>
      <c r="F46" s="32">
        <f>+[1]DGII!P46</f>
        <v>0.6</v>
      </c>
      <c r="G46" s="32">
        <f>+[1]DGII!Q46</f>
        <v>0</v>
      </c>
      <c r="H46" s="32">
        <f>+[1]DGII!R46</f>
        <v>0.4</v>
      </c>
      <c r="I46" s="32">
        <f>+[1]DGII!S46</f>
        <v>0.1</v>
      </c>
      <c r="J46" s="32">
        <f>+[1]DGII!T46</f>
        <v>0.1</v>
      </c>
      <c r="K46" s="32">
        <f>+[1]DGII!U46</f>
        <v>0.4</v>
      </c>
      <c r="L46" s="33">
        <f>SUM(C46:K46)</f>
        <v>1.8000000000000003</v>
      </c>
      <c r="M46" s="32">
        <v>9.9832000000000004E-2</v>
      </c>
      <c r="N46" s="32">
        <v>2.9884500000000001E-2</v>
      </c>
      <c r="O46" s="32">
        <v>0.108116</v>
      </c>
      <c r="P46" s="32">
        <v>0.59132200000000001</v>
      </c>
      <c r="Q46" s="32">
        <v>0</v>
      </c>
      <c r="R46" s="32">
        <v>0.341669</v>
      </c>
      <c r="S46" s="32">
        <v>5.6000000000000001E-2</v>
      </c>
      <c r="T46" s="32">
        <v>9.4160999999999995E-2</v>
      </c>
      <c r="U46" s="32">
        <v>0.13205886362696426</v>
      </c>
      <c r="V46" s="35">
        <f>SUM(M46:U46)</f>
        <v>1.4530433636269642</v>
      </c>
      <c r="W46" s="36">
        <f t="shared" si="1"/>
        <v>123.87792718773321</v>
      </c>
    </row>
    <row r="47" spans="1:23" ht="18" customHeight="1">
      <c r="B47" s="45" t="s">
        <v>53</v>
      </c>
      <c r="C47" s="25">
        <f>+[1]DGII!M47</f>
        <v>82.7</v>
      </c>
      <c r="D47" s="25">
        <f>+[1]DGII!N47</f>
        <v>106.1</v>
      </c>
      <c r="E47" s="25">
        <f>+[1]DGII!O47</f>
        <v>108.8</v>
      </c>
      <c r="F47" s="25">
        <f>+[1]DGII!P47</f>
        <v>86.8</v>
      </c>
      <c r="G47" s="25">
        <f>+[1]DGII!Q47</f>
        <v>102.5</v>
      </c>
      <c r="H47" s="25">
        <f>+[1]DGII!R47</f>
        <v>104.3</v>
      </c>
      <c r="I47" s="25">
        <f>+[1]DGII!S47</f>
        <v>98.9</v>
      </c>
      <c r="J47" s="25">
        <f>+[1]DGII!T47</f>
        <v>92.9</v>
      </c>
      <c r="K47" s="25">
        <f>+[1]DGII!U47</f>
        <v>93.2</v>
      </c>
      <c r="L47" s="29">
        <f>SUM(C47:K47)</f>
        <v>876.2</v>
      </c>
      <c r="M47" s="26">
        <v>82.670922050000001</v>
      </c>
      <c r="N47" s="26">
        <v>106.05110695</v>
      </c>
      <c r="O47" s="26">
        <v>108.78787951999999</v>
      </c>
      <c r="P47" s="26">
        <v>86.782647260000005</v>
      </c>
      <c r="Q47" s="26">
        <v>102.54146557999999</v>
      </c>
      <c r="R47" s="26">
        <v>104.30429156999999</v>
      </c>
      <c r="S47" s="26">
        <v>98.923438189999999</v>
      </c>
      <c r="T47" s="26">
        <v>100.93256533769629</v>
      </c>
      <c r="U47" s="26">
        <v>100.26709357478249</v>
      </c>
      <c r="V47" s="27">
        <f>SUM(M47:U47)</f>
        <v>891.26141003247881</v>
      </c>
      <c r="W47" s="28">
        <f t="shared" si="1"/>
        <v>98.310101855309782</v>
      </c>
    </row>
    <row r="48" spans="1:23" ht="18" customHeight="1">
      <c r="A48" s="47"/>
      <c r="B48" s="45" t="s">
        <v>54</v>
      </c>
      <c r="C48" s="25">
        <f>+[1]DGII!M48</f>
        <v>0.2</v>
      </c>
      <c r="D48" s="25">
        <f>+[1]DGII!N48</f>
        <v>0.6</v>
      </c>
      <c r="E48" s="25">
        <f>+[1]DGII!O48</f>
        <v>0.2</v>
      </c>
      <c r="F48" s="25">
        <f>+[1]DGII!P48</f>
        <v>0.1</v>
      </c>
      <c r="G48" s="25">
        <f>+[1]DGII!Q48</f>
        <v>0.3</v>
      </c>
      <c r="H48" s="25">
        <f>+[1]DGII!R48</f>
        <v>0.2</v>
      </c>
      <c r="I48" s="25">
        <f>+[1]DGII!S48</f>
        <v>0.3</v>
      </c>
      <c r="J48" s="25">
        <f>+[1]DGII!T48</f>
        <v>0.2</v>
      </c>
      <c r="K48" s="25">
        <f>+[1]DGII!U48</f>
        <v>0.1</v>
      </c>
      <c r="L48" s="29">
        <f>SUM(C48:K48)</f>
        <v>2.2000000000000002</v>
      </c>
      <c r="M48" s="26">
        <v>0.22010442000000002</v>
      </c>
      <c r="N48" s="26">
        <v>0.59696895999999999</v>
      </c>
      <c r="O48" s="26">
        <v>0.14582675</v>
      </c>
      <c r="P48" s="26">
        <v>7.6686919999999992E-2</v>
      </c>
      <c r="Q48" s="26">
        <v>0.25902881999999999</v>
      </c>
      <c r="R48" s="26">
        <v>0.21120612999999999</v>
      </c>
      <c r="S48" s="26">
        <v>0.25727672000000001</v>
      </c>
      <c r="T48" s="26">
        <v>0.17120696933628826</v>
      </c>
      <c r="U48" s="26">
        <v>0.19208738035289918</v>
      </c>
      <c r="V48" s="27">
        <f>SUM(M48:U48)</f>
        <v>2.130393069689188</v>
      </c>
      <c r="W48" s="28">
        <f t="shared" si="1"/>
        <v>103.26732804857311</v>
      </c>
    </row>
    <row r="49" spans="1:201" ht="18" customHeight="1">
      <c r="B49" s="24" t="s">
        <v>55</v>
      </c>
      <c r="C49" s="25">
        <f t="shared" ref="C49:U49" si="16">+C50+C53+C56</f>
        <v>323.60000000000002</v>
      </c>
      <c r="D49" s="25">
        <f t="shared" si="16"/>
        <v>394.3</v>
      </c>
      <c r="E49" s="25">
        <f t="shared" si="16"/>
        <v>400.80000000000007</v>
      </c>
      <c r="F49" s="25">
        <f t="shared" si="16"/>
        <v>462.9</v>
      </c>
      <c r="G49" s="25">
        <f t="shared" si="16"/>
        <v>391.8</v>
      </c>
      <c r="H49" s="25">
        <f t="shared" si="16"/>
        <v>372.9</v>
      </c>
      <c r="I49" s="25">
        <f t="shared" si="16"/>
        <v>355.8</v>
      </c>
      <c r="J49" s="25">
        <f t="shared" si="16"/>
        <v>347.7</v>
      </c>
      <c r="K49" s="25">
        <f t="shared" si="16"/>
        <v>350.1</v>
      </c>
      <c r="L49" s="29">
        <f t="shared" si="16"/>
        <v>3399.9</v>
      </c>
      <c r="M49" s="26">
        <f t="shared" si="16"/>
        <v>323.50737842000001</v>
      </c>
      <c r="N49" s="26">
        <f t="shared" si="16"/>
        <v>394.29491213</v>
      </c>
      <c r="O49" s="26">
        <f t="shared" si="16"/>
        <v>400.85501361000001</v>
      </c>
      <c r="P49" s="26">
        <f t="shared" si="16"/>
        <v>462.89113816999998</v>
      </c>
      <c r="Q49" s="26">
        <f t="shared" si="16"/>
        <v>391.79465905000001</v>
      </c>
      <c r="R49" s="26">
        <f t="shared" si="16"/>
        <v>372.86247316999993</v>
      </c>
      <c r="S49" s="26">
        <f t="shared" si="16"/>
        <v>355.83054427999997</v>
      </c>
      <c r="T49" s="26">
        <f t="shared" si="16"/>
        <v>344.12097327146989</v>
      </c>
      <c r="U49" s="26">
        <f t="shared" si="16"/>
        <v>314.90529725193505</v>
      </c>
      <c r="V49" s="27">
        <f>+V50+V53+V56</f>
        <v>3361.0623893534053</v>
      </c>
      <c r="W49" s="28">
        <f t="shared" si="1"/>
        <v>101.15551590977954</v>
      </c>
    </row>
    <row r="50" spans="1:201" ht="18" customHeight="1">
      <c r="B50" s="48" t="s">
        <v>56</v>
      </c>
      <c r="C50" s="25">
        <f t="shared" ref="C50:V50" si="17">+C51+C52</f>
        <v>0</v>
      </c>
      <c r="D50" s="25">
        <f t="shared" si="17"/>
        <v>0.1</v>
      </c>
      <c r="E50" s="25">
        <f t="shared" si="17"/>
        <v>0.1</v>
      </c>
      <c r="F50" s="25">
        <f t="shared" si="17"/>
        <v>0.2</v>
      </c>
      <c r="G50" s="25">
        <f t="shared" si="17"/>
        <v>1.6</v>
      </c>
      <c r="H50" s="25">
        <f t="shared" si="17"/>
        <v>0.1</v>
      </c>
      <c r="I50" s="25">
        <f t="shared" si="17"/>
        <v>0.1</v>
      </c>
      <c r="J50" s="25">
        <f t="shared" si="17"/>
        <v>0.1</v>
      </c>
      <c r="K50" s="25">
        <f t="shared" si="17"/>
        <v>0.1</v>
      </c>
      <c r="L50" s="29">
        <f t="shared" si="17"/>
        <v>2.4000000000000004</v>
      </c>
      <c r="M50" s="26">
        <f t="shared" si="17"/>
        <v>6.0000000000000001E-3</v>
      </c>
      <c r="N50" s="26">
        <f t="shared" si="17"/>
        <v>7.0345000000000005E-2</v>
      </c>
      <c r="O50" s="26">
        <f t="shared" si="17"/>
        <v>0.11814795</v>
      </c>
      <c r="P50" s="26">
        <f t="shared" si="17"/>
        <v>0.16087000000000001</v>
      </c>
      <c r="Q50" s="26">
        <f t="shared" si="17"/>
        <v>1.5964545800000001</v>
      </c>
      <c r="R50" s="26">
        <f t="shared" si="17"/>
        <v>0.10219075</v>
      </c>
      <c r="S50" s="26">
        <f t="shared" si="17"/>
        <v>0.14721405000000001</v>
      </c>
      <c r="T50" s="26">
        <f t="shared" si="17"/>
        <v>9.650966292849962E-2</v>
      </c>
      <c r="U50" s="26">
        <f t="shared" si="17"/>
        <v>9.2063821111443581E-2</v>
      </c>
      <c r="V50" s="28">
        <f t="shared" si="17"/>
        <v>2.3897958140399438</v>
      </c>
      <c r="W50" s="28">
        <f t="shared" si="1"/>
        <v>100.42698986667008</v>
      </c>
    </row>
    <row r="51" spans="1:201" ht="18" customHeight="1">
      <c r="B51" s="44" t="s">
        <v>57</v>
      </c>
      <c r="C51" s="32">
        <f>+[1]DGII!M51</f>
        <v>0</v>
      </c>
      <c r="D51" s="32">
        <f>+[1]DGII!N51</f>
        <v>0.1</v>
      </c>
      <c r="E51" s="32">
        <f>+[1]DGII!O51</f>
        <v>0.1</v>
      </c>
      <c r="F51" s="32">
        <f>+[1]DGII!P51</f>
        <v>0.2</v>
      </c>
      <c r="G51" s="32">
        <f>+[1]DGII!Q51</f>
        <v>1.6</v>
      </c>
      <c r="H51" s="32">
        <f>+[1]DGII!R51</f>
        <v>0.1</v>
      </c>
      <c r="I51" s="32">
        <f>+[1]DGII!S51</f>
        <v>0.1</v>
      </c>
      <c r="J51" s="32">
        <f>+[1]DGII!T51</f>
        <v>0.1</v>
      </c>
      <c r="K51" s="32">
        <f>+[1]DGII!U51</f>
        <v>0.1</v>
      </c>
      <c r="L51" s="33">
        <f>SUM(C51:K51)</f>
        <v>2.4000000000000004</v>
      </c>
      <c r="M51" s="32">
        <v>6.0000000000000001E-3</v>
      </c>
      <c r="N51" s="32">
        <v>7.0345000000000005E-2</v>
      </c>
      <c r="O51" s="32">
        <v>0.11814795</v>
      </c>
      <c r="P51" s="32">
        <v>0.16087000000000001</v>
      </c>
      <c r="Q51" s="32">
        <v>1.5964545800000001</v>
      </c>
      <c r="R51" s="32">
        <v>0.10219075</v>
      </c>
      <c r="S51" s="32">
        <v>0.14721405000000001</v>
      </c>
      <c r="T51" s="32">
        <v>9.650966292849962E-2</v>
      </c>
      <c r="U51" s="32">
        <v>9.2063821111443581E-2</v>
      </c>
      <c r="V51" s="36">
        <f>SUM(M51:U51)</f>
        <v>2.3897958140399438</v>
      </c>
      <c r="W51" s="36">
        <f t="shared" si="1"/>
        <v>100.42698986667008</v>
      </c>
    </row>
    <row r="52" spans="1:201" ht="18" customHeight="1">
      <c r="B52" s="44" t="s">
        <v>58</v>
      </c>
      <c r="C52" s="32">
        <f>+[1]DGII!M52</f>
        <v>0</v>
      </c>
      <c r="D52" s="32">
        <f>+[1]DGII!N52</f>
        <v>0</v>
      </c>
      <c r="E52" s="32">
        <f>+[1]DGII!O52</f>
        <v>0</v>
      </c>
      <c r="F52" s="32">
        <f>+[1]DGII!P52</f>
        <v>0</v>
      </c>
      <c r="G52" s="32">
        <f>+[1]DGII!Q52</f>
        <v>0</v>
      </c>
      <c r="H52" s="32">
        <f>+[1]DGII!R52</f>
        <v>0</v>
      </c>
      <c r="I52" s="32">
        <f>+[1]DGII!S52</f>
        <v>0</v>
      </c>
      <c r="J52" s="32">
        <f>+[1]DGII!T52</f>
        <v>0</v>
      </c>
      <c r="K52" s="32">
        <f>+[1]DGII!U52</f>
        <v>0</v>
      </c>
      <c r="L52" s="33">
        <f>SUM(C52:K52)</f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6">
        <f>SUM(M52:U52)</f>
        <v>0</v>
      </c>
      <c r="W52" s="36" t="s">
        <v>59</v>
      </c>
    </row>
    <row r="53" spans="1:201" ht="18" customHeight="1">
      <c r="B53" s="48" t="s">
        <v>60</v>
      </c>
      <c r="C53" s="25">
        <f t="shared" ref="C53:V53" si="18">+C54+C55</f>
        <v>320.3</v>
      </c>
      <c r="D53" s="25">
        <f t="shared" si="18"/>
        <v>390.4</v>
      </c>
      <c r="E53" s="25">
        <f t="shared" si="18"/>
        <v>395.1</v>
      </c>
      <c r="F53" s="25">
        <f t="shared" si="18"/>
        <v>459.09999999999997</v>
      </c>
      <c r="G53" s="25">
        <f t="shared" si="18"/>
        <v>385</v>
      </c>
      <c r="H53" s="25">
        <f t="shared" si="18"/>
        <v>367.9</v>
      </c>
      <c r="I53" s="25">
        <f t="shared" si="18"/>
        <v>351.2</v>
      </c>
      <c r="J53" s="25">
        <f t="shared" si="18"/>
        <v>343.4</v>
      </c>
      <c r="K53" s="25">
        <f t="shared" si="18"/>
        <v>345.4</v>
      </c>
      <c r="L53" s="29">
        <f t="shared" si="18"/>
        <v>3357.8</v>
      </c>
      <c r="M53" s="26">
        <f t="shared" si="18"/>
        <v>320.20516400000002</v>
      </c>
      <c r="N53" s="26">
        <f t="shared" si="18"/>
        <v>390.43965760000003</v>
      </c>
      <c r="O53" s="26">
        <f t="shared" si="18"/>
        <v>395.13204832000002</v>
      </c>
      <c r="P53" s="26">
        <f t="shared" si="18"/>
        <v>459.11628442</v>
      </c>
      <c r="Q53" s="26">
        <f t="shared" si="18"/>
        <v>385.06079705000002</v>
      </c>
      <c r="R53" s="26">
        <f t="shared" si="18"/>
        <v>367.88093336999998</v>
      </c>
      <c r="S53" s="26">
        <f t="shared" si="18"/>
        <v>351.22732047</v>
      </c>
      <c r="T53" s="26">
        <f t="shared" si="18"/>
        <v>339.33858147996978</v>
      </c>
      <c r="U53" s="26">
        <f t="shared" si="18"/>
        <v>310.26586141940066</v>
      </c>
      <c r="V53" s="27">
        <f t="shared" si="18"/>
        <v>3318.6666481293705</v>
      </c>
      <c r="W53" s="28">
        <f t="shared" ref="W53:W61" si="19">+L53/V53*100</f>
        <v>101.17918899425129</v>
      </c>
    </row>
    <row r="54" spans="1:201" ht="18" customHeight="1">
      <c r="A54" s="49"/>
      <c r="B54" s="42" t="s">
        <v>61</v>
      </c>
      <c r="C54" s="32">
        <f>+[1]DGII!M54</f>
        <v>318.10000000000002</v>
      </c>
      <c r="D54" s="32">
        <f>+[1]DGII!N54</f>
        <v>387.7</v>
      </c>
      <c r="E54" s="32">
        <f>+[1]DGII!O54</f>
        <v>391.8</v>
      </c>
      <c r="F54" s="32">
        <f>+[1]DGII!P54</f>
        <v>456.7</v>
      </c>
      <c r="G54" s="32">
        <f>+[1]DGII!Q54</f>
        <v>382.1</v>
      </c>
      <c r="H54" s="32">
        <f>+[1]DGII!R54</f>
        <v>365</v>
      </c>
      <c r="I54" s="32">
        <f>+[1]DGII!S54</f>
        <v>348.2</v>
      </c>
      <c r="J54" s="32">
        <f>+[1]DGII!T54</f>
        <v>340.4</v>
      </c>
      <c r="K54" s="32">
        <f>+[1]DGII!U54</f>
        <v>342.5</v>
      </c>
      <c r="L54" s="33">
        <f>SUM(C54:K54)</f>
        <v>3332.5</v>
      </c>
      <c r="M54" s="39">
        <v>318</v>
      </c>
      <c r="N54" s="39">
        <v>387.72741587000002</v>
      </c>
      <c r="O54" s="39">
        <v>391.84997585000002</v>
      </c>
      <c r="P54" s="39">
        <v>456.67434442000001</v>
      </c>
      <c r="Q54" s="39">
        <v>382.12122173</v>
      </c>
      <c r="R54" s="39">
        <v>364.95785218999998</v>
      </c>
      <c r="S54" s="39">
        <v>348.19082886000001</v>
      </c>
      <c r="T54" s="39">
        <v>336.53814338200004</v>
      </c>
      <c r="U54" s="39">
        <v>307.09935904711199</v>
      </c>
      <c r="V54" s="35">
        <f>SUM(M54:U54)</f>
        <v>3293.1591413491119</v>
      </c>
      <c r="W54" s="36">
        <f t="shared" si="19"/>
        <v>101.19462367174796</v>
      </c>
    </row>
    <row r="55" spans="1:201" ht="18" customHeight="1">
      <c r="B55" s="42" t="s">
        <v>32</v>
      </c>
      <c r="C55" s="32">
        <f>+[1]DGII!M55</f>
        <v>2.2000000000000002</v>
      </c>
      <c r="D55" s="32">
        <f>+[1]DGII!N55</f>
        <v>2.7</v>
      </c>
      <c r="E55" s="32">
        <f>+[1]DGII!O55</f>
        <v>3.3</v>
      </c>
      <c r="F55" s="32">
        <f>+[1]DGII!P55</f>
        <v>2.4</v>
      </c>
      <c r="G55" s="32">
        <f>+[1]DGII!Q55</f>
        <v>2.9</v>
      </c>
      <c r="H55" s="32">
        <f>+[1]DGII!R55</f>
        <v>2.9</v>
      </c>
      <c r="I55" s="32">
        <f>+[1]DGII!S55</f>
        <v>3</v>
      </c>
      <c r="J55" s="32">
        <f>+[1]DGII!T55</f>
        <v>3</v>
      </c>
      <c r="K55" s="32">
        <f>+[1]DGII!U55</f>
        <v>2.9</v>
      </c>
      <c r="L55" s="33">
        <f>SUM(C55:K55)</f>
        <v>25.299999999999997</v>
      </c>
      <c r="M55" s="39">
        <v>2.2051639999999999</v>
      </c>
      <c r="N55" s="39">
        <v>2.7122417300000001</v>
      </c>
      <c r="O55" s="39">
        <v>3.2820724700000001</v>
      </c>
      <c r="P55" s="39">
        <v>2.4419400000000002</v>
      </c>
      <c r="Q55" s="39">
        <v>2.9395753199999999</v>
      </c>
      <c r="R55" s="39">
        <v>2.9230811800000001</v>
      </c>
      <c r="S55" s="39">
        <v>3.0364916099999997</v>
      </c>
      <c r="T55" s="39">
        <v>2.8004380979697361</v>
      </c>
      <c r="U55" s="39">
        <v>3.1665023722886767</v>
      </c>
      <c r="V55" s="35">
        <f>SUM(M55:U55)</f>
        <v>25.50750678025841</v>
      </c>
      <c r="W55" s="36">
        <f t="shared" si="19"/>
        <v>99.186487405272345</v>
      </c>
    </row>
    <row r="56" spans="1:201" ht="18" customHeight="1">
      <c r="B56" s="48" t="s">
        <v>62</v>
      </c>
      <c r="C56" s="25">
        <f>+[1]DGII!M56</f>
        <v>3.3</v>
      </c>
      <c r="D56" s="25">
        <f>+[1]DGII!N56</f>
        <v>3.8</v>
      </c>
      <c r="E56" s="25">
        <f>+[1]DGII!O56</f>
        <v>5.6</v>
      </c>
      <c r="F56" s="25">
        <f>+[1]DGII!P56</f>
        <v>3.6</v>
      </c>
      <c r="G56" s="25">
        <f>+[1]DGII!Q56</f>
        <v>5.2</v>
      </c>
      <c r="H56" s="25">
        <f>+[1]DGII!R56</f>
        <v>4.9000000000000004</v>
      </c>
      <c r="I56" s="25">
        <f>+[1]DGII!S56</f>
        <v>4.5</v>
      </c>
      <c r="J56" s="25">
        <f>+[1]DGII!T56</f>
        <v>4.2</v>
      </c>
      <c r="K56" s="25">
        <f>+[1]DGII!U56</f>
        <v>4.5999999999999996</v>
      </c>
      <c r="L56" s="29">
        <f>SUM(C56:K56)</f>
        <v>39.700000000000003</v>
      </c>
      <c r="M56" s="25">
        <v>3.2962144200000001</v>
      </c>
      <c r="N56" s="25">
        <v>3.7849095299999997</v>
      </c>
      <c r="O56" s="25">
        <v>5.6048173399999994</v>
      </c>
      <c r="P56" s="25">
        <v>3.6139837500000001</v>
      </c>
      <c r="Q56" s="25">
        <v>5.1374074199999997</v>
      </c>
      <c r="R56" s="25">
        <v>4.8793490500000001</v>
      </c>
      <c r="S56" s="25">
        <v>4.4560097599999997</v>
      </c>
      <c r="T56" s="25">
        <v>4.6858821285716381</v>
      </c>
      <c r="U56" s="25">
        <v>4.5473720114229881</v>
      </c>
      <c r="V56" s="27">
        <f>SUM(M56:U56)</f>
        <v>40.005945409994617</v>
      </c>
      <c r="W56" s="28">
        <f t="shared" si="19"/>
        <v>99.235250143799419</v>
      </c>
    </row>
    <row r="57" spans="1:201" ht="18" customHeight="1">
      <c r="B57" s="50" t="s">
        <v>63</v>
      </c>
      <c r="C57" s="25">
        <f t="shared" ref="C57:V57" si="20">+C58+C62+C63</f>
        <v>918.1</v>
      </c>
      <c r="D57" s="25">
        <f t="shared" si="20"/>
        <v>868.69999999999993</v>
      </c>
      <c r="E57" s="25">
        <f t="shared" si="20"/>
        <v>938.2</v>
      </c>
      <c r="F57" s="25">
        <f t="shared" si="20"/>
        <v>739.30000000000007</v>
      </c>
      <c r="G57" s="25">
        <f t="shared" si="20"/>
        <v>729.69999999999993</v>
      </c>
      <c r="H57" s="25">
        <f t="shared" si="20"/>
        <v>942.2</v>
      </c>
      <c r="I57" s="25">
        <f t="shared" si="20"/>
        <v>715.5</v>
      </c>
      <c r="J57" s="25">
        <f t="shared" si="20"/>
        <v>743</v>
      </c>
      <c r="K57" s="25">
        <f t="shared" si="20"/>
        <v>850.19999999999993</v>
      </c>
      <c r="L57" s="29">
        <f t="shared" si="20"/>
        <v>7444.9</v>
      </c>
      <c r="M57" s="26">
        <f t="shared" si="20"/>
        <v>918.14207499999998</v>
      </c>
      <c r="N57" s="26">
        <f t="shared" si="20"/>
        <v>868.72516958999995</v>
      </c>
      <c r="O57" s="26">
        <f t="shared" si="20"/>
        <v>938.19734046999997</v>
      </c>
      <c r="P57" s="26">
        <f t="shared" si="20"/>
        <v>739.26373831000001</v>
      </c>
      <c r="Q57" s="26">
        <f t="shared" si="20"/>
        <v>729.70234970000001</v>
      </c>
      <c r="R57" s="26">
        <f t="shared" si="20"/>
        <v>942.25286818999996</v>
      </c>
      <c r="S57" s="26">
        <f t="shared" si="20"/>
        <v>715.54787179000004</v>
      </c>
      <c r="T57" s="26">
        <f t="shared" si="20"/>
        <v>811.66746853132088</v>
      </c>
      <c r="U57" s="26">
        <f t="shared" si="20"/>
        <v>797.71013945447385</v>
      </c>
      <c r="V57" s="27">
        <f t="shared" si="20"/>
        <v>7461.2090210357946</v>
      </c>
      <c r="W57" s="27">
        <f t="shared" si="19"/>
        <v>99.781415840384398</v>
      </c>
    </row>
    <row r="58" spans="1:201" s="51" customFormat="1" ht="18" customHeight="1">
      <c r="B58" s="50" t="s">
        <v>64</v>
      </c>
      <c r="C58" s="25">
        <f t="shared" ref="C58:V58" si="21">+C59</f>
        <v>207.1</v>
      </c>
      <c r="D58" s="25">
        <f t="shared" si="21"/>
        <v>0</v>
      </c>
      <c r="E58" s="25">
        <f t="shared" si="21"/>
        <v>0</v>
      </c>
      <c r="F58" s="25">
        <f t="shared" si="21"/>
        <v>0</v>
      </c>
      <c r="G58" s="25">
        <f t="shared" si="21"/>
        <v>0</v>
      </c>
      <c r="H58" s="25">
        <f t="shared" si="21"/>
        <v>0</v>
      </c>
      <c r="I58" s="25">
        <f t="shared" si="21"/>
        <v>0</v>
      </c>
      <c r="J58" s="25">
        <f t="shared" si="21"/>
        <v>0</v>
      </c>
      <c r="K58" s="25">
        <f t="shared" si="21"/>
        <v>0</v>
      </c>
      <c r="L58" s="29">
        <f t="shared" si="21"/>
        <v>207.1</v>
      </c>
      <c r="M58" s="26">
        <f t="shared" si="21"/>
        <v>207.14397690999999</v>
      </c>
      <c r="N58" s="26">
        <f t="shared" si="21"/>
        <v>9.3852599999999977E-3</v>
      </c>
      <c r="O58" s="26">
        <f t="shared" si="21"/>
        <v>3.8882809999999997E-2</v>
      </c>
      <c r="P58" s="26">
        <f t="shared" si="21"/>
        <v>1.5938299999999999E-3</v>
      </c>
      <c r="Q58" s="26">
        <f t="shared" si="21"/>
        <v>8.7870000000000011E-5</v>
      </c>
      <c r="R58" s="26">
        <f t="shared" si="21"/>
        <v>2.4007500000000001E-3</v>
      </c>
      <c r="S58" s="26">
        <f t="shared" si="21"/>
        <v>7.462400000000001E-3</v>
      </c>
      <c r="T58" s="26">
        <f t="shared" si="21"/>
        <v>1.3537488970499998E-2</v>
      </c>
      <c r="U58" s="26">
        <f t="shared" si="21"/>
        <v>6.1828010722499984E-3</v>
      </c>
      <c r="V58" s="27">
        <f t="shared" si="21"/>
        <v>207.22351012004273</v>
      </c>
      <c r="W58" s="27">
        <f t="shared" si="19"/>
        <v>99.940397631537465</v>
      </c>
    </row>
    <row r="59" spans="1:201" ht="18" customHeight="1">
      <c r="B59" s="48" t="s">
        <v>65</v>
      </c>
      <c r="C59" s="25">
        <f t="shared" ref="C59:V59" si="22">+C60+C61</f>
        <v>207.1</v>
      </c>
      <c r="D59" s="25">
        <f t="shared" si="22"/>
        <v>0</v>
      </c>
      <c r="E59" s="25">
        <f t="shared" si="22"/>
        <v>0</v>
      </c>
      <c r="F59" s="25">
        <f t="shared" si="22"/>
        <v>0</v>
      </c>
      <c r="G59" s="25">
        <f t="shared" si="22"/>
        <v>0</v>
      </c>
      <c r="H59" s="25">
        <f t="shared" si="22"/>
        <v>0</v>
      </c>
      <c r="I59" s="25">
        <f t="shared" si="22"/>
        <v>0</v>
      </c>
      <c r="J59" s="25">
        <f t="shared" si="22"/>
        <v>0</v>
      </c>
      <c r="K59" s="25">
        <f t="shared" si="22"/>
        <v>0</v>
      </c>
      <c r="L59" s="29">
        <f t="shared" si="22"/>
        <v>207.1</v>
      </c>
      <c r="M59" s="26">
        <f t="shared" si="22"/>
        <v>207.14397690999999</v>
      </c>
      <c r="N59" s="26">
        <f t="shared" si="22"/>
        <v>9.3852599999999977E-3</v>
      </c>
      <c r="O59" s="26">
        <f t="shared" si="22"/>
        <v>3.8882809999999997E-2</v>
      </c>
      <c r="P59" s="26">
        <f t="shared" si="22"/>
        <v>1.5938299999999999E-3</v>
      </c>
      <c r="Q59" s="26">
        <f t="shared" si="22"/>
        <v>8.7870000000000011E-5</v>
      </c>
      <c r="R59" s="26">
        <f t="shared" si="22"/>
        <v>2.4007500000000001E-3</v>
      </c>
      <c r="S59" s="26">
        <f t="shared" si="22"/>
        <v>7.462400000000001E-3</v>
      </c>
      <c r="T59" s="26">
        <f t="shared" si="22"/>
        <v>1.3537488970499998E-2</v>
      </c>
      <c r="U59" s="26">
        <f t="shared" si="22"/>
        <v>6.1828010722499984E-3</v>
      </c>
      <c r="V59" s="27">
        <f t="shared" si="22"/>
        <v>207.22351012004273</v>
      </c>
      <c r="W59" s="27">
        <f t="shared" si="19"/>
        <v>99.940397631537465</v>
      </c>
    </row>
    <row r="60" spans="1:201" s="52" customFormat="1" ht="18" customHeight="1">
      <c r="B60" s="42" t="s">
        <v>66</v>
      </c>
      <c r="C60" s="32">
        <f>+[1]DGII!M60</f>
        <v>207.1</v>
      </c>
      <c r="D60" s="32">
        <f>+[1]DGII!N60</f>
        <v>0</v>
      </c>
      <c r="E60" s="32">
        <f>+[1]DGII!O60</f>
        <v>0</v>
      </c>
      <c r="F60" s="32">
        <f>+[1]DGII!P60</f>
        <v>0</v>
      </c>
      <c r="G60" s="32">
        <f>+[1]DGII!Q60</f>
        <v>0</v>
      </c>
      <c r="H60" s="32">
        <f>+[1]DGII!R60</f>
        <v>0</v>
      </c>
      <c r="I60" s="32">
        <f>+[1]DGII!S60</f>
        <v>0</v>
      </c>
      <c r="J60" s="32">
        <f>+[1]DGII!T60</f>
        <v>0</v>
      </c>
      <c r="K60" s="32">
        <f>+[1]DGII!U60</f>
        <v>0</v>
      </c>
      <c r="L60" s="33">
        <f t="shared" ref="L60:L64" si="23">SUM(C60:K60)</f>
        <v>207.1</v>
      </c>
      <c r="M60" s="32">
        <v>207.09784250999999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5">
        <f t="shared" ref="V60:V64" si="24">SUM(M60:U60)</f>
        <v>207.09784250999999</v>
      </c>
      <c r="W60" s="35">
        <f t="shared" si="19"/>
        <v>100.00104177328642</v>
      </c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 t="s">
        <v>67</v>
      </c>
      <c r="AQ60" s="53" t="s">
        <v>67</v>
      </c>
      <c r="AR60" s="53" t="s">
        <v>67</v>
      </c>
      <c r="AS60" s="53" t="s">
        <v>67</v>
      </c>
      <c r="AT60" s="53" t="s">
        <v>67</v>
      </c>
      <c r="AU60" s="53" t="s">
        <v>67</v>
      </c>
      <c r="AV60" s="53" t="s">
        <v>67</v>
      </c>
      <c r="AW60" s="53" t="s">
        <v>67</v>
      </c>
      <c r="AX60" s="53" t="s">
        <v>67</v>
      </c>
      <c r="AY60" s="53" t="s">
        <v>67</v>
      </c>
      <c r="AZ60" s="53" t="s">
        <v>67</v>
      </c>
      <c r="BA60" s="53" t="s">
        <v>67</v>
      </c>
      <c r="BB60" s="53" t="s">
        <v>67</v>
      </c>
      <c r="BC60" s="53" t="s">
        <v>67</v>
      </c>
      <c r="BD60" s="53" t="s">
        <v>67</v>
      </c>
      <c r="BE60" s="53" t="s">
        <v>67</v>
      </c>
      <c r="BF60" s="53" t="s">
        <v>67</v>
      </c>
      <c r="BG60" s="53" t="s">
        <v>67</v>
      </c>
      <c r="BH60" s="53" t="s">
        <v>67</v>
      </c>
      <c r="BI60" s="53" t="s">
        <v>67</v>
      </c>
      <c r="BJ60" s="53" t="s">
        <v>67</v>
      </c>
      <c r="BK60" s="53" t="s">
        <v>67</v>
      </c>
      <c r="BL60" s="53" t="s">
        <v>67</v>
      </c>
      <c r="BM60" s="53" t="s">
        <v>67</v>
      </c>
      <c r="BN60" s="53" t="s">
        <v>67</v>
      </c>
      <c r="BO60" s="53" t="s">
        <v>67</v>
      </c>
      <c r="BP60" s="53" t="s">
        <v>67</v>
      </c>
      <c r="BQ60" s="53" t="s">
        <v>67</v>
      </c>
      <c r="BR60" s="53" t="s">
        <v>67</v>
      </c>
      <c r="BS60" s="53" t="s">
        <v>67</v>
      </c>
      <c r="BT60" s="53" t="s">
        <v>67</v>
      </c>
      <c r="BU60" s="53" t="s">
        <v>67</v>
      </c>
      <c r="BV60" s="53" t="s">
        <v>67</v>
      </c>
      <c r="BW60" s="53" t="s">
        <v>67</v>
      </c>
      <c r="BX60" s="53" t="s">
        <v>67</v>
      </c>
      <c r="BY60" s="53" t="s">
        <v>67</v>
      </c>
      <c r="BZ60" s="53" t="s">
        <v>67</v>
      </c>
      <c r="CA60" s="53" t="s">
        <v>67</v>
      </c>
      <c r="CB60" s="53" t="s">
        <v>67</v>
      </c>
      <c r="CC60" s="53" t="s">
        <v>67</v>
      </c>
      <c r="CD60" s="53" t="s">
        <v>67</v>
      </c>
      <c r="CE60" s="53" t="s">
        <v>67</v>
      </c>
      <c r="CF60" s="53" t="s">
        <v>67</v>
      </c>
      <c r="CG60" s="53" t="s">
        <v>67</v>
      </c>
      <c r="CH60" s="53" t="s">
        <v>67</v>
      </c>
      <c r="CI60" s="53" t="s">
        <v>67</v>
      </c>
      <c r="CJ60" s="53" t="s">
        <v>67</v>
      </c>
      <c r="CK60" s="53" t="s">
        <v>67</v>
      </c>
      <c r="CL60" s="53" t="s">
        <v>67</v>
      </c>
      <c r="CM60" s="53" t="s">
        <v>67</v>
      </c>
      <c r="CN60" s="53" t="s">
        <v>67</v>
      </c>
      <c r="CO60" s="53" t="s">
        <v>67</v>
      </c>
      <c r="CP60" s="53" t="s">
        <v>67</v>
      </c>
      <c r="CQ60" s="53" t="s">
        <v>67</v>
      </c>
      <c r="CR60" s="53" t="s">
        <v>67</v>
      </c>
      <c r="CS60" s="53" t="s">
        <v>67</v>
      </c>
      <c r="CT60" s="53" t="s">
        <v>67</v>
      </c>
      <c r="CU60" s="53" t="s">
        <v>67</v>
      </c>
      <c r="CV60" s="53" t="s">
        <v>67</v>
      </c>
      <c r="CW60" s="53" t="s">
        <v>67</v>
      </c>
      <c r="CX60" s="53" t="s">
        <v>67</v>
      </c>
      <c r="CY60" s="53" t="s">
        <v>67</v>
      </c>
      <c r="CZ60" s="53" t="s">
        <v>67</v>
      </c>
      <c r="DA60" s="53" t="s">
        <v>67</v>
      </c>
      <c r="DB60" s="53" t="s">
        <v>67</v>
      </c>
      <c r="DC60" s="53" t="s">
        <v>67</v>
      </c>
      <c r="DD60" s="53" t="s">
        <v>67</v>
      </c>
      <c r="DE60" s="53" t="s">
        <v>67</v>
      </c>
      <c r="DF60" s="53" t="s">
        <v>67</v>
      </c>
      <c r="DG60" s="53" t="s">
        <v>67</v>
      </c>
      <c r="DH60" s="53" t="s">
        <v>67</v>
      </c>
      <c r="DI60" s="53" t="s">
        <v>67</v>
      </c>
      <c r="DJ60" s="53" t="s">
        <v>67</v>
      </c>
      <c r="DK60" s="53" t="s">
        <v>67</v>
      </c>
      <c r="DL60" s="53" t="s">
        <v>67</v>
      </c>
      <c r="DM60" s="53" t="s">
        <v>67</v>
      </c>
      <c r="DN60" s="53" t="s">
        <v>67</v>
      </c>
      <c r="DO60" s="53" t="s">
        <v>67</v>
      </c>
      <c r="DP60" s="53" t="s">
        <v>67</v>
      </c>
      <c r="DQ60" s="53" t="s">
        <v>67</v>
      </c>
      <c r="DR60" s="53" t="s">
        <v>67</v>
      </c>
      <c r="DS60" s="53" t="s">
        <v>67</v>
      </c>
      <c r="DT60" s="53" t="s">
        <v>67</v>
      </c>
      <c r="DU60" s="53" t="s">
        <v>67</v>
      </c>
      <c r="DV60" s="53" t="s">
        <v>67</v>
      </c>
      <c r="DW60" s="53" t="s">
        <v>67</v>
      </c>
      <c r="DX60" s="53" t="s">
        <v>67</v>
      </c>
      <c r="DY60" s="53" t="s">
        <v>67</v>
      </c>
      <c r="DZ60" s="53" t="s">
        <v>67</v>
      </c>
      <c r="EA60" s="53" t="s">
        <v>67</v>
      </c>
      <c r="EB60" s="53" t="s">
        <v>67</v>
      </c>
      <c r="EC60" s="53" t="s">
        <v>67</v>
      </c>
      <c r="ED60" s="53" t="s">
        <v>67</v>
      </c>
      <c r="EE60" s="53" t="s">
        <v>67</v>
      </c>
      <c r="EF60" s="53" t="s">
        <v>67</v>
      </c>
      <c r="EG60" s="53" t="s">
        <v>67</v>
      </c>
      <c r="EH60" s="53" t="s">
        <v>67</v>
      </c>
      <c r="EI60" s="53" t="s">
        <v>67</v>
      </c>
      <c r="EJ60" s="53" t="s">
        <v>67</v>
      </c>
      <c r="EK60" s="53" t="s">
        <v>67</v>
      </c>
      <c r="EL60" s="53" t="s">
        <v>67</v>
      </c>
      <c r="EM60" s="53" t="s">
        <v>67</v>
      </c>
      <c r="EN60" s="53" t="s">
        <v>67</v>
      </c>
      <c r="EO60" s="53" t="s">
        <v>67</v>
      </c>
      <c r="EP60" s="53" t="s">
        <v>67</v>
      </c>
      <c r="EQ60" s="53" t="s">
        <v>67</v>
      </c>
      <c r="ER60" s="53" t="s">
        <v>67</v>
      </c>
      <c r="ES60" s="53" t="s">
        <v>67</v>
      </c>
      <c r="ET60" s="53" t="s">
        <v>67</v>
      </c>
      <c r="EU60" s="53" t="s">
        <v>67</v>
      </c>
      <c r="EV60" s="53" t="s">
        <v>67</v>
      </c>
      <c r="EW60" s="53" t="s">
        <v>67</v>
      </c>
      <c r="EX60" s="53" t="s">
        <v>67</v>
      </c>
      <c r="EY60" s="53" t="s">
        <v>67</v>
      </c>
      <c r="EZ60" s="53" t="s">
        <v>67</v>
      </c>
      <c r="FA60" s="53" t="s">
        <v>67</v>
      </c>
      <c r="FB60" s="53" t="s">
        <v>67</v>
      </c>
      <c r="FC60" s="53" t="s">
        <v>67</v>
      </c>
      <c r="FD60" s="53" t="s">
        <v>67</v>
      </c>
      <c r="FE60" s="53" t="s">
        <v>67</v>
      </c>
      <c r="FF60" s="53" t="s">
        <v>67</v>
      </c>
      <c r="FG60" s="53" t="s">
        <v>67</v>
      </c>
      <c r="FH60" s="53" t="s">
        <v>67</v>
      </c>
      <c r="FI60" s="53" t="s">
        <v>67</v>
      </c>
      <c r="FJ60" s="53" t="s">
        <v>67</v>
      </c>
      <c r="FK60" s="53" t="s">
        <v>67</v>
      </c>
      <c r="FL60" s="53" t="s">
        <v>67</v>
      </c>
      <c r="FM60" s="53" t="s">
        <v>67</v>
      </c>
      <c r="FN60" s="53" t="s">
        <v>67</v>
      </c>
      <c r="FO60" s="53" t="s">
        <v>67</v>
      </c>
      <c r="FP60" s="53" t="s">
        <v>67</v>
      </c>
      <c r="FQ60" s="53" t="s">
        <v>67</v>
      </c>
      <c r="FR60" s="53" t="s">
        <v>67</v>
      </c>
      <c r="FS60" s="53" t="s">
        <v>67</v>
      </c>
      <c r="FT60" s="53" t="s">
        <v>67</v>
      </c>
      <c r="FU60" s="53" t="s">
        <v>67</v>
      </c>
      <c r="FV60" s="53" t="s">
        <v>67</v>
      </c>
      <c r="FW60" s="53" t="s">
        <v>67</v>
      </c>
      <c r="FX60" s="53" t="s">
        <v>67</v>
      </c>
      <c r="FY60" s="53" t="s">
        <v>67</v>
      </c>
      <c r="FZ60" s="53" t="s">
        <v>67</v>
      </c>
      <c r="GA60" s="53" t="s">
        <v>67</v>
      </c>
      <c r="GB60" s="53" t="s">
        <v>67</v>
      </c>
      <c r="GC60" s="53" t="s">
        <v>67</v>
      </c>
      <c r="GD60" s="53" t="s">
        <v>67</v>
      </c>
      <c r="GE60" s="53" t="s">
        <v>67</v>
      </c>
      <c r="GF60" s="53" t="s">
        <v>67</v>
      </c>
      <c r="GG60" s="53" t="s">
        <v>67</v>
      </c>
      <c r="GH60" s="53" t="s">
        <v>67</v>
      </c>
      <c r="GI60" s="53" t="s">
        <v>67</v>
      </c>
      <c r="GJ60" s="53" t="s">
        <v>67</v>
      </c>
      <c r="GK60" s="53" t="s">
        <v>67</v>
      </c>
      <c r="GL60" s="53" t="s">
        <v>67</v>
      </c>
      <c r="GM60" s="53" t="s">
        <v>67</v>
      </c>
      <c r="GN60" s="53" t="s">
        <v>67</v>
      </c>
      <c r="GO60" s="53" t="s">
        <v>67</v>
      </c>
      <c r="GP60" s="53" t="s">
        <v>67</v>
      </c>
      <c r="GQ60" s="53" t="s">
        <v>67</v>
      </c>
      <c r="GR60" s="53" t="s">
        <v>67</v>
      </c>
      <c r="GS60" s="53" t="s">
        <v>67</v>
      </c>
    </row>
    <row r="61" spans="1:201" ht="18" customHeight="1">
      <c r="B61" s="42" t="s">
        <v>32</v>
      </c>
      <c r="C61" s="32">
        <f>+[1]DGII!M61</f>
        <v>0</v>
      </c>
      <c r="D61" s="32">
        <f>+[1]DGII!N61</f>
        <v>0</v>
      </c>
      <c r="E61" s="32">
        <f>+[1]DGII!O61</f>
        <v>0</v>
      </c>
      <c r="F61" s="32">
        <f>+[1]DGII!P61</f>
        <v>0</v>
      </c>
      <c r="G61" s="32">
        <f>+[1]DGII!Q61</f>
        <v>0</v>
      </c>
      <c r="H61" s="32">
        <f>+[1]DGII!R61</f>
        <v>0</v>
      </c>
      <c r="I61" s="32">
        <f>+[1]DGII!S61</f>
        <v>0</v>
      </c>
      <c r="J61" s="32">
        <f>+[1]DGII!T61</f>
        <v>0</v>
      </c>
      <c r="K61" s="32">
        <f>+[1]DGII!U61</f>
        <v>0</v>
      </c>
      <c r="L61" s="33">
        <f t="shared" si="23"/>
        <v>0</v>
      </c>
      <c r="M61" s="32">
        <v>4.6134399999999999E-2</v>
      </c>
      <c r="N61" s="32">
        <v>9.3852599999999977E-3</v>
      </c>
      <c r="O61" s="32">
        <v>3.8882809999999997E-2</v>
      </c>
      <c r="P61" s="32">
        <v>1.5938299999999999E-3</v>
      </c>
      <c r="Q61" s="32">
        <v>8.7870000000000011E-5</v>
      </c>
      <c r="R61" s="32">
        <v>2.4007500000000001E-3</v>
      </c>
      <c r="S61" s="32">
        <v>7.462400000000001E-3</v>
      </c>
      <c r="T61" s="32">
        <v>1.3537488970499998E-2</v>
      </c>
      <c r="U61" s="32">
        <v>6.1828010722499984E-3</v>
      </c>
      <c r="V61" s="35">
        <f t="shared" si="24"/>
        <v>0.12566761004275001</v>
      </c>
      <c r="W61" s="35">
        <f t="shared" si="19"/>
        <v>0</v>
      </c>
    </row>
    <row r="62" spans="1:201" ht="18" customHeight="1">
      <c r="B62" s="48" t="s">
        <v>68</v>
      </c>
      <c r="C62" s="25">
        <f>+[1]DGII!M62</f>
        <v>14.9</v>
      </c>
      <c r="D62" s="25">
        <f>+[1]DGII!N62</f>
        <v>70.8</v>
      </c>
      <c r="E62" s="25">
        <f>+[1]DGII!O62</f>
        <v>25</v>
      </c>
      <c r="F62" s="25">
        <f>+[1]DGII!P62</f>
        <v>26.1</v>
      </c>
      <c r="G62" s="25">
        <f>+[1]DGII!Q62</f>
        <v>20.5</v>
      </c>
      <c r="H62" s="25">
        <f>+[1]DGII!R62</f>
        <v>25.7</v>
      </c>
      <c r="I62" s="25">
        <f>+[1]DGII!S62</f>
        <v>13.7</v>
      </c>
      <c r="J62" s="25">
        <f>+[1]DGII!T62</f>
        <v>18.3</v>
      </c>
      <c r="K62" s="25">
        <f>+[1]DGII!U62</f>
        <v>13.5</v>
      </c>
      <c r="L62" s="29">
        <f t="shared" si="23"/>
        <v>228.5</v>
      </c>
      <c r="M62" s="25">
        <v>14.9025993</v>
      </c>
      <c r="N62" s="25">
        <v>70.806428549999993</v>
      </c>
      <c r="O62" s="25">
        <v>24.939299399999999</v>
      </c>
      <c r="P62" s="25">
        <v>26.110040870000002</v>
      </c>
      <c r="Q62" s="25">
        <v>20.540277230000001</v>
      </c>
      <c r="R62" s="25">
        <v>25.755508769999999</v>
      </c>
      <c r="S62" s="25">
        <v>13.730875510000001</v>
      </c>
      <c r="T62" s="25">
        <v>47.018002043787185</v>
      </c>
      <c r="U62" s="25">
        <v>17.297503307630162</v>
      </c>
      <c r="V62" s="27">
        <f t="shared" si="24"/>
        <v>261.10053498141735</v>
      </c>
      <c r="W62" s="28">
        <f>+L62/V62*100</f>
        <v>87.514183000912823</v>
      </c>
    </row>
    <row r="63" spans="1:201" ht="18" customHeight="1">
      <c r="B63" s="48" t="s">
        <v>69</v>
      </c>
      <c r="C63" s="25">
        <f>+[1]DGII!M63</f>
        <v>696.1</v>
      </c>
      <c r="D63" s="25">
        <f>+[1]DGII!N63</f>
        <v>797.9</v>
      </c>
      <c r="E63" s="25">
        <f>+[1]DGII!O63</f>
        <v>913.2</v>
      </c>
      <c r="F63" s="25">
        <f>+[1]DGII!P63</f>
        <v>713.2</v>
      </c>
      <c r="G63" s="25">
        <f>+[1]DGII!Q63</f>
        <v>709.19999999999993</v>
      </c>
      <c r="H63" s="25">
        <f>+[1]DGII!R63</f>
        <v>916.5</v>
      </c>
      <c r="I63" s="25">
        <f>+[1]DGII!S63</f>
        <v>701.8</v>
      </c>
      <c r="J63" s="25">
        <f>+[1]DGII!T63</f>
        <v>724.7</v>
      </c>
      <c r="K63" s="25">
        <f>+[1]DGII!U63</f>
        <v>836.69999999999993</v>
      </c>
      <c r="L63" s="29">
        <f t="shared" si="23"/>
        <v>7009.2999999999993</v>
      </c>
      <c r="M63" s="26">
        <v>696.09549878999997</v>
      </c>
      <c r="N63" s="26">
        <v>797.90935577999994</v>
      </c>
      <c r="O63" s="26">
        <v>913.21915825999997</v>
      </c>
      <c r="P63" s="26">
        <v>713.15210361000004</v>
      </c>
      <c r="Q63" s="26">
        <v>709.16198459999998</v>
      </c>
      <c r="R63" s="26">
        <v>916.49495866999996</v>
      </c>
      <c r="S63" s="26">
        <v>701.80953388</v>
      </c>
      <c r="T63" s="26">
        <v>764.63592899856314</v>
      </c>
      <c r="U63" s="26">
        <v>780.40645334577141</v>
      </c>
      <c r="V63" s="27">
        <f t="shared" si="24"/>
        <v>6992.8849759343348</v>
      </c>
      <c r="W63" s="28">
        <f>+L63/V63*100</f>
        <v>100.23473893996764</v>
      </c>
    </row>
    <row r="64" spans="1:201" ht="18" customHeight="1">
      <c r="B64" s="44" t="s">
        <v>70</v>
      </c>
      <c r="C64" s="32">
        <f>+[1]DGII!M64</f>
        <v>693.1</v>
      </c>
      <c r="D64" s="32">
        <f>+[1]DGII!N64</f>
        <v>785.9</v>
      </c>
      <c r="E64" s="32">
        <f>+[1]DGII!O64</f>
        <v>908.1</v>
      </c>
      <c r="F64" s="32">
        <f>+[1]DGII!P64</f>
        <v>705.1</v>
      </c>
      <c r="G64" s="32">
        <f>+[1]DGII!Q64</f>
        <v>701.8</v>
      </c>
      <c r="H64" s="32">
        <f>+[1]DGII!R64</f>
        <v>912.2</v>
      </c>
      <c r="I64" s="32">
        <f>+[1]DGII!S64</f>
        <v>695.3</v>
      </c>
      <c r="J64" s="32">
        <f>+[1]DGII!T64</f>
        <v>712.9</v>
      </c>
      <c r="K64" s="32">
        <f>+[1]DGII!U64</f>
        <v>832.9</v>
      </c>
      <c r="L64" s="33">
        <f t="shared" si="23"/>
        <v>6947.2999999999993</v>
      </c>
      <c r="M64" s="39">
        <v>693.12051967999992</v>
      </c>
      <c r="N64" s="39">
        <v>785.91531799999996</v>
      </c>
      <c r="O64" s="39">
        <v>908.12703865000003</v>
      </c>
      <c r="P64" s="39">
        <v>705.12466261999998</v>
      </c>
      <c r="Q64" s="39">
        <v>701.74349138000002</v>
      </c>
      <c r="R64" s="39">
        <v>912.19182354999998</v>
      </c>
      <c r="S64" s="39">
        <v>695.31158575999996</v>
      </c>
      <c r="T64" s="39">
        <v>760.1305337486001</v>
      </c>
      <c r="U64" s="39">
        <v>773.28908927493092</v>
      </c>
      <c r="V64" s="35">
        <f t="shared" si="24"/>
        <v>6934.9540626635307</v>
      </c>
      <c r="W64" s="36">
        <f>+L64/V64*100</f>
        <v>100.17802478898797</v>
      </c>
    </row>
    <row r="65" spans="2:23" ht="21.75" customHeight="1" thickBot="1">
      <c r="B65" s="54" t="s">
        <v>71</v>
      </c>
      <c r="C65" s="55">
        <f>++C9</f>
        <v>57187.899999999987</v>
      </c>
      <c r="D65" s="55">
        <f t="shared" ref="D65:V65" si="25">++D9</f>
        <v>45286.1</v>
      </c>
      <c r="E65" s="55">
        <f t="shared" si="25"/>
        <v>49563.899999999994</v>
      </c>
      <c r="F65" s="55">
        <f t="shared" si="25"/>
        <v>68198.900000000009</v>
      </c>
      <c r="G65" s="55">
        <f t="shared" si="25"/>
        <v>62484.1</v>
      </c>
      <c r="H65" s="55">
        <f t="shared" si="25"/>
        <v>52766.7</v>
      </c>
      <c r="I65" s="55">
        <f t="shared" si="25"/>
        <v>54421.400000000009</v>
      </c>
      <c r="J65" s="55">
        <f t="shared" si="25"/>
        <v>49882.700000000004</v>
      </c>
      <c r="K65" s="55">
        <f t="shared" si="25"/>
        <v>54245.999999999993</v>
      </c>
      <c r="L65" s="55">
        <f t="shared" si="25"/>
        <v>494037.7</v>
      </c>
      <c r="M65" s="55">
        <f t="shared" si="25"/>
        <v>57187.89985442999</v>
      </c>
      <c r="N65" s="55">
        <f t="shared" si="25"/>
        <v>45286.119175989996</v>
      </c>
      <c r="O65" s="55">
        <f t="shared" si="25"/>
        <v>49563.880753689991</v>
      </c>
      <c r="P65" s="55">
        <f t="shared" si="25"/>
        <v>68198.849347179988</v>
      </c>
      <c r="Q65" s="55">
        <f t="shared" si="25"/>
        <v>62484.114473229994</v>
      </c>
      <c r="R65" s="55">
        <f t="shared" si="25"/>
        <v>52766.689191309997</v>
      </c>
      <c r="S65" s="55">
        <f t="shared" si="25"/>
        <v>54421.414496640886</v>
      </c>
      <c r="T65" s="55">
        <f t="shared" si="25"/>
        <v>49021.514286123092</v>
      </c>
      <c r="U65" s="55">
        <f t="shared" si="25"/>
        <v>49393.282824008609</v>
      </c>
      <c r="V65" s="55">
        <f t="shared" si="25"/>
        <v>488323.76440260257</v>
      </c>
      <c r="W65" s="56">
        <f>+L65/V65*100</f>
        <v>101.17011212927302</v>
      </c>
    </row>
    <row r="66" spans="2:23" ht="18" customHeight="1" thickTop="1">
      <c r="B66" s="57" t="s">
        <v>72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60"/>
    </row>
    <row r="67" spans="2:23" ht="14.25">
      <c r="B67" s="61" t="s">
        <v>73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</row>
    <row r="68" spans="2:23" ht="12.75" customHeight="1">
      <c r="B68" s="65" t="s">
        <v>74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6"/>
      <c r="O68" s="66"/>
      <c r="P68" s="66"/>
      <c r="Q68" s="66"/>
      <c r="R68" s="66"/>
      <c r="S68" s="66"/>
      <c r="T68" s="66"/>
      <c r="U68" s="66"/>
      <c r="V68" s="66"/>
      <c r="W68" s="67"/>
    </row>
    <row r="69" spans="2:23" ht="12" customHeight="1">
      <c r="B69" s="65" t="s">
        <v>75</v>
      </c>
      <c r="C69" s="68"/>
      <c r="D69" s="68"/>
      <c r="E69" s="68"/>
      <c r="F69" s="68"/>
      <c r="G69" s="68"/>
      <c r="H69" s="68"/>
      <c r="I69" s="68"/>
      <c r="J69" s="68"/>
      <c r="K69" s="68"/>
      <c r="L69" s="69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2:23" ht="14.25">
      <c r="B70" s="65" t="s">
        <v>76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2:23" ht="14.25">
      <c r="B71" s="70" t="s">
        <v>77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  <row r="72" spans="2:23" ht="14.25">
      <c r="B72" s="71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2:23" ht="14.2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</row>
    <row r="74" spans="2:23" ht="14.2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</row>
    <row r="75" spans="2:23" ht="14.2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</row>
    <row r="76" spans="2:23" ht="14.2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</row>
    <row r="77" spans="2:23" ht="14.2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2:23" ht="14.2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2:23" ht="14.2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2:23" ht="14.2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</row>
    <row r="81" spans="2:23" ht="14.2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</row>
    <row r="82" spans="2:23" ht="14.2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2:23" ht="14.2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2:23" ht="14.2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2:23" ht="14.2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2:23" ht="14.2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2:23" ht="14.2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</row>
    <row r="88" spans="2:23" ht="14.2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2:23" ht="14.2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2:23" ht="14.2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</row>
    <row r="91" spans="2:23" ht="14.2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2:23" ht="14.2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2:23" ht="14.2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</row>
    <row r="94" spans="2:23" ht="14.2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</row>
    <row r="95" spans="2:23" ht="14.2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</row>
    <row r="96" spans="2:23" ht="14.2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</row>
    <row r="97" spans="2:23" ht="14.2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</row>
    <row r="98" spans="2:23" ht="14.2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</row>
    <row r="99" spans="2:23" ht="14.2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</row>
    <row r="100" spans="2:23" ht="14.2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</row>
    <row r="101" spans="2:23" ht="14.2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</row>
    <row r="102" spans="2:23" ht="14.2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</row>
    <row r="103" spans="2:23" ht="14.2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2:23" ht="14.2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</row>
    <row r="105" spans="2:23" ht="14.2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</row>
    <row r="106" spans="2:23" ht="14.2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2:23" ht="14.2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</row>
    <row r="108" spans="2:23" ht="14.2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</row>
    <row r="109" spans="2:23" ht="14.2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</row>
    <row r="110" spans="2:23" ht="14.2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2:23" ht="14.2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</row>
    <row r="112" spans="2:23" ht="14.2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</row>
    <row r="113" spans="2:23" ht="14.2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</row>
    <row r="114" spans="2:23" ht="14.2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</row>
    <row r="115" spans="2:23" ht="14.2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</row>
    <row r="116" spans="2:23" ht="14.2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</row>
    <row r="117" spans="2:23" ht="14.2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</row>
    <row r="118" spans="2:23" ht="14.2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</row>
    <row r="119" spans="2:23" ht="14.2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</row>
    <row r="120" spans="2:23" ht="14.2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</row>
    <row r="121" spans="2:23" ht="14.2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</row>
    <row r="122" spans="2:23" ht="14.2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</row>
    <row r="123" spans="2:23" ht="14.2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</row>
    <row r="124" spans="2:23" ht="14.2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</row>
    <row r="125" spans="2:23" ht="14.25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</row>
    <row r="126" spans="2:23" ht="14.2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</row>
    <row r="127" spans="2:23" ht="14.25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</row>
    <row r="128" spans="2:23" ht="14.25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</row>
    <row r="129" spans="2:23" ht="14.25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</row>
    <row r="130" spans="2:23" ht="14.25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</row>
    <row r="131" spans="2:23" ht="14.25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</row>
    <row r="132" spans="2:23" ht="14.25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</row>
    <row r="133" spans="2:23" ht="14.25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</row>
    <row r="134" spans="2:23" ht="14.25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</row>
    <row r="135" spans="2:23" ht="14.25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</row>
    <row r="136" spans="2:23" ht="14.25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</row>
    <row r="137" spans="2:23" ht="14.25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</row>
    <row r="138" spans="2:23" ht="14.25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</row>
    <row r="139" spans="2:23" ht="14.25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</row>
    <row r="140" spans="2:23" ht="14.25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</row>
    <row r="141" spans="2:23" ht="14.25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</row>
    <row r="142" spans="2:23" ht="14.25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</row>
    <row r="143" spans="2:23" ht="14.25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</row>
    <row r="144" spans="2:23" ht="14.25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</row>
    <row r="145" spans="2:23" ht="14.25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</row>
    <row r="146" spans="2:23" ht="14.25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</row>
    <row r="147" spans="2:23" ht="14.25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</row>
    <row r="148" spans="2:23" ht="14.25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</row>
    <row r="149" spans="2:23" ht="14.25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</row>
    <row r="150" spans="2:23" ht="14.25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</row>
    <row r="151" spans="2:23" ht="14.25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</row>
    <row r="152" spans="2:23" ht="14.25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</row>
    <row r="153" spans="2:23" ht="14.25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</row>
    <row r="154" spans="2:23" ht="14.25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</row>
    <row r="155" spans="2:23" ht="14.25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</row>
    <row r="156" spans="2:23" ht="14.25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</row>
    <row r="157" spans="2:23" ht="14.25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</row>
    <row r="158" spans="2:23" ht="14.25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</row>
    <row r="159" spans="2:23" ht="14.25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</row>
    <row r="160" spans="2:23" ht="14.25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</row>
    <row r="161" spans="2:23" ht="14.25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</row>
    <row r="162" spans="2:23" ht="14.25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</row>
    <row r="163" spans="2:23" ht="14.25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</row>
    <row r="164" spans="2:23" ht="14.25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</row>
    <row r="165" spans="2:23" ht="14.25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</row>
    <row r="166" spans="2:23" ht="14.25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</row>
    <row r="167" spans="2:23" ht="14.25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</row>
    <row r="168" spans="2:23" ht="14.25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</row>
    <row r="169" spans="2:23" ht="14.25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</row>
    <row r="170" spans="2:23" ht="14.25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</row>
    <row r="171" spans="2:23" ht="14.25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</row>
    <row r="172" spans="2:23" ht="14.25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</row>
    <row r="173" spans="2:23" ht="14.25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</row>
    <row r="174" spans="2:23" ht="14.25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</row>
    <row r="175" spans="2:23" ht="14.25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</row>
    <row r="176" spans="2:23" ht="14.25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</row>
    <row r="177" spans="2:23" ht="14.25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</row>
    <row r="178" spans="2:23" ht="14.25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</row>
    <row r="179" spans="2:23" ht="14.25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</row>
    <row r="180" spans="2:23" ht="14.25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</row>
    <row r="181" spans="2:23" ht="14.25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</row>
    <row r="182" spans="2:23" ht="14.25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</row>
    <row r="183" spans="2:23" ht="14.25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</row>
    <row r="184" spans="2:23" ht="14.25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</row>
    <row r="185" spans="2:23" ht="14.25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</row>
    <row r="186" spans="2:23" ht="14.25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</row>
    <row r="187" spans="2:23" ht="14.25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</row>
    <row r="188" spans="2:23" ht="14.25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</row>
    <row r="189" spans="2:23" ht="14.25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</row>
    <row r="190" spans="2:23" ht="14.25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</row>
    <row r="191" spans="2:23" ht="14.25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</row>
    <row r="192" spans="2:23" ht="14.25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</row>
    <row r="193" spans="2:23" ht="14.25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</row>
    <row r="194" spans="2:23" ht="14.25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</row>
    <row r="195" spans="2:23" ht="14.25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</row>
    <row r="196" spans="2:23" ht="14.25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</row>
    <row r="197" spans="2:23" ht="14.25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</row>
    <row r="198" spans="2:23" ht="14.25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</row>
    <row r="199" spans="2:23" ht="14.25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</row>
    <row r="200" spans="2:23" ht="14.25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</row>
    <row r="201" spans="2:23" ht="14.25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</row>
    <row r="202" spans="2:23" ht="14.25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</row>
    <row r="203" spans="2:23" ht="14.25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</row>
    <row r="204" spans="2:23" ht="14.25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</row>
    <row r="205" spans="2:23" ht="14.25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</row>
    <row r="206" spans="2:23" ht="14.25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</row>
    <row r="207" spans="2:23" ht="14.25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</row>
    <row r="208" spans="2:23" ht="14.25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</row>
    <row r="209" spans="2:23" ht="14.25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</row>
    <row r="210" spans="2:23" ht="14.25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</row>
    <row r="211" spans="2:23" ht="14.25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</row>
    <row r="212" spans="2:23" ht="14.25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</row>
    <row r="213" spans="2:23" ht="14.25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</row>
    <row r="214" spans="2:23" ht="14.25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</row>
    <row r="215" spans="2:23" ht="14.25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</row>
    <row r="216" spans="2:23" ht="14.25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</row>
    <row r="217" spans="2:23" ht="14.25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</row>
    <row r="218" spans="2:23" ht="14.25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</row>
    <row r="219" spans="2:23" ht="14.25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</row>
    <row r="220" spans="2:23" ht="14.25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</row>
    <row r="221" spans="2:23" ht="14.25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</row>
    <row r="222" spans="2:23" ht="14.25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</row>
    <row r="223" spans="2:23" ht="14.25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</row>
    <row r="224" spans="2:23" ht="14.25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</row>
    <row r="225" spans="2:23" ht="14.25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</row>
    <row r="226" spans="2:23" ht="14.25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</row>
    <row r="227" spans="2:23" ht="14.25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</row>
    <row r="228" spans="2:23" ht="14.25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</row>
    <row r="229" spans="2:23" ht="14.25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</row>
    <row r="230" spans="2:23" ht="14.25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</row>
    <row r="231" spans="2:23" ht="14.25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</row>
    <row r="232" spans="2:23" ht="14.25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</row>
    <row r="233" spans="2:23" ht="14.25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</row>
    <row r="234" spans="2:23" ht="14.25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</row>
    <row r="235" spans="2:23" ht="14.25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</row>
    <row r="236" spans="2:23" ht="14.25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</row>
    <row r="237" spans="2:23" ht="14.25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</row>
    <row r="238" spans="2:23" ht="14.25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</row>
    <row r="239" spans="2:23" ht="14.25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</row>
    <row r="240" spans="2:23" ht="14.25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</row>
    <row r="241" spans="2:23" ht="14.25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</row>
    <row r="242" spans="2:23" ht="14.25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</row>
    <row r="243" spans="2:23" ht="14.25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</row>
    <row r="244" spans="2:23"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3:23"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3:23"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3:23"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3:23"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3:23"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3:23"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3:23"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3:23"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3:23"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3:23"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3:23"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3:23"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3:23"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3:23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3:23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3:23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3:23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3:23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3:23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3:23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3:23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3:23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3:23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3:23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3:23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3:23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3:23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3:23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3:23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3:23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3:23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3:23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3:23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3:23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3:23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3:23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3:23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3:23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3:23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3:23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3:23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3:23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3:23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3:23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3:23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3:23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3:23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3:23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>
      <c r="B314" s="72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</row>
    <row r="315" spans="2:23">
      <c r="B315" s="72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</row>
    <row r="316" spans="2:23">
      <c r="B316" s="72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</row>
    <row r="317" spans="2:23">
      <c r="B317" s="72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</row>
    <row r="318" spans="2:23">
      <c r="B318" s="72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</row>
    <row r="319" spans="2:23">
      <c r="B319" s="72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</row>
    <row r="320" spans="2:23">
      <c r="B320" s="72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</row>
    <row r="321" spans="2:23">
      <c r="B321" s="72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</row>
    <row r="322" spans="2:23">
      <c r="B322" s="72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</row>
    <row r="323" spans="2:23">
      <c r="B323" s="72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</row>
    <row r="324" spans="2:23">
      <c r="B324" s="72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</row>
    <row r="325" spans="2:23">
      <c r="B325" s="72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</row>
    <row r="326" spans="2:23">
      <c r="B326" s="72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</row>
    <row r="327" spans="2:23">
      <c r="B327" s="72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</row>
    <row r="328" spans="2:23">
      <c r="B328" s="72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</row>
    <row r="329" spans="2:23">
      <c r="B329" s="72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</row>
    <row r="330" spans="2:23">
      <c r="B330" s="72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</row>
    <row r="331" spans="2:23">
      <c r="B331" s="72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</row>
    <row r="332" spans="2:23">
      <c r="B332" s="72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</row>
    <row r="333" spans="2:23">
      <c r="B333" s="72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</row>
    <row r="334" spans="2:23">
      <c r="B334" s="72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</row>
    <row r="335" spans="2:23">
      <c r="B335" s="72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</row>
    <row r="336" spans="2:23">
      <c r="B336" s="72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</row>
    <row r="337" spans="2:23">
      <c r="B337" s="72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</row>
    <row r="338" spans="2:23">
      <c r="B338" s="72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</row>
    <row r="339" spans="2:23">
      <c r="B339" s="72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</row>
    <row r="340" spans="2:23">
      <c r="B340" s="72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</row>
    <row r="341" spans="2:23">
      <c r="B341" s="72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</row>
    <row r="342" spans="2:23">
      <c r="B342" s="72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</row>
    <row r="343" spans="2:23">
      <c r="B343" s="72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</row>
    <row r="344" spans="2:23">
      <c r="B344" s="72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</row>
    <row r="345" spans="2:23">
      <c r="B345" s="72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</row>
    <row r="346" spans="2:23">
      <c r="B346" s="72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</row>
    <row r="347" spans="2:23">
      <c r="B347" s="72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</row>
    <row r="348" spans="2:23">
      <c r="B348" s="72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</row>
    <row r="349" spans="2:23">
      <c r="B349" s="72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</row>
    <row r="350" spans="2:23">
      <c r="B350" s="72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</row>
    <row r="351" spans="2:23">
      <c r="B351" s="72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</row>
    <row r="352" spans="2:23">
      <c r="B352" s="72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</row>
    <row r="353" spans="2:23">
      <c r="B353" s="72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</row>
    <row r="354" spans="2:23">
      <c r="B354" s="72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</row>
    <row r="355" spans="2:23">
      <c r="B355" s="72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</row>
    <row r="356" spans="2:23">
      <c r="B356" s="72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</row>
    <row r="357" spans="2:23">
      <c r="B357" s="72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</row>
    <row r="358" spans="2:23">
      <c r="B358" s="72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</row>
    <row r="359" spans="2:23">
      <c r="B359" s="72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</row>
    <row r="360" spans="2:23">
      <c r="B360" s="72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</row>
    <row r="361" spans="2:23">
      <c r="B361" s="72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</row>
    <row r="362" spans="2:23">
      <c r="B362" s="72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</row>
    <row r="363" spans="2:23">
      <c r="B363" s="72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</row>
    <row r="364" spans="2:23">
      <c r="B364" s="72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</row>
    <row r="365" spans="2:23">
      <c r="B365" s="72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</row>
    <row r="366" spans="2:23">
      <c r="B366" s="72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</row>
    <row r="367" spans="2:23">
      <c r="B367" s="72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</row>
    <row r="368" spans="2:23">
      <c r="B368" s="72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</row>
    <row r="369" spans="2:23">
      <c r="B369" s="72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</row>
    <row r="370" spans="2:23">
      <c r="B370" s="72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</row>
    <row r="371" spans="2:23">
      <c r="B371" s="72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</row>
    <row r="372" spans="2:23">
      <c r="B372" s="72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</row>
    <row r="373" spans="2:23">
      <c r="B373" s="72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</row>
    <row r="374" spans="2:23">
      <c r="B374" s="72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</row>
    <row r="375" spans="2:23">
      <c r="B375" s="72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</row>
    <row r="376" spans="2:23">
      <c r="B376" s="72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</row>
    <row r="377" spans="2:23">
      <c r="B377" s="72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</row>
    <row r="378" spans="2:23">
      <c r="B378" s="72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</row>
    <row r="379" spans="2:23">
      <c r="B379" s="72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</row>
    <row r="380" spans="2:23">
      <c r="B380" s="72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</row>
    <row r="381" spans="2:23">
      <c r="B381" s="72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</row>
    <row r="382" spans="2:23">
      <c r="B382" s="72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</row>
    <row r="383" spans="2:23">
      <c r="B383" s="72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</row>
    <row r="384" spans="2:23">
      <c r="B384" s="72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</row>
    <row r="385" spans="2:23">
      <c r="B385" s="72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</row>
    <row r="386" spans="2:23">
      <c r="B386" s="72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</row>
    <row r="387" spans="2:23">
      <c r="B387" s="72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</row>
    <row r="388" spans="2:23">
      <c r="B388" s="72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</row>
    <row r="389" spans="2:23">
      <c r="B389" s="72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</row>
    <row r="390" spans="2:23">
      <c r="B390" s="72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</row>
    <row r="391" spans="2:23">
      <c r="B391" s="72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</row>
    <row r="392" spans="2:23">
      <c r="B392" s="72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</row>
    <row r="393" spans="2:23">
      <c r="B393" s="72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</row>
    <row r="394" spans="2:23">
      <c r="B394" s="72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</row>
    <row r="395" spans="2:23">
      <c r="B395" s="72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</row>
    <row r="396" spans="2:23">
      <c r="B396" s="72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</row>
    <row r="397" spans="2:23">
      <c r="B397" s="72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</row>
    <row r="398" spans="2:23">
      <c r="B398" s="72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</row>
    <row r="399" spans="2:23">
      <c r="B399" s="72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</row>
    <row r="400" spans="2:23">
      <c r="B400" s="72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</row>
    <row r="401" spans="2:23">
      <c r="B401" s="72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</row>
    <row r="402" spans="2:23">
      <c r="B402" s="72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</row>
    <row r="403" spans="2:23"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</row>
    <row r="404" spans="2:23"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</row>
    <row r="405" spans="2:23"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</row>
    <row r="406" spans="2:23"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</row>
    <row r="407" spans="2:23"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</row>
    <row r="408" spans="2:23"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</row>
    <row r="409" spans="2:23"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</row>
    <row r="410" spans="2:23"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</row>
    <row r="411" spans="2:23"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</row>
    <row r="412" spans="2:23"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</row>
    <row r="413" spans="2:23"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</row>
    <row r="414" spans="2:23"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</row>
    <row r="415" spans="2:23"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</row>
    <row r="416" spans="2:23"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</row>
    <row r="417" spans="13:23"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</row>
    <row r="418" spans="13:23"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</row>
    <row r="419" spans="13:23"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</row>
    <row r="420" spans="13:23"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</row>
    <row r="421" spans="13:23"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</row>
    <row r="422" spans="13:23"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</row>
    <row r="423" spans="13:23"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</row>
    <row r="424" spans="13:23"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</row>
    <row r="425" spans="13:23"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</row>
    <row r="426" spans="13:23"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</row>
    <row r="427" spans="13:23"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</row>
    <row r="428" spans="13:23"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</row>
    <row r="429" spans="13:23"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</row>
    <row r="430" spans="13:23"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</row>
    <row r="431" spans="13:23"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</row>
    <row r="432" spans="13:23"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</row>
    <row r="433" spans="13:23"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</row>
    <row r="434" spans="13:23"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</row>
    <row r="435" spans="13:23"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</row>
    <row r="436" spans="13:23"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</row>
    <row r="437" spans="13:23"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</row>
    <row r="438" spans="13:23"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</row>
    <row r="439" spans="13:23"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</row>
    <row r="440" spans="13:23"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</row>
    <row r="441" spans="13:23"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</row>
    <row r="442" spans="13:23"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</row>
    <row r="443" spans="13:23"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</row>
    <row r="444" spans="13:23"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</row>
    <row r="445" spans="13:23"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</row>
    <row r="446" spans="13:23"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</row>
    <row r="447" spans="13:23"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</row>
    <row r="448" spans="13:23"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</row>
    <row r="449" spans="13:23"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</row>
    <row r="450" spans="13:23"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</row>
    <row r="451" spans="13:23"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</row>
    <row r="452" spans="13:23"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</row>
    <row r="453" spans="13:23"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</row>
    <row r="454" spans="13:23"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</row>
    <row r="455" spans="13:23"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</row>
    <row r="456" spans="13:23"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</row>
    <row r="457" spans="13:23"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</row>
    <row r="458" spans="13:23"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</row>
    <row r="459" spans="13:23"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</row>
    <row r="460" spans="13:23"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</row>
    <row r="461" spans="13:23"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</row>
    <row r="462" spans="13:23"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</row>
    <row r="463" spans="13:23"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</row>
    <row r="464" spans="13:23"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</row>
    <row r="465" spans="13:23"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</row>
    <row r="466" spans="13:23"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</row>
    <row r="467" spans="13:23"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</row>
    <row r="468" spans="13:23"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</row>
    <row r="469" spans="13:23"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</row>
    <row r="470" spans="13:23"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</row>
    <row r="471" spans="13:23"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</row>
    <row r="472" spans="13:23"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</row>
    <row r="473" spans="13:23"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</row>
    <row r="474" spans="13:23"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</row>
    <row r="475" spans="13:23"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</row>
    <row r="476" spans="13:23"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</row>
    <row r="477" spans="13:23"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</row>
    <row r="478" spans="13:23"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</row>
    <row r="479" spans="13:23"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</row>
    <row r="480" spans="13:23"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</row>
    <row r="481" spans="13:23"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</row>
    <row r="482" spans="13:23"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</row>
    <row r="483" spans="13:23"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</row>
    <row r="484" spans="13:23"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</row>
    <row r="485" spans="13:23"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</row>
    <row r="486" spans="13:23"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</row>
    <row r="487" spans="13:23"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</row>
    <row r="488" spans="13:23"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</row>
    <row r="489" spans="13:23"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</row>
    <row r="490" spans="13:23"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</row>
    <row r="491" spans="13:23"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</row>
    <row r="492" spans="13:23"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</row>
    <row r="493" spans="13:23"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</row>
    <row r="494" spans="13:23"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</row>
    <row r="495" spans="13:23"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</row>
    <row r="496" spans="13:23"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</row>
    <row r="497" spans="13:23"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</row>
    <row r="498" spans="13:23"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</row>
    <row r="499" spans="13:23"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</row>
    <row r="500" spans="13:23"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</row>
    <row r="501" spans="13:23"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</row>
    <row r="502" spans="13:23"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</row>
    <row r="503" spans="13:23"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</row>
    <row r="504" spans="13:23"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</row>
    <row r="505" spans="13:23"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</row>
    <row r="506" spans="13:23"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</row>
    <row r="507" spans="13:23"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</row>
    <row r="508" spans="13:23"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</row>
    <row r="509" spans="13:23"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</row>
    <row r="510" spans="13:23"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</row>
    <row r="511" spans="13:23"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</row>
    <row r="512" spans="13:23"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</row>
    <row r="513" spans="13:23"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</row>
    <row r="514" spans="13:23"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</row>
    <row r="515" spans="13:23"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</row>
    <row r="516" spans="13:23"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</row>
    <row r="517" spans="13:23"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</row>
    <row r="518" spans="13:23"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</row>
    <row r="519" spans="13:23"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</row>
    <row r="520" spans="13:23"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</row>
    <row r="521" spans="13:23"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</row>
    <row r="522" spans="13:23"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</row>
    <row r="523" spans="13:23"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</row>
    <row r="524" spans="13:23"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</row>
    <row r="525" spans="13:23"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</row>
    <row r="526" spans="13:23"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</row>
    <row r="527" spans="13:23"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</row>
    <row r="528" spans="13:23"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</row>
    <row r="529" spans="13:23"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</row>
    <row r="530" spans="13:23"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</row>
    <row r="531" spans="13:23"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</row>
    <row r="532" spans="13:23"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</row>
    <row r="533" spans="13:23"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</row>
    <row r="534" spans="13:23"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</row>
    <row r="535" spans="13:23"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</row>
    <row r="536" spans="13:23"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</row>
    <row r="537" spans="13:23"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</row>
    <row r="538" spans="13:23"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</row>
    <row r="539" spans="13:23"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</row>
    <row r="540" spans="13:23"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</row>
    <row r="541" spans="13:23"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</row>
    <row r="542" spans="13:23"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</row>
    <row r="543" spans="13:23"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</row>
    <row r="544" spans="13:23"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</row>
    <row r="545" spans="13:23"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</row>
    <row r="546" spans="13:23"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</row>
    <row r="547" spans="13:23"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</row>
    <row r="548" spans="13:23"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</row>
    <row r="549" spans="13:23"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</row>
    <row r="550" spans="13:23"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</row>
    <row r="551" spans="13:23"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</row>
    <row r="552" spans="13:23"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</row>
    <row r="553" spans="13:23"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</row>
    <row r="554" spans="13:23"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</row>
    <row r="555" spans="13:23"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</row>
    <row r="556" spans="13:23"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</row>
    <row r="557" spans="13:23"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</row>
    <row r="558" spans="13:23"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</row>
    <row r="559" spans="13:23"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</row>
    <row r="560" spans="13:23"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</row>
    <row r="561" spans="13:23"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</row>
    <row r="562" spans="13:23"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</row>
    <row r="563" spans="13:23"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</row>
    <row r="564" spans="13:23"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</row>
    <row r="565" spans="13:23"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</row>
    <row r="566" spans="13:23"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</row>
    <row r="567" spans="13:23"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</row>
    <row r="568" spans="13:23"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</row>
    <row r="569" spans="13:23"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</row>
    <row r="570" spans="13:23"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</row>
    <row r="571" spans="13:23"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</row>
    <row r="572" spans="13:23"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</row>
    <row r="573" spans="13:23"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</row>
    <row r="574" spans="13:23"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</row>
    <row r="575" spans="13:23"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</row>
    <row r="576" spans="13:23"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</row>
    <row r="577" spans="13:23"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</row>
    <row r="578" spans="13:23"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</row>
    <row r="579" spans="13:23"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</row>
    <row r="580" spans="13:23"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</row>
    <row r="581" spans="13:23"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</row>
    <row r="582" spans="13:23"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</row>
    <row r="583" spans="13:23"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</row>
    <row r="584" spans="13:23"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</row>
    <row r="585" spans="13:23"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</row>
    <row r="586" spans="13:23"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</row>
    <row r="587" spans="13:23"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</row>
    <row r="588" spans="13:23"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</row>
    <row r="589" spans="13:23"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</row>
    <row r="590" spans="13:23"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</row>
    <row r="591" spans="13:23"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</row>
    <row r="592" spans="13:23"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</row>
    <row r="593" spans="13:23"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</row>
    <row r="594" spans="13:23"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</row>
    <row r="595" spans="13:23"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</row>
    <row r="596" spans="13:23"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</row>
    <row r="597" spans="13:23"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</row>
    <row r="598" spans="13:23"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</row>
    <row r="599" spans="13:23"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</row>
    <row r="600" spans="13:23"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</row>
    <row r="601" spans="13:23"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</row>
    <row r="602" spans="13:23"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</row>
    <row r="603" spans="13:23"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</row>
    <row r="604" spans="13:23"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</row>
    <row r="605" spans="13:23"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</row>
    <row r="606" spans="13:23"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</row>
    <row r="607" spans="13:23"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</row>
    <row r="608" spans="13:23"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</row>
    <row r="609" spans="13:23"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</row>
    <row r="610" spans="13:23"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</row>
    <row r="611" spans="13:23"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</row>
    <row r="612" spans="13:23"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</row>
    <row r="613" spans="13:23"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</row>
    <row r="614" spans="13:23"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</row>
    <row r="615" spans="13:23"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</row>
    <row r="616" spans="13:23"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</row>
    <row r="617" spans="13:23"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</row>
    <row r="618" spans="13:23"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</row>
    <row r="619" spans="13:23"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</row>
    <row r="620" spans="13:23"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</row>
    <row r="621" spans="13:23"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</row>
    <row r="622" spans="13:23"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</row>
    <row r="623" spans="13:23"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</row>
    <row r="624" spans="13:23"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</row>
    <row r="625" spans="13:23"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</row>
    <row r="626" spans="13:23"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</row>
    <row r="627" spans="13:23"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</row>
    <row r="628" spans="13:23"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</row>
    <row r="629" spans="13:23"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</row>
    <row r="630" spans="13:23"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</row>
    <row r="631" spans="13:23"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</row>
    <row r="632" spans="13:23"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</row>
    <row r="633" spans="13:23"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</row>
    <row r="634" spans="13:23"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</row>
    <row r="635" spans="13:23"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</row>
    <row r="636" spans="13:23"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</row>
    <row r="637" spans="13:23"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</row>
    <row r="638" spans="13:23"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</row>
    <row r="639" spans="13:23"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</row>
    <row r="640" spans="13:23"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</row>
    <row r="641" spans="13:23"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</row>
    <row r="642" spans="13:23"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</row>
    <row r="643" spans="13:23"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</row>
    <row r="644" spans="13:23"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</row>
    <row r="645" spans="13:23"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</row>
    <row r="646" spans="13:23"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</row>
    <row r="647" spans="13:23"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</row>
    <row r="648" spans="13:23"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</row>
    <row r="649" spans="13:23"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</row>
    <row r="650" spans="13:23"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</row>
    <row r="651" spans="13:23"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</row>
    <row r="652" spans="13:23"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</row>
    <row r="653" spans="13:23"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</row>
    <row r="654" spans="13:23"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</row>
    <row r="655" spans="13:23"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</row>
    <row r="656" spans="13:23"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</row>
    <row r="657" spans="13:23"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</row>
    <row r="658" spans="13:23"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</row>
    <row r="659" spans="13:23"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</row>
    <row r="660" spans="13:23"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</row>
    <row r="661" spans="13:23"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</row>
    <row r="662" spans="13:23"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</row>
    <row r="663" spans="13:23"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</row>
    <row r="664" spans="13:23"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</row>
    <row r="665" spans="13:23"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</row>
    <row r="666" spans="13:23"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</row>
    <row r="667" spans="13:23"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</row>
    <row r="668" spans="13:23"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</row>
    <row r="669" spans="13:23"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</row>
    <row r="670" spans="13:23"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</row>
    <row r="671" spans="13:23"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</row>
    <row r="672" spans="13:23"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</row>
    <row r="673" spans="13:23"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</row>
    <row r="674" spans="13:23"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</row>
    <row r="675" spans="13:23"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</row>
    <row r="676" spans="13:23"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</row>
    <row r="677" spans="13:23"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</row>
    <row r="678" spans="13:23"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</row>
    <row r="679" spans="13:23"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</row>
    <row r="680" spans="13:23"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</row>
    <row r="681" spans="13:23"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</row>
    <row r="682" spans="13:23"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</row>
    <row r="683" spans="13:23"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</row>
    <row r="684" spans="13:23"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</row>
    <row r="685" spans="13:23"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</row>
    <row r="686" spans="13:23"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</row>
    <row r="687" spans="13:23"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</row>
    <row r="688" spans="13:23"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</row>
    <row r="689" spans="13:23"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</row>
    <row r="690" spans="13:23"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</row>
    <row r="691" spans="13:23"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</row>
    <row r="692" spans="13:23"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</row>
    <row r="693" spans="13:23"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</row>
    <row r="694" spans="13:23"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</row>
    <row r="695" spans="13:23"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</row>
    <row r="696" spans="13:23"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</row>
    <row r="697" spans="13:23"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</row>
    <row r="698" spans="13:23"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</row>
    <row r="699" spans="13:23"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</row>
    <row r="700" spans="13:23"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</row>
    <row r="701" spans="13:23"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</row>
    <row r="702" spans="13:23"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</row>
    <row r="703" spans="13:23"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</row>
    <row r="704" spans="13:23"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</row>
    <row r="705" spans="13:23"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</row>
    <row r="706" spans="13:23"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</row>
    <row r="707" spans="13:23"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</row>
    <row r="708" spans="13:23"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</row>
    <row r="709" spans="13:23"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</row>
    <row r="710" spans="13:23"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</row>
    <row r="711" spans="13:23"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</row>
    <row r="712" spans="13:23"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</row>
    <row r="713" spans="13:23"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</row>
    <row r="714" spans="13:23"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</row>
    <row r="715" spans="13:23"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</row>
    <row r="716" spans="13:23"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</row>
    <row r="717" spans="13:23"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</row>
    <row r="718" spans="13:23"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</row>
    <row r="719" spans="13:23"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</row>
    <row r="720" spans="13:23"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</row>
    <row r="721" spans="13:23"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</row>
    <row r="722" spans="13:23"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</row>
    <row r="723" spans="13:23"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</row>
    <row r="724" spans="13:23"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</row>
    <row r="725" spans="13:23"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</row>
    <row r="726" spans="13:23"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</row>
    <row r="727" spans="13:23"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</row>
    <row r="728" spans="13:23"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</row>
    <row r="729" spans="13:23"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</row>
    <row r="730" spans="13:23"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</row>
    <row r="731" spans="13:23"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</row>
    <row r="732" spans="13:23"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</row>
    <row r="733" spans="13:23"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</row>
    <row r="734" spans="13:23"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</row>
    <row r="735" spans="13:23"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</row>
    <row r="736" spans="13:23"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</row>
    <row r="737" spans="13:23"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</row>
    <row r="738" spans="13:23"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</row>
    <row r="739" spans="13:23"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</row>
    <row r="740" spans="13:23"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</row>
    <row r="741" spans="13:23"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</row>
    <row r="742" spans="13:23"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</row>
    <row r="743" spans="13:23"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</row>
    <row r="744" spans="13:23"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</row>
    <row r="745" spans="13:23"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</row>
    <row r="746" spans="13:23"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</row>
    <row r="747" spans="13:23"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</row>
    <row r="748" spans="13:23"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</row>
    <row r="749" spans="13:23"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</row>
    <row r="750" spans="13:23"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</row>
    <row r="751" spans="13:23"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</row>
    <row r="752" spans="13:23"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</row>
    <row r="753" spans="13:23"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</row>
    <row r="754" spans="13:23"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</row>
    <row r="755" spans="13:23"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</row>
    <row r="756" spans="13:23"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</row>
    <row r="757" spans="13:23"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</row>
    <row r="758" spans="13:23"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</row>
    <row r="759" spans="13:23"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</row>
    <row r="760" spans="13:23"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</row>
    <row r="761" spans="13:23"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</row>
    <row r="762" spans="13:23"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</row>
    <row r="763" spans="13:23"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</row>
    <row r="764" spans="13:23"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</row>
    <row r="765" spans="13:23"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</row>
    <row r="766" spans="13:23"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</row>
    <row r="767" spans="13:23"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</row>
    <row r="768" spans="13:23"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</row>
    <row r="769" spans="13:23"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</row>
    <row r="770" spans="13:23"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</row>
    <row r="771" spans="13:23"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</row>
    <row r="772" spans="13:23"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</row>
    <row r="773" spans="13:23"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</row>
    <row r="774" spans="13:23"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</row>
    <row r="775" spans="13:23"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</row>
    <row r="776" spans="13:23"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</row>
    <row r="777" spans="13:23"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</row>
    <row r="778" spans="13:23"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</row>
    <row r="779" spans="13:23"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</row>
    <row r="780" spans="13:23"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</row>
    <row r="781" spans="13:23"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</row>
    <row r="782" spans="13:23"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</row>
    <row r="783" spans="13:23"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</row>
    <row r="784" spans="13:23"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</row>
    <row r="785" spans="13:23"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</row>
    <row r="786" spans="13:23"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</row>
    <row r="787" spans="13:23"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</row>
    <row r="788" spans="13:23"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</row>
    <row r="789" spans="13:23"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</row>
    <row r="790" spans="13:23"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</row>
    <row r="791" spans="13:23"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</row>
    <row r="792" spans="13:23"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</row>
    <row r="793" spans="13:23"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</row>
    <row r="794" spans="13:23"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</row>
    <row r="795" spans="13:23"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</row>
    <row r="796" spans="13:23"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</row>
    <row r="797" spans="13:23"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</row>
    <row r="798" spans="13:23"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</row>
    <row r="799" spans="13:23"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</row>
    <row r="800" spans="13:23"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</row>
    <row r="801" spans="13:23"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</row>
    <row r="802" spans="13:23"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</row>
    <row r="803" spans="13:23"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</row>
    <row r="804" spans="13:23"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</row>
    <row r="805" spans="13:23"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</row>
    <row r="806" spans="13:23"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</row>
    <row r="807" spans="13:23"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</row>
    <row r="808" spans="13:23"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</row>
    <row r="809" spans="13:23"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</row>
    <row r="810" spans="13:23"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</row>
    <row r="811" spans="13:23"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</row>
    <row r="812" spans="13:23"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</row>
    <row r="813" spans="13:23"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</row>
    <row r="814" spans="13:23"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</row>
    <row r="815" spans="13:23"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</row>
    <row r="816" spans="13:23"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</row>
    <row r="817" spans="13:23"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</row>
    <row r="818" spans="13:23"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</row>
    <row r="819" spans="13:23"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</row>
    <row r="820" spans="13:23"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</row>
    <row r="821" spans="13:23"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</row>
    <row r="822" spans="13:23"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</row>
    <row r="823" spans="13:23"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</row>
    <row r="824" spans="13:23"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</row>
    <row r="825" spans="13:23"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</row>
    <row r="826" spans="13:23"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</row>
    <row r="827" spans="13:23"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</row>
    <row r="828" spans="13:23"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</row>
    <row r="829" spans="13:23"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</row>
    <row r="830" spans="13:23"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</row>
    <row r="831" spans="13:23"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</row>
    <row r="832" spans="13:23"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</row>
    <row r="833" spans="13:23"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</row>
    <row r="834" spans="13:23"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</row>
    <row r="835" spans="13:23"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</row>
    <row r="836" spans="13:23"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</row>
    <row r="837" spans="13:23"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</row>
    <row r="838" spans="13:23"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</row>
    <row r="839" spans="13:23"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</row>
    <row r="840" spans="13:23"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</row>
    <row r="841" spans="13:23"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</row>
    <row r="842" spans="13:23"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</row>
    <row r="843" spans="13:23"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</row>
    <row r="844" spans="13:23"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</row>
    <row r="845" spans="13:23"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</row>
    <row r="846" spans="13:23"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</row>
    <row r="847" spans="13:23"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</row>
    <row r="848" spans="13:23"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</row>
    <row r="849" spans="13:23"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</row>
    <row r="850" spans="13:23"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</row>
    <row r="851" spans="13:23"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</row>
    <row r="852" spans="13:23"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</row>
    <row r="853" spans="13:23"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</row>
    <row r="854" spans="13:23"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</row>
    <row r="855" spans="13:23"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</row>
    <row r="856" spans="13:23"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</row>
    <row r="857" spans="13:23"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</row>
    <row r="858" spans="13:23"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</row>
    <row r="859" spans="13:23"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</row>
    <row r="860" spans="13:23"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</row>
    <row r="861" spans="13:23"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</row>
    <row r="862" spans="13:23"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</row>
    <row r="863" spans="13:23"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</row>
    <row r="864" spans="13:23"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</row>
    <row r="865" spans="13:23"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</row>
    <row r="866" spans="13:23"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</row>
    <row r="867" spans="13:23"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</row>
    <row r="868" spans="13:23"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</row>
    <row r="869" spans="13:23"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</row>
    <row r="870" spans="13:23"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</row>
    <row r="871" spans="13:23"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</row>
    <row r="872" spans="13:23"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</row>
    <row r="873" spans="13:23"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</row>
    <row r="874" spans="13:23"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</row>
    <row r="875" spans="13:23"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</row>
    <row r="876" spans="13:23"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</row>
    <row r="877" spans="13:23"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</row>
    <row r="878" spans="13:23"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</row>
    <row r="879" spans="13:23"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</row>
    <row r="880" spans="13:23"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</row>
    <row r="881" spans="13:23"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</row>
    <row r="882" spans="13:23"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</row>
    <row r="883" spans="13:23"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</row>
    <row r="884" spans="13:23"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</row>
    <row r="885" spans="13:23"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</row>
    <row r="886" spans="13:23"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</row>
    <row r="887" spans="13:23"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</row>
    <row r="888" spans="13:23"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</row>
    <row r="889" spans="13:23"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</row>
    <row r="890" spans="13:23"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</row>
    <row r="891" spans="13:23"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</row>
    <row r="892" spans="13:23"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</row>
    <row r="893" spans="13:23"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</row>
    <row r="894" spans="13:23"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</row>
  </sheetData>
  <mergeCells count="10">
    <mergeCell ref="B2:W2"/>
    <mergeCell ref="B4:W4"/>
    <mergeCell ref="B5:W5"/>
    <mergeCell ref="B6:W6"/>
    <mergeCell ref="B7:B8"/>
    <mergeCell ref="C7:K7"/>
    <mergeCell ref="L7:L8"/>
    <mergeCell ref="M7:U7"/>
    <mergeCell ref="V7:V8"/>
    <mergeCell ref="W7:W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87CA-5D3E-4F9B-9F66-BB974AC2545C}">
  <sheetPr>
    <pageSetUpPr fitToPage="1"/>
  </sheetPr>
  <dimension ref="A1:X164"/>
  <sheetViews>
    <sheetView showGridLines="0" topLeftCell="C1" zoomScaleNormal="100" workbookViewId="0">
      <selection activeCell="V32" sqref="C32:V34"/>
    </sheetView>
  </sheetViews>
  <sheetFormatPr baseColWidth="10" defaultColWidth="11.42578125" defaultRowHeight="12.75"/>
  <cols>
    <col min="1" max="1" width="1.28515625" style="2" customWidth="1"/>
    <col min="2" max="2" width="76.28515625" style="2" customWidth="1"/>
    <col min="3" max="11" width="10.7109375" style="2" customWidth="1"/>
    <col min="12" max="12" width="14.5703125" style="2" customWidth="1"/>
    <col min="13" max="20" width="10.7109375" style="2" customWidth="1"/>
    <col min="21" max="21" width="11.85546875" style="2" bestFit="1" customWidth="1"/>
    <col min="22" max="22" width="15.7109375" style="2" customWidth="1"/>
    <col min="23" max="23" width="12.140625" style="2" customWidth="1"/>
    <col min="24" max="24" width="4.5703125" style="2" customWidth="1"/>
    <col min="25" max="16384" width="11.42578125" style="2"/>
  </cols>
  <sheetData>
    <row r="1" spans="2:24" ht="17.25">
      <c r="B1" s="4" t="s">
        <v>78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4" ht="17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</row>
    <row r="3" spans="2:24" ht="18.75" customHeight="1">
      <c r="B3" s="8" t="s">
        <v>79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7"/>
    </row>
    <row r="4" spans="2:24" ht="18.75" customHeight="1">
      <c r="B4" s="9" t="s">
        <v>80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76"/>
    </row>
    <row r="5" spans="2:24" ht="14.25" customHeight="1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"/>
    </row>
    <row r="6" spans="2:24" ht="18" customHeight="1">
      <c r="B6" s="78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79" t="s">
        <v>5</v>
      </c>
      <c r="M6" s="11">
        <v>2022</v>
      </c>
      <c r="N6" s="12"/>
      <c r="O6" s="12"/>
      <c r="P6" s="12"/>
      <c r="Q6" s="12"/>
      <c r="R6" s="12"/>
      <c r="S6" s="12"/>
      <c r="T6" s="12"/>
      <c r="U6" s="12"/>
      <c r="V6" s="79" t="s">
        <v>81</v>
      </c>
      <c r="W6" s="79" t="s">
        <v>7</v>
      </c>
      <c r="X6" s="80"/>
    </row>
    <row r="7" spans="2:24" ht="31.5" customHeight="1" thickBot="1">
      <c r="B7" s="81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82"/>
      <c r="M7" s="16" t="s">
        <v>8</v>
      </c>
      <c r="N7" s="16" t="s">
        <v>9</v>
      </c>
      <c r="O7" s="16" t="s">
        <v>10</v>
      </c>
      <c r="P7" s="16" t="s">
        <v>11</v>
      </c>
      <c r="Q7" s="16" t="s">
        <v>12</v>
      </c>
      <c r="R7" s="16" t="s">
        <v>13</v>
      </c>
      <c r="S7" s="16" t="s">
        <v>14</v>
      </c>
      <c r="T7" s="16" t="s">
        <v>15</v>
      </c>
      <c r="U7" s="16" t="s">
        <v>16</v>
      </c>
      <c r="V7" s="82"/>
      <c r="W7" s="82"/>
      <c r="X7" s="80"/>
    </row>
    <row r="8" spans="2:24" ht="18" customHeight="1" thickTop="1">
      <c r="B8" s="83" t="s">
        <v>18</v>
      </c>
      <c r="C8" s="84">
        <f t="shared" ref="C8:V8" si="0">+C9+C19</f>
        <v>17526.2</v>
      </c>
      <c r="D8" s="84">
        <f t="shared" si="0"/>
        <v>17562.400000000001</v>
      </c>
      <c r="E8" s="84">
        <f t="shared" si="0"/>
        <v>18796.400000000001</v>
      </c>
      <c r="F8" s="84">
        <f t="shared" si="0"/>
        <v>16488.5</v>
      </c>
      <c r="G8" s="84">
        <f t="shared" si="0"/>
        <v>19148.400000000001</v>
      </c>
      <c r="H8" s="84">
        <f t="shared" si="0"/>
        <v>20446.8</v>
      </c>
      <c r="I8" s="84">
        <f t="shared" si="0"/>
        <v>18938.400000000001</v>
      </c>
      <c r="J8" s="84">
        <f t="shared" si="0"/>
        <v>21126.199999999997</v>
      </c>
      <c r="K8" s="84">
        <f t="shared" si="0"/>
        <v>20357.400000000001</v>
      </c>
      <c r="L8" s="84">
        <f t="shared" si="0"/>
        <v>170390.69999999998</v>
      </c>
      <c r="M8" s="84">
        <f t="shared" si="0"/>
        <v>17526.17711095</v>
      </c>
      <c r="N8" s="84">
        <f t="shared" si="0"/>
        <v>17562.38529075</v>
      </c>
      <c r="O8" s="84">
        <f t="shared" si="0"/>
        <v>18796.424013960001</v>
      </c>
      <c r="P8" s="84">
        <f t="shared" si="0"/>
        <v>16488.51965685</v>
      </c>
      <c r="Q8" s="84">
        <f t="shared" si="0"/>
        <v>19148.34787885</v>
      </c>
      <c r="R8" s="84">
        <f t="shared" si="0"/>
        <v>20446.748962360001</v>
      </c>
      <c r="S8" s="84">
        <f t="shared" si="0"/>
        <v>18938.34086425</v>
      </c>
      <c r="T8" s="84">
        <f t="shared" si="0"/>
        <v>20711.100961891567</v>
      </c>
      <c r="U8" s="84">
        <f t="shared" si="0"/>
        <v>20445.376231970607</v>
      </c>
      <c r="V8" s="84">
        <f t="shared" si="0"/>
        <v>170063.42097183221</v>
      </c>
      <c r="W8" s="29">
        <f t="shared" ref="W8:W13" si="1">+L8/V8*100</f>
        <v>100.19244528088258</v>
      </c>
      <c r="X8" s="85"/>
    </row>
    <row r="9" spans="2:24" ht="18" customHeight="1">
      <c r="B9" s="86" t="s">
        <v>82</v>
      </c>
      <c r="C9" s="25">
        <f t="shared" ref="C9:K9" si="2">+C11+C12+C18</f>
        <v>13499.9</v>
      </c>
      <c r="D9" s="25">
        <f t="shared" si="2"/>
        <v>13514.300000000001</v>
      </c>
      <c r="E9" s="25">
        <f t="shared" si="2"/>
        <v>14497.5</v>
      </c>
      <c r="F9" s="25">
        <f t="shared" si="2"/>
        <v>12812.5</v>
      </c>
      <c r="G9" s="25">
        <f t="shared" si="2"/>
        <v>14869.9</v>
      </c>
      <c r="H9" s="25">
        <f t="shared" si="2"/>
        <v>15737.2</v>
      </c>
      <c r="I9" s="25">
        <f t="shared" si="2"/>
        <v>14918.800000000001</v>
      </c>
      <c r="J9" s="25">
        <f t="shared" si="2"/>
        <v>16516.599999999999</v>
      </c>
      <c r="K9" s="25">
        <f t="shared" si="2"/>
        <v>15837.400000000001</v>
      </c>
      <c r="L9" s="25">
        <f>+L10+L12+L18</f>
        <v>132204.09999999998</v>
      </c>
      <c r="M9" s="25">
        <f t="shared" ref="M9:V9" si="3">+M11+M12+M18</f>
        <v>13499.892726259999</v>
      </c>
      <c r="N9" s="25">
        <f t="shared" si="3"/>
        <v>13514.31225074</v>
      </c>
      <c r="O9" s="25">
        <f t="shared" si="3"/>
        <v>14497.566298310001</v>
      </c>
      <c r="P9" s="25">
        <f t="shared" si="3"/>
        <v>12812.49695441</v>
      </c>
      <c r="Q9" s="25">
        <f t="shared" si="3"/>
        <v>14869.852084749999</v>
      </c>
      <c r="R9" s="25">
        <f t="shared" si="3"/>
        <v>15737.178485510001</v>
      </c>
      <c r="S9" s="25">
        <f t="shared" si="3"/>
        <v>14918.730319539998</v>
      </c>
      <c r="T9" s="25">
        <f t="shared" si="3"/>
        <v>16696.132802586319</v>
      </c>
      <c r="U9" s="25">
        <f t="shared" si="3"/>
        <v>16191.400199626369</v>
      </c>
      <c r="V9" s="25">
        <f t="shared" si="3"/>
        <v>132737.56212173271</v>
      </c>
      <c r="W9" s="29">
        <f t="shared" si="1"/>
        <v>99.598107639461162</v>
      </c>
      <c r="X9" s="85"/>
    </row>
    <row r="10" spans="2:24" ht="18" customHeight="1">
      <c r="B10" s="87" t="s">
        <v>35</v>
      </c>
      <c r="C10" s="25">
        <f t="shared" ref="C10:V10" si="4">+C11</f>
        <v>11744.6</v>
      </c>
      <c r="D10" s="25">
        <f t="shared" si="4"/>
        <v>11918.2</v>
      </c>
      <c r="E10" s="25">
        <f t="shared" si="4"/>
        <v>12451.5</v>
      </c>
      <c r="F10" s="25">
        <f t="shared" si="4"/>
        <v>11048.7</v>
      </c>
      <c r="G10" s="25">
        <f t="shared" si="4"/>
        <v>12753.5</v>
      </c>
      <c r="H10" s="25">
        <f t="shared" si="4"/>
        <v>13919.7</v>
      </c>
      <c r="I10" s="25">
        <f t="shared" si="4"/>
        <v>12816.7</v>
      </c>
      <c r="J10" s="25">
        <f t="shared" si="4"/>
        <v>14542.9</v>
      </c>
      <c r="K10" s="25">
        <f t="shared" si="4"/>
        <v>13751</v>
      </c>
      <c r="L10" s="29">
        <f t="shared" si="4"/>
        <v>114946.79999999999</v>
      </c>
      <c r="M10" s="25">
        <f t="shared" si="4"/>
        <v>11744.59468043</v>
      </c>
      <c r="N10" s="25">
        <f t="shared" si="4"/>
        <v>11918.21594781</v>
      </c>
      <c r="O10" s="25">
        <f t="shared" si="4"/>
        <v>12451.55259614</v>
      </c>
      <c r="P10" s="25">
        <f t="shared" si="4"/>
        <v>11048.690283579999</v>
      </c>
      <c r="Q10" s="25">
        <f t="shared" si="4"/>
        <v>12753.471467399999</v>
      </c>
      <c r="R10" s="25">
        <f t="shared" si="4"/>
        <v>13919.656574590001</v>
      </c>
      <c r="S10" s="25">
        <f t="shared" si="4"/>
        <v>12816.651904849999</v>
      </c>
      <c r="T10" s="25">
        <f t="shared" si="4"/>
        <v>14565.428899492645</v>
      </c>
      <c r="U10" s="25">
        <f t="shared" si="4"/>
        <v>13617.791642983502</v>
      </c>
      <c r="V10" s="29">
        <f t="shared" si="4"/>
        <v>114836.05399727616</v>
      </c>
      <c r="W10" s="29">
        <f t="shared" si="1"/>
        <v>100.09643835613373</v>
      </c>
      <c r="X10" s="85"/>
    </row>
    <row r="11" spans="2:24" ht="18" customHeight="1">
      <c r="B11" s="88" t="s">
        <v>36</v>
      </c>
      <c r="C11" s="89">
        <f>+[1]DGA!M11</f>
        <v>11744.6</v>
      </c>
      <c r="D11" s="89">
        <f>+[1]DGA!N11</f>
        <v>11918.2</v>
      </c>
      <c r="E11" s="89">
        <f>+[1]DGA!O11</f>
        <v>12451.5</v>
      </c>
      <c r="F11" s="89">
        <f>+[1]DGA!P11</f>
        <v>11048.7</v>
      </c>
      <c r="G11" s="89">
        <f>+[1]DGA!Q11</f>
        <v>12753.5</v>
      </c>
      <c r="H11" s="89">
        <f>+[1]DGA!R11</f>
        <v>13919.7</v>
      </c>
      <c r="I11" s="89">
        <f>+[1]DGA!S11</f>
        <v>12816.7</v>
      </c>
      <c r="J11" s="89">
        <f>+[1]DGA!T11</f>
        <v>14542.9</v>
      </c>
      <c r="K11" s="89">
        <f>+[1]DGA!U11</f>
        <v>13751</v>
      </c>
      <c r="L11" s="90">
        <f>SUM(C11:K11)</f>
        <v>114946.79999999999</v>
      </c>
      <c r="M11" s="89">
        <v>11744.59468043</v>
      </c>
      <c r="N11" s="89">
        <v>11918.21594781</v>
      </c>
      <c r="O11" s="89">
        <v>12451.55259614</v>
      </c>
      <c r="P11" s="89">
        <v>11048.690283579999</v>
      </c>
      <c r="Q11" s="89">
        <v>12753.471467399999</v>
      </c>
      <c r="R11" s="89">
        <v>13919.656574590001</v>
      </c>
      <c r="S11" s="89">
        <v>12816.651904849999</v>
      </c>
      <c r="T11" s="89">
        <v>14565.428899492645</v>
      </c>
      <c r="U11" s="89">
        <v>13617.791642983502</v>
      </c>
      <c r="V11" s="90">
        <f>SUM(M11:U11)</f>
        <v>114836.05399727616</v>
      </c>
      <c r="W11" s="90">
        <f t="shared" si="1"/>
        <v>100.09643835613373</v>
      </c>
      <c r="X11" s="85"/>
    </row>
    <row r="12" spans="2:24" ht="18" customHeight="1">
      <c r="B12" s="37" t="s">
        <v>37</v>
      </c>
      <c r="C12" s="91">
        <f t="shared" ref="C12:V12" si="5">SUM(C13:C17)</f>
        <v>1710.9</v>
      </c>
      <c r="D12" s="91">
        <f t="shared" si="5"/>
        <v>1562.4</v>
      </c>
      <c r="E12" s="91">
        <f t="shared" si="5"/>
        <v>1990.5</v>
      </c>
      <c r="F12" s="91">
        <f t="shared" si="5"/>
        <v>1724.5</v>
      </c>
      <c r="G12" s="91">
        <f t="shared" si="5"/>
        <v>2090.9</v>
      </c>
      <c r="H12" s="91">
        <f t="shared" si="5"/>
        <v>1781.4</v>
      </c>
      <c r="I12" s="91">
        <f t="shared" si="5"/>
        <v>2063.5</v>
      </c>
      <c r="J12" s="91">
        <f t="shared" si="5"/>
        <v>1933.4999999999998</v>
      </c>
      <c r="K12" s="91">
        <f t="shared" si="5"/>
        <v>2025.1999999999998</v>
      </c>
      <c r="L12" s="91">
        <f t="shared" si="5"/>
        <v>16882.8</v>
      </c>
      <c r="M12" s="91">
        <f t="shared" si="5"/>
        <v>1710.87539657</v>
      </c>
      <c r="N12" s="91">
        <f t="shared" si="5"/>
        <v>1562.4147434899996</v>
      </c>
      <c r="O12" s="91">
        <f t="shared" si="5"/>
        <v>1990.4723362</v>
      </c>
      <c r="P12" s="91">
        <f t="shared" si="5"/>
        <v>1724.5449729200002</v>
      </c>
      <c r="Q12" s="91">
        <f t="shared" si="5"/>
        <v>2090.87669422</v>
      </c>
      <c r="R12" s="91">
        <f t="shared" si="5"/>
        <v>1781.3677929200001</v>
      </c>
      <c r="S12" s="91">
        <f t="shared" si="5"/>
        <v>2063.50866133</v>
      </c>
      <c r="T12" s="91">
        <f t="shared" si="5"/>
        <v>2090.2577975111553</v>
      </c>
      <c r="U12" s="91">
        <f t="shared" si="5"/>
        <v>2541.9885163113468</v>
      </c>
      <c r="V12" s="91">
        <f t="shared" si="5"/>
        <v>17556.3069114725</v>
      </c>
      <c r="W12" s="92">
        <f t="shared" si="1"/>
        <v>96.163732413265208</v>
      </c>
      <c r="X12" s="85"/>
    </row>
    <row r="13" spans="2:24" ht="18" customHeight="1">
      <c r="B13" s="93" t="s">
        <v>40</v>
      </c>
      <c r="C13" s="89">
        <f>+[1]DGA!M13</f>
        <v>1350.4</v>
      </c>
      <c r="D13" s="89">
        <f>+[1]DGA!N13</f>
        <v>1159.2</v>
      </c>
      <c r="E13" s="89">
        <f>+[1]DGA!O13</f>
        <v>1386</v>
      </c>
      <c r="F13" s="89">
        <f>+[1]DGA!P13</f>
        <v>1223.4000000000001</v>
      </c>
      <c r="G13" s="89">
        <f>+[1]DGA!Q13</f>
        <v>1375.6</v>
      </c>
      <c r="H13" s="89">
        <f>+[1]DGA!R13</f>
        <v>995.2</v>
      </c>
      <c r="I13" s="89">
        <f>+[1]DGA!S13</f>
        <v>1434.1</v>
      </c>
      <c r="J13" s="89">
        <f>+[1]DGA!T13</f>
        <v>1330.6</v>
      </c>
      <c r="K13" s="89">
        <f>+[1]DGA!U13</f>
        <v>1250</v>
      </c>
      <c r="L13" s="90">
        <f t="shared" ref="L13:L18" si="6">SUM(C13:K13)</f>
        <v>11504.5</v>
      </c>
      <c r="M13" s="89">
        <v>1350.3492327700001</v>
      </c>
      <c r="N13" s="89">
        <v>1159.1804951099998</v>
      </c>
      <c r="O13" s="89">
        <v>1385.98337421</v>
      </c>
      <c r="P13" s="89">
        <v>1223.3761289500001</v>
      </c>
      <c r="Q13" s="89">
        <v>1375.63163416</v>
      </c>
      <c r="R13" s="89">
        <v>995.20474389000003</v>
      </c>
      <c r="S13" s="89">
        <v>1434.1477717499999</v>
      </c>
      <c r="T13" s="89">
        <v>1538.3110865599999</v>
      </c>
      <c r="U13" s="89">
        <v>1852.2255177431987</v>
      </c>
      <c r="V13" s="90">
        <f t="shared" ref="V13:V18" si="7">SUM(M13:U13)</f>
        <v>12314.409985143197</v>
      </c>
      <c r="W13" s="90">
        <f t="shared" si="1"/>
        <v>93.423071132759773</v>
      </c>
      <c r="X13" s="85"/>
    </row>
    <row r="14" spans="2:24" ht="18" customHeight="1">
      <c r="B14" s="93" t="s">
        <v>42</v>
      </c>
      <c r="C14" s="89">
        <f>+[1]DGA!M14</f>
        <v>83.4</v>
      </c>
      <c r="D14" s="89">
        <f>+[1]DGA!N14</f>
        <v>86.2</v>
      </c>
      <c r="E14" s="89">
        <f>+[1]DGA!O14</f>
        <v>201</v>
      </c>
      <c r="F14" s="89">
        <f>+[1]DGA!P14</f>
        <v>162.9</v>
      </c>
      <c r="G14" s="89">
        <f>+[1]DGA!Q14</f>
        <v>323.89999999999998</v>
      </c>
      <c r="H14" s="89">
        <f>+[1]DGA!R14</f>
        <v>298.2</v>
      </c>
      <c r="I14" s="89">
        <f>+[1]DGA!S14</f>
        <v>237</v>
      </c>
      <c r="J14" s="89">
        <f>+[1]DGA!T14</f>
        <v>159.30000000000001</v>
      </c>
      <c r="K14" s="89">
        <f>+[1]DGA!U14</f>
        <v>323.8</v>
      </c>
      <c r="L14" s="90">
        <f t="shared" si="6"/>
        <v>1875.6999999999998</v>
      </c>
      <c r="M14" s="89">
        <v>83.390245350000001</v>
      </c>
      <c r="N14" s="89">
        <v>86.222103140000002</v>
      </c>
      <c r="O14" s="89">
        <v>200.98811941</v>
      </c>
      <c r="P14" s="89">
        <v>162.85934333</v>
      </c>
      <c r="Q14" s="89">
        <v>323.86236474999998</v>
      </c>
      <c r="R14" s="89">
        <v>298.20621472000005</v>
      </c>
      <c r="S14" s="89">
        <v>237.00273799999999</v>
      </c>
      <c r="T14" s="89">
        <v>173.96094758513431</v>
      </c>
      <c r="U14" s="89">
        <v>257.98528096442982</v>
      </c>
      <c r="V14" s="90">
        <f t="shared" si="7"/>
        <v>1824.4773572495642</v>
      </c>
      <c r="W14" s="90">
        <f>+L14/V14*100</f>
        <v>102.80752416832701</v>
      </c>
      <c r="X14" s="85"/>
    </row>
    <row r="15" spans="2:24" ht="18" customHeight="1">
      <c r="B15" s="93" t="s">
        <v>83</v>
      </c>
      <c r="C15" s="89">
        <f>+[1]DGA!M15</f>
        <v>170</v>
      </c>
      <c r="D15" s="89">
        <f>+[1]DGA!N15</f>
        <v>181.7</v>
      </c>
      <c r="E15" s="89">
        <f>+[1]DGA!O15</f>
        <v>208.3</v>
      </c>
      <c r="F15" s="89">
        <f>+[1]DGA!P15</f>
        <v>205.6</v>
      </c>
      <c r="G15" s="89">
        <f>+[1]DGA!Q15</f>
        <v>253.4</v>
      </c>
      <c r="H15" s="89">
        <f>+[1]DGA!R15</f>
        <v>313.5</v>
      </c>
      <c r="I15" s="89">
        <f>+[1]DGA!S15</f>
        <v>231.9</v>
      </c>
      <c r="J15" s="89">
        <f>+[1]DGA!T15</f>
        <v>296.7</v>
      </c>
      <c r="K15" s="89">
        <f>+[1]DGA!U15</f>
        <v>267.89999999999998</v>
      </c>
      <c r="L15" s="90">
        <f t="shared" si="6"/>
        <v>2129</v>
      </c>
      <c r="M15" s="89">
        <v>170.01485144999998</v>
      </c>
      <c r="N15" s="89">
        <v>181.71143025000001</v>
      </c>
      <c r="O15" s="89">
        <v>208.27369796000002</v>
      </c>
      <c r="P15" s="89">
        <v>205.65683662999999</v>
      </c>
      <c r="Q15" s="89">
        <v>253.34354802999999</v>
      </c>
      <c r="R15" s="89">
        <v>313.44206467999999</v>
      </c>
      <c r="S15" s="89">
        <v>231.90255644999999</v>
      </c>
      <c r="T15" s="89">
        <v>219.4014210654021</v>
      </c>
      <c r="U15" s="89">
        <v>232.18990274459085</v>
      </c>
      <c r="V15" s="90">
        <f t="shared" si="7"/>
        <v>2015.9363092599929</v>
      </c>
      <c r="W15" s="90">
        <f>+L15/V15*100</f>
        <v>105.60849518016322</v>
      </c>
      <c r="X15" s="85"/>
    </row>
    <row r="16" spans="2:24" ht="18" customHeight="1">
      <c r="B16" s="93" t="s">
        <v>84</v>
      </c>
      <c r="C16" s="89">
        <f>+[1]DGA!M16</f>
        <v>107.1</v>
      </c>
      <c r="D16" s="89">
        <f>+[1]DGA!N16</f>
        <v>134.19999999999999</v>
      </c>
      <c r="E16" s="89">
        <f>+[1]DGA!O16</f>
        <v>193.7</v>
      </c>
      <c r="F16" s="89">
        <f>+[1]DGA!P16</f>
        <v>130.30000000000001</v>
      </c>
      <c r="G16" s="89">
        <f>+[1]DGA!Q16</f>
        <v>137.5</v>
      </c>
      <c r="H16" s="89">
        <f>+[1]DGA!R16</f>
        <v>170.7</v>
      </c>
      <c r="I16" s="89">
        <f>+[1]DGA!S16</f>
        <v>159.5</v>
      </c>
      <c r="J16" s="89">
        <f>+[1]DGA!T16</f>
        <v>146.6</v>
      </c>
      <c r="K16" s="89">
        <f>+[1]DGA!U16</f>
        <v>183.4</v>
      </c>
      <c r="L16" s="90">
        <f t="shared" si="6"/>
        <v>1363</v>
      </c>
      <c r="M16" s="89">
        <v>107.121067</v>
      </c>
      <c r="N16" s="89">
        <v>134.23456515999999</v>
      </c>
      <c r="O16" s="89">
        <v>193.73514108000001</v>
      </c>
      <c r="P16" s="89">
        <v>130.34095031999999</v>
      </c>
      <c r="Q16" s="89">
        <v>137.53139297999999</v>
      </c>
      <c r="R16" s="89">
        <v>170.69450487999998</v>
      </c>
      <c r="S16" s="89">
        <v>159.50644883999999</v>
      </c>
      <c r="T16" s="89">
        <v>158.584342300619</v>
      </c>
      <c r="U16" s="89">
        <v>199.5878148591276</v>
      </c>
      <c r="V16" s="90">
        <f t="shared" si="7"/>
        <v>1391.3362274197464</v>
      </c>
      <c r="W16" s="90">
        <f>+L16/V16*100</f>
        <v>97.963380320205104</v>
      </c>
      <c r="X16" s="85"/>
    </row>
    <row r="17" spans="1:24" ht="14.25">
      <c r="B17" s="93" t="s">
        <v>32</v>
      </c>
      <c r="C17" s="89">
        <f>+[1]DGA!M17</f>
        <v>0</v>
      </c>
      <c r="D17" s="89">
        <f>+[1]DGA!N17</f>
        <v>1.1000000000000001</v>
      </c>
      <c r="E17" s="89">
        <f>+[1]DGA!O17</f>
        <v>1.5</v>
      </c>
      <c r="F17" s="89">
        <f>+[1]DGA!P17</f>
        <v>2.2999999999999998</v>
      </c>
      <c r="G17" s="89">
        <f>+[1]DGA!Q17</f>
        <v>0.5</v>
      </c>
      <c r="H17" s="89">
        <f>+[1]DGA!R17</f>
        <v>3.8</v>
      </c>
      <c r="I17" s="89">
        <f>+[1]DGA!S17</f>
        <v>1</v>
      </c>
      <c r="J17" s="89">
        <f>+[1]DGA!T17</f>
        <v>0.3</v>
      </c>
      <c r="K17" s="89">
        <f>+[1]DGA!U17</f>
        <v>0.1</v>
      </c>
      <c r="L17" s="90">
        <f t="shared" si="6"/>
        <v>10.6</v>
      </c>
      <c r="M17" s="89">
        <v>0</v>
      </c>
      <c r="N17" s="89">
        <v>1.0661498300000001</v>
      </c>
      <c r="O17" s="89">
        <v>1.49200354</v>
      </c>
      <c r="P17" s="89">
        <v>2.3117136899999999</v>
      </c>
      <c r="Q17" s="89">
        <v>0.50775429999999999</v>
      </c>
      <c r="R17" s="89">
        <v>3.8202647500000002</v>
      </c>
      <c r="S17" s="89">
        <v>0.94914629000000006</v>
      </c>
      <c r="T17" s="89">
        <v>0</v>
      </c>
      <c r="U17" s="89">
        <v>0</v>
      </c>
      <c r="V17" s="90">
        <f t="shared" si="7"/>
        <v>10.147032400000001</v>
      </c>
      <c r="W17" s="94">
        <v>0</v>
      </c>
      <c r="X17" s="85"/>
    </row>
    <row r="18" spans="1:24" ht="14.25">
      <c r="B18" s="95" t="s">
        <v>50</v>
      </c>
      <c r="C18" s="91">
        <f>+[1]DGA!M18</f>
        <v>44.4</v>
      </c>
      <c r="D18" s="91">
        <f>+[1]DGA!N18</f>
        <v>33.700000000000003</v>
      </c>
      <c r="E18" s="91">
        <f>+[1]DGA!O18</f>
        <v>55.5</v>
      </c>
      <c r="F18" s="91">
        <f>+[1]DGA!P18</f>
        <v>39.299999999999997</v>
      </c>
      <c r="G18" s="91">
        <f>+[1]DGA!Q18</f>
        <v>25.5</v>
      </c>
      <c r="H18" s="91">
        <f>+[1]DGA!R18</f>
        <v>36.1</v>
      </c>
      <c r="I18" s="91">
        <f>+[1]DGA!S18</f>
        <v>38.6</v>
      </c>
      <c r="J18" s="91">
        <f>+[1]DGA!T18</f>
        <v>40.200000000000003</v>
      </c>
      <c r="K18" s="91">
        <f>+[1]DGA!U18</f>
        <v>61.2</v>
      </c>
      <c r="L18" s="92">
        <f t="shared" si="6"/>
        <v>374.49999999999994</v>
      </c>
      <c r="M18" s="91">
        <v>44.42264926</v>
      </c>
      <c r="N18" s="91">
        <v>33.681559440000001</v>
      </c>
      <c r="O18" s="91">
        <v>55.541365970000001</v>
      </c>
      <c r="P18" s="91">
        <v>39.261697909999995</v>
      </c>
      <c r="Q18" s="91">
        <v>25.50392313</v>
      </c>
      <c r="R18" s="91">
        <v>36.154117999999997</v>
      </c>
      <c r="S18" s="91">
        <v>38.56975336</v>
      </c>
      <c r="T18" s="91">
        <v>40.446105582521255</v>
      </c>
      <c r="U18" s="91">
        <v>31.62004033152024</v>
      </c>
      <c r="V18" s="92">
        <f t="shared" si="7"/>
        <v>345.20121298404143</v>
      </c>
      <c r="W18" s="92">
        <f>+L18/V18*100</f>
        <v>108.48745193062604</v>
      </c>
      <c r="X18" s="85"/>
    </row>
    <row r="19" spans="1:24" ht="18" customHeight="1">
      <c r="B19" s="45" t="s">
        <v>85</v>
      </c>
      <c r="C19" s="91">
        <f t="shared" ref="C19:V19" si="8">+C20+C22+C23</f>
        <v>4026.2999999999997</v>
      </c>
      <c r="D19" s="91">
        <f t="shared" si="8"/>
        <v>4048.1</v>
      </c>
      <c r="E19" s="91">
        <f t="shared" si="8"/>
        <v>4298.8999999999996</v>
      </c>
      <c r="F19" s="91">
        <f t="shared" si="8"/>
        <v>3676</v>
      </c>
      <c r="G19" s="91">
        <f t="shared" si="8"/>
        <v>4278.5</v>
      </c>
      <c r="H19" s="91">
        <f t="shared" si="8"/>
        <v>4709.5999999999995</v>
      </c>
      <c r="I19" s="91">
        <f t="shared" si="8"/>
        <v>4019.6000000000004</v>
      </c>
      <c r="J19" s="91">
        <f t="shared" si="8"/>
        <v>4609.5999999999995</v>
      </c>
      <c r="K19" s="91">
        <f t="shared" si="8"/>
        <v>4520</v>
      </c>
      <c r="L19" s="92">
        <f t="shared" si="8"/>
        <v>38186.6</v>
      </c>
      <c r="M19" s="91">
        <f t="shared" si="8"/>
        <v>4026.28438469</v>
      </c>
      <c r="N19" s="91">
        <f t="shared" si="8"/>
        <v>4048.0730400100001</v>
      </c>
      <c r="O19" s="91">
        <f t="shared" si="8"/>
        <v>4298.8577156500005</v>
      </c>
      <c r="P19" s="91">
        <f t="shared" si="8"/>
        <v>3676.0227024399996</v>
      </c>
      <c r="Q19" s="91">
        <f t="shared" si="8"/>
        <v>4278.4957941000002</v>
      </c>
      <c r="R19" s="91">
        <f t="shared" si="8"/>
        <v>4709.57047685</v>
      </c>
      <c r="S19" s="91">
        <f t="shared" si="8"/>
        <v>4019.6105447099999</v>
      </c>
      <c r="T19" s="91">
        <f t="shared" si="8"/>
        <v>4014.9681593052487</v>
      </c>
      <c r="U19" s="91">
        <f t="shared" si="8"/>
        <v>4253.9760323442397</v>
      </c>
      <c r="V19" s="92">
        <f t="shared" si="8"/>
        <v>37325.858850099488</v>
      </c>
      <c r="W19" s="92">
        <f>+L19/V19*100</f>
        <v>102.30601833800328</v>
      </c>
      <c r="X19" s="85"/>
    </row>
    <row r="20" spans="1:24" ht="18" customHeight="1">
      <c r="B20" s="87" t="s">
        <v>86</v>
      </c>
      <c r="C20" s="91">
        <f>+C21</f>
        <v>4000.2</v>
      </c>
      <c r="D20" s="91">
        <f t="shared" ref="D20:U20" si="9">+D21</f>
        <v>4024.5</v>
      </c>
      <c r="E20" s="91">
        <f t="shared" si="9"/>
        <v>4272.2</v>
      </c>
      <c r="F20" s="91">
        <f t="shared" si="9"/>
        <v>3651.2</v>
      </c>
      <c r="G20" s="91">
        <f t="shared" si="9"/>
        <v>4256</v>
      </c>
      <c r="H20" s="91">
        <f t="shared" si="9"/>
        <v>4688.2</v>
      </c>
      <c r="I20" s="91">
        <f t="shared" si="9"/>
        <v>3995.8</v>
      </c>
      <c r="J20" s="91">
        <f t="shared" si="9"/>
        <v>4583.8999999999996</v>
      </c>
      <c r="K20" s="91">
        <f t="shared" si="9"/>
        <v>4503.6000000000004</v>
      </c>
      <c r="L20" s="91">
        <f t="shared" si="9"/>
        <v>37975.599999999999</v>
      </c>
      <c r="M20" s="91">
        <f t="shared" si="9"/>
        <v>4000.2211187399998</v>
      </c>
      <c r="N20" s="91">
        <f t="shared" si="9"/>
        <v>4024.4733264000001</v>
      </c>
      <c r="O20" s="91">
        <f t="shared" si="9"/>
        <v>4272.2241075100001</v>
      </c>
      <c r="P20" s="91">
        <f t="shared" si="9"/>
        <v>3651.1753679699996</v>
      </c>
      <c r="Q20" s="91">
        <f t="shared" si="9"/>
        <v>4256.0383923999998</v>
      </c>
      <c r="R20" s="91">
        <f t="shared" si="9"/>
        <v>4688.1468266299999</v>
      </c>
      <c r="S20" s="91">
        <f t="shared" si="9"/>
        <v>3995.7817309699999</v>
      </c>
      <c r="T20" s="91">
        <f t="shared" si="9"/>
        <v>3987.8902462347205</v>
      </c>
      <c r="U20" s="91">
        <f t="shared" si="9"/>
        <v>4229.14306098014</v>
      </c>
      <c r="V20" s="91">
        <f>+V21</f>
        <v>37105.094177834857</v>
      </c>
      <c r="W20" s="92">
        <f>+L20/V20*100</f>
        <v>102.3460547438393</v>
      </c>
      <c r="X20" s="85"/>
    </row>
    <row r="21" spans="1:24" ht="18" customHeight="1">
      <c r="B21" s="42" t="s">
        <v>87</v>
      </c>
      <c r="C21" s="89">
        <f>+[1]DGA!M21</f>
        <v>4000.2</v>
      </c>
      <c r="D21" s="89">
        <f>+[1]DGA!N21</f>
        <v>4024.5</v>
      </c>
      <c r="E21" s="89">
        <f>+[1]DGA!O21</f>
        <v>4272.2</v>
      </c>
      <c r="F21" s="89">
        <f>+[1]DGA!P21</f>
        <v>3651.2</v>
      </c>
      <c r="G21" s="89">
        <f>+[1]DGA!Q21</f>
        <v>4256</v>
      </c>
      <c r="H21" s="89">
        <f>+[1]DGA!R21</f>
        <v>4688.2</v>
      </c>
      <c r="I21" s="89">
        <f>+[1]DGA!S21</f>
        <v>3995.8</v>
      </c>
      <c r="J21" s="89">
        <f>+[1]DGA!T21</f>
        <v>4583.8999999999996</v>
      </c>
      <c r="K21" s="89">
        <f>+[1]DGA!U21</f>
        <v>4503.6000000000004</v>
      </c>
      <c r="L21" s="90">
        <f>SUM(C21:K21)</f>
        <v>37975.599999999999</v>
      </c>
      <c r="M21" s="89">
        <v>4000.2211187399998</v>
      </c>
      <c r="N21" s="89">
        <v>4024.4733264000001</v>
      </c>
      <c r="O21" s="89">
        <v>4272.2241075100001</v>
      </c>
      <c r="P21" s="89">
        <v>3651.1753679699996</v>
      </c>
      <c r="Q21" s="89">
        <v>4256.0383923999998</v>
      </c>
      <c r="R21" s="89">
        <v>4688.1468266299999</v>
      </c>
      <c r="S21" s="89">
        <v>3995.7817309699999</v>
      </c>
      <c r="T21" s="89">
        <v>3987.8902462347205</v>
      </c>
      <c r="U21" s="89">
        <v>4229.14306098014</v>
      </c>
      <c r="V21" s="90">
        <f>SUM(M21:U21)</f>
        <v>37105.094177834857</v>
      </c>
      <c r="W21" s="90">
        <f>+L21/V21*100</f>
        <v>102.3460547438393</v>
      </c>
      <c r="X21" s="85"/>
    </row>
    <row r="22" spans="1:24" ht="18" hidden="1" customHeight="1">
      <c r="B22" s="87" t="s">
        <v>88</v>
      </c>
      <c r="C22" s="91">
        <f>+[1]DGA!M22</f>
        <v>0</v>
      </c>
      <c r="D22" s="91">
        <f>+[1]DGA!N22</f>
        <v>0</v>
      </c>
      <c r="E22" s="91">
        <f>+[1]DGA!O22</f>
        <v>0</v>
      </c>
      <c r="F22" s="91">
        <f>+[1]DGA!P22</f>
        <v>0</v>
      </c>
      <c r="G22" s="91">
        <f>+[1]DGA!Q22</f>
        <v>0</v>
      </c>
      <c r="H22" s="91">
        <f>+[1]DGA!R22</f>
        <v>0</v>
      </c>
      <c r="I22" s="91">
        <f>+[1]DGA!S22</f>
        <v>0</v>
      </c>
      <c r="J22" s="91">
        <f>+[1]DGA!T22</f>
        <v>0</v>
      </c>
      <c r="K22" s="91">
        <f>+[1]DGA!U22</f>
        <v>0</v>
      </c>
      <c r="L22" s="92">
        <f>SUM(C22:K22)</f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2">
        <f>SUM(M22:U22)</f>
        <v>0</v>
      </c>
      <c r="W22" s="97">
        <v>0</v>
      </c>
      <c r="X22" s="85"/>
    </row>
    <row r="23" spans="1:24" ht="18" customHeight="1">
      <c r="B23" s="87" t="s">
        <v>89</v>
      </c>
      <c r="C23" s="25">
        <f t="shared" ref="C23:U23" si="10">+C24+C25</f>
        <v>26.1</v>
      </c>
      <c r="D23" s="25">
        <f t="shared" si="10"/>
        <v>23.599999999999998</v>
      </c>
      <c r="E23" s="25">
        <f t="shared" si="10"/>
        <v>26.700000000000003</v>
      </c>
      <c r="F23" s="25">
        <f t="shared" si="10"/>
        <v>24.799999999999997</v>
      </c>
      <c r="G23" s="25">
        <f t="shared" si="10"/>
        <v>22.5</v>
      </c>
      <c r="H23" s="25">
        <f t="shared" si="10"/>
        <v>21.4</v>
      </c>
      <c r="I23" s="25">
        <f t="shared" si="10"/>
        <v>23.8</v>
      </c>
      <c r="J23" s="25">
        <f t="shared" si="10"/>
        <v>25.7</v>
      </c>
      <c r="K23" s="25">
        <f t="shared" si="10"/>
        <v>16.400000000000002</v>
      </c>
      <c r="L23" s="29">
        <f t="shared" si="10"/>
        <v>211</v>
      </c>
      <c r="M23" s="25">
        <f t="shared" si="10"/>
        <v>26.063265950000002</v>
      </c>
      <c r="N23" s="25">
        <f t="shared" si="10"/>
        <v>23.599713610000002</v>
      </c>
      <c r="O23" s="25">
        <f t="shared" si="10"/>
        <v>26.63360814</v>
      </c>
      <c r="P23" s="25">
        <f t="shared" si="10"/>
        <v>24.84733447</v>
      </c>
      <c r="Q23" s="25">
        <f t="shared" si="10"/>
        <v>22.457401699999998</v>
      </c>
      <c r="R23" s="25">
        <f t="shared" si="10"/>
        <v>21.423650219999999</v>
      </c>
      <c r="S23" s="25">
        <f t="shared" si="10"/>
        <v>23.828813740000001</v>
      </c>
      <c r="T23" s="25">
        <f t="shared" si="10"/>
        <v>27.077913070528151</v>
      </c>
      <c r="U23" s="25">
        <f t="shared" si="10"/>
        <v>24.832971364099851</v>
      </c>
      <c r="V23" s="29">
        <f>+V24+V25</f>
        <v>220.76467226462802</v>
      </c>
      <c r="W23" s="92">
        <f t="shared" ref="W23:W31" si="11">+L23/V23*100</f>
        <v>95.576886390172419</v>
      </c>
      <c r="X23" s="85"/>
    </row>
    <row r="24" spans="1:24" ht="18" customHeight="1">
      <c r="B24" s="42" t="s">
        <v>90</v>
      </c>
      <c r="C24" s="32">
        <f>+[1]DGA!M24</f>
        <v>24.8</v>
      </c>
      <c r="D24" s="32">
        <f>+[1]DGA!N24</f>
        <v>22.2</v>
      </c>
      <c r="E24" s="32">
        <f>+[1]DGA!O24</f>
        <v>24.6</v>
      </c>
      <c r="F24" s="32">
        <f>+[1]DGA!P24</f>
        <v>23.9</v>
      </c>
      <c r="G24" s="32">
        <f>+[1]DGA!Q24</f>
        <v>20</v>
      </c>
      <c r="H24" s="32">
        <f>+[1]DGA!R24</f>
        <v>20.399999999999999</v>
      </c>
      <c r="I24" s="32">
        <f>+[1]DGA!S24</f>
        <v>21.7</v>
      </c>
      <c r="J24" s="32">
        <f>+[1]DGA!T24</f>
        <v>24.4</v>
      </c>
      <c r="K24" s="32">
        <f>+[1]DGA!U24</f>
        <v>14.8</v>
      </c>
      <c r="L24" s="90">
        <f>SUM(C24:K24)</f>
        <v>196.8</v>
      </c>
      <c r="M24" s="32">
        <v>24.796457530000001</v>
      </c>
      <c r="N24" s="32">
        <v>22.242408100000002</v>
      </c>
      <c r="O24" s="32">
        <v>24.610069500000002</v>
      </c>
      <c r="P24" s="32">
        <v>23.955355340000001</v>
      </c>
      <c r="Q24" s="32">
        <v>19.946059089999999</v>
      </c>
      <c r="R24" s="32">
        <v>20.417726460000001</v>
      </c>
      <c r="S24" s="32">
        <v>21.662774170000002</v>
      </c>
      <c r="T24" s="32">
        <v>25.954231425498875</v>
      </c>
      <c r="U24" s="32">
        <v>23.072479135927381</v>
      </c>
      <c r="V24" s="90">
        <f>SUM(M24:U24)</f>
        <v>206.65756075142627</v>
      </c>
      <c r="W24" s="90">
        <f t="shared" si="11"/>
        <v>95.230002369338322</v>
      </c>
      <c r="X24" s="85"/>
    </row>
    <row r="25" spans="1:24" ht="18" customHeight="1">
      <c r="B25" s="98" t="s">
        <v>32</v>
      </c>
      <c r="C25" s="32">
        <f>+[1]DGA!M25</f>
        <v>1.3</v>
      </c>
      <c r="D25" s="32">
        <f>+[1]DGA!N25</f>
        <v>1.4</v>
      </c>
      <c r="E25" s="32">
        <f>+[1]DGA!O25</f>
        <v>2.1</v>
      </c>
      <c r="F25" s="32">
        <f>+[1]DGA!P25</f>
        <v>0.9</v>
      </c>
      <c r="G25" s="32">
        <f>+[1]DGA!Q25</f>
        <v>2.5</v>
      </c>
      <c r="H25" s="32">
        <f>+[1]DGA!R25</f>
        <v>1</v>
      </c>
      <c r="I25" s="32">
        <f>+[1]DGA!S25</f>
        <v>2.1</v>
      </c>
      <c r="J25" s="32">
        <f>+[1]DGA!T25</f>
        <v>1.3</v>
      </c>
      <c r="K25" s="32">
        <f>+[1]DGA!U25</f>
        <v>1.6</v>
      </c>
      <c r="L25" s="90">
        <f>SUM(C25:K25)</f>
        <v>14.200000000000001</v>
      </c>
      <c r="M25" s="32">
        <v>1.2668084199999998</v>
      </c>
      <c r="N25" s="32">
        <v>1.35730551</v>
      </c>
      <c r="O25" s="32">
        <v>2.0235386399999999</v>
      </c>
      <c r="P25" s="32">
        <v>0.89197912999999995</v>
      </c>
      <c r="Q25" s="32">
        <v>2.5113426099999998</v>
      </c>
      <c r="R25" s="32">
        <v>1.0059237599999999</v>
      </c>
      <c r="S25" s="32">
        <v>2.1660395699999997</v>
      </c>
      <c r="T25" s="32">
        <v>1.1236816450292746</v>
      </c>
      <c r="U25" s="32">
        <v>1.7604922281724689</v>
      </c>
      <c r="V25" s="90">
        <f>SUM(M25:U25)</f>
        <v>14.107111513201744</v>
      </c>
      <c r="W25" s="90">
        <f t="shared" si="11"/>
        <v>100.65845149598009</v>
      </c>
      <c r="X25" s="85"/>
    </row>
    <row r="26" spans="1:24" ht="18" customHeight="1">
      <c r="B26" s="83" t="s">
        <v>91</v>
      </c>
      <c r="C26" s="25">
        <f>+[1]DGA!M26</f>
        <v>0</v>
      </c>
      <c r="D26" s="25">
        <f>+[1]DGA!N26</f>
        <v>0.2</v>
      </c>
      <c r="E26" s="25">
        <f>+[1]DGA!O26</f>
        <v>0</v>
      </c>
      <c r="F26" s="25">
        <f>+[1]DGA!P26</f>
        <v>0.1</v>
      </c>
      <c r="G26" s="25">
        <f>+[1]DGA!Q26</f>
        <v>0.1</v>
      </c>
      <c r="H26" s="25">
        <f>+[1]DGA!R26</f>
        <v>0</v>
      </c>
      <c r="I26" s="25">
        <f>+[1]DGA!S26</f>
        <v>0.1</v>
      </c>
      <c r="J26" s="25">
        <f>+[1]DGA!T26</f>
        <v>0</v>
      </c>
      <c r="K26" s="25">
        <f>+[1]DGA!U26</f>
        <v>0</v>
      </c>
      <c r="L26" s="92">
        <f>SUM(C26:K26)</f>
        <v>0.5</v>
      </c>
      <c r="M26" s="25">
        <v>0</v>
      </c>
      <c r="N26" s="25">
        <v>0.183</v>
      </c>
      <c r="O26" s="25">
        <v>0</v>
      </c>
      <c r="P26" s="25">
        <v>9.1499999999999998E-2</v>
      </c>
      <c r="Q26" s="25">
        <v>9.1499999999999998E-2</v>
      </c>
      <c r="R26" s="25">
        <v>0</v>
      </c>
      <c r="S26" s="25">
        <v>9.1499999999999998E-2</v>
      </c>
      <c r="T26" s="25">
        <v>0</v>
      </c>
      <c r="U26" s="25">
        <v>0.1008764625</v>
      </c>
      <c r="V26" s="92">
        <f>SUM(M26:U26)</f>
        <v>0.55837646250000006</v>
      </c>
      <c r="W26" s="90">
        <f t="shared" si="11"/>
        <v>89.545321763988213</v>
      </c>
      <c r="X26" s="85"/>
    </row>
    <row r="27" spans="1:24" ht="18" customHeight="1">
      <c r="B27" s="99" t="s">
        <v>92</v>
      </c>
      <c r="C27" s="25">
        <f t="shared" ref="C27:V28" si="12">+C28</f>
        <v>154.30000000000001</v>
      </c>
      <c r="D27" s="25">
        <f t="shared" si="12"/>
        <v>219.3</v>
      </c>
      <c r="E27" s="25">
        <f t="shared" si="12"/>
        <v>235.4</v>
      </c>
      <c r="F27" s="25">
        <f t="shared" si="12"/>
        <v>56.3</v>
      </c>
      <c r="G27" s="25">
        <f t="shared" si="12"/>
        <v>204.7</v>
      </c>
      <c r="H27" s="25">
        <f t="shared" si="12"/>
        <v>107.9</v>
      </c>
      <c r="I27" s="25">
        <f t="shared" si="12"/>
        <v>354.8</v>
      </c>
      <c r="J27" s="25">
        <f t="shared" si="12"/>
        <v>6.8</v>
      </c>
      <c r="K27" s="25">
        <f t="shared" si="12"/>
        <v>709.7</v>
      </c>
      <c r="L27" s="25">
        <f t="shared" si="12"/>
        <v>2049.1999999999998</v>
      </c>
      <c r="M27" s="25">
        <f t="shared" si="12"/>
        <v>154.32619241</v>
      </c>
      <c r="N27" s="25">
        <f t="shared" si="12"/>
        <v>219.32566054</v>
      </c>
      <c r="O27" s="25">
        <f t="shared" si="12"/>
        <v>235.41374415999999</v>
      </c>
      <c r="P27" s="25">
        <f t="shared" si="12"/>
        <v>56.345907029999999</v>
      </c>
      <c r="Q27" s="25">
        <f t="shared" si="12"/>
        <v>204.72594556999999</v>
      </c>
      <c r="R27" s="25">
        <f t="shared" si="12"/>
        <v>107.93999574</v>
      </c>
      <c r="S27" s="25">
        <f t="shared" si="12"/>
        <v>354.81416491000004</v>
      </c>
      <c r="T27" s="25">
        <f t="shared" si="12"/>
        <v>204.83655865875923</v>
      </c>
      <c r="U27" s="25">
        <f t="shared" si="12"/>
        <v>280.55937435155039</v>
      </c>
      <c r="V27" s="25">
        <f t="shared" si="12"/>
        <v>1818.2875433703095</v>
      </c>
      <c r="W27" s="92">
        <f t="shared" si="11"/>
        <v>112.69944665636764</v>
      </c>
      <c r="X27" s="100"/>
    </row>
    <row r="28" spans="1:24" ht="18" customHeight="1">
      <c r="B28" s="101" t="s">
        <v>56</v>
      </c>
      <c r="C28" s="25">
        <f t="shared" si="12"/>
        <v>154.30000000000001</v>
      </c>
      <c r="D28" s="25">
        <f t="shared" si="12"/>
        <v>219.3</v>
      </c>
      <c r="E28" s="25">
        <f t="shared" si="12"/>
        <v>235.4</v>
      </c>
      <c r="F28" s="25">
        <f t="shared" si="12"/>
        <v>56.3</v>
      </c>
      <c r="G28" s="25">
        <f t="shared" si="12"/>
        <v>204.7</v>
      </c>
      <c r="H28" s="25">
        <f t="shared" si="12"/>
        <v>107.9</v>
      </c>
      <c r="I28" s="25">
        <f t="shared" si="12"/>
        <v>354.8</v>
      </c>
      <c r="J28" s="25">
        <f t="shared" si="12"/>
        <v>6.8</v>
      </c>
      <c r="K28" s="25">
        <f t="shared" si="12"/>
        <v>709.7</v>
      </c>
      <c r="L28" s="29">
        <f t="shared" si="12"/>
        <v>2049.1999999999998</v>
      </c>
      <c r="M28" s="25">
        <f t="shared" si="12"/>
        <v>154.32619241</v>
      </c>
      <c r="N28" s="25">
        <f t="shared" si="12"/>
        <v>219.32566054</v>
      </c>
      <c r="O28" s="25">
        <f t="shared" si="12"/>
        <v>235.41374415999999</v>
      </c>
      <c r="P28" s="25">
        <f t="shared" si="12"/>
        <v>56.345907029999999</v>
      </c>
      <c r="Q28" s="25">
        <f t="shared" si="12"/>
        <v>204.72594556999999</v>
      </c>
      <c r="R28" s="25">
        <f t="shared" si="12"/>
        <v>107.93999574</v>
      </c>
      <c r="S28" s="25">
        <f t="shared" si="12"/>
        <v>354.81416491000004</v>
      </c>
      <c r="T28" s="25">
        <f t="shared" si="12"/>
        <v>204.83655865875923</v>
      </c>
      <c r="U28" s="25">
        <f t="shared" si="12"/>
        <v>280.55937435155039</v>
      </c>
      <c r="V28" s="29">
        <f t="shared" si="12"/>
        <v>1818.2875433703095</v>
      </c>
      <c r="W28" s="92">
        <f t="shared" si="11"/>
        <v>112.69944665636764</v>
      </c>
      <c r="X28" s="85"/>
    </row>
    <row r="29" spans="1:24" ht="18" customHeight="1">
      <c r="B29" s="102" t="s">
        <v>58</v>
      </c>
      <c r="C29" s="32">
        <f>+[1]DGA!M29</f>
        <v>154.30000000000001</v>
      </c>
      <c r="D29" s="32">
        <f>+[1]DGA!N29</f>
        <v>219.3</v>
      </c>
      <c r="E29" s="32">
        <f>+[1]DGA!O29</f>
        <v>235.4</v>
      </c>
      <c r="F29" s="32">
        <f>+[1]DGA!P29</f>
        <v>56.3</v>
      </c>
      <c r="G29" s="32">
        <f>+[1]DGA!Q29</f>
        <v>204.7</v>
      </c>
      <c r="H29" s="32">
        <f>+[1]DGA!R29</f>
        <v>107.9</v>
      </c>
      <c r="I29" s="32">
        <f>+[1]DGA!S29</f>
        <v>354.8</v>
      </c>
      <c r="J29" s="32">
        <f>+[1]DGA!T29</f>
        <v>6.8</v>
      </c>
      <c r="K29" s="32">
        <f>+[1]DGA!U29</f>
        <v>709.7</v>
      </c>
      <c r="L29" s="90">
        <f>SUM(C29:K29)</f>
        <v>2049.1999999999998</v>
      </c>
      <c r="M29" s="32">
        <v>154.32619241</v>
      </c>
      <c r="N29" s="32">
        <v>219.32566054</v>
      </c>
      <c r="O29" s="32">
        <v>235.41374415999999</v>
      </c>
      <c r="P29" s="32">
        <v>56.345907029999999</v>
      </c>
      <c r="Q29" s="32">
        <v>204.72594556999999</v>
      </c>
      <c r="R29" s="32">
        <v>107.93999574</v>
      </c>
      <c r="S29" s="32">
        <v>354.81416491000004</v>
      </c>
      <c r="T29" s="32">
        <v>204.83655865875923</v>
      </c>
      <c r="U29" s="32">
        <v>280.55937435155039</v>
      </c>
      <c r="V29" s="90">
        <f>SUM(M29:U29)</f>
        <v>1818.2875433703095</v>
      </c>
      <c r="W29" s="90">
        <f t="shared" si="11"/>
        <v>112.69944665636764</v>
      </c>
      <c r="X29" s="62"/>
    </row>
    <row r="30" spans="1:24" ht="18" customHeight="1">
      <c r="B30" s="45" t="s">
        <v>93</v>
      </c>
      <c r="C30" s="25">
        <f>+[1]DGA!M30</f>
        <v>38</v>
      </c>
      <c r="D30" s="25">
        <f>+[1]DGA!N30</f>
        <v>0</v>
      </c>
      <c r="E30" s="25">
        <f>+[1]DGA!O30</f>
        <v>0</v>
      </c>
      <c r="F30" s="25">
        <f>+[1]DGA!P30</f>
        <v>32.5</v>
      </c>
      <c r="G30" s="25">
        <f>+[1]DGA!Q30</f>
        <v>0</v>
      </c>
      <c r="H30" s="25">
        <f>+[1]DGA!R30</f>
        <v>0</v>
      </c>
      <c r="I30" s="25">
        <f>+[1]DGA!S30</f>
        <v>73</v>
      </c>
      <c r="J30" s="25">
        <f>+[1]DGA!T30</f>
        <v>0</v>
      </c>
      <c r="K30" s="25">
        <f>+[1]DGA!U30</f>
        <v>0</v>
      </c>
      <c r="L30" s="25">
        <f>+[1]DGA!V30</f>
        <v>143.5</v>
      </c>
      <c r="M30" s="25">
        <v>37.968122310000005</v>
      </c>
      <c r="N30" s="25">
        <v>0</v>
      </c>
      <c r="O30" s="25">
        <v>0</v>
      </c>
      <c r="P30" s="25">
        <v>32.484211950000002</v>
      </c>
      <c r="Q30" s="25">
        <v>0</v>
      </c>
      <c r="R30" s="25">
        <v>0</v>
      </c>
      <c r="S30" s="25">
        <v>72.999104579999994</v>
      </c>
      <c r="T30" s="25">
        <v>0</v>
      </c>
      <c r="U30" s="25">
        <v>0</v>
      </c>
      <c r="V30" s="92">
        <f>SUM(M30:U30)</f>
        <v>143.45143884000001</v>
      </c>
      <c r="W30" s="92">
        <v>0</v>
      </c>
      <c r="X30" s="62"/>
    </row>
    <row r="31" spans="1:24" ht="18" customHeight="1" thickBot="1">
      <c r="B31" s="54" t="s">
        <v>94</v>
      </c>
      <c r="C31" s="55">
        <f t="shared" ref="C31:V31" si="13">+C8+C26+C27+C30</f>
        <v>17718.5</v>
      </c>
      <c r="D31" s="55">
        <f t="shared" si="13"/>
        <v>17781.900000000001</v>
      </c>
      <c r="E31" s="55">
        <f t="shared" si="13"/>
        <v>19031.800000000003</v>
      </c>
      <c r="F31" s="55">
        <f t="shared" si="13"/>
        <v>16577.399999999998</v>
      </c>
      <c r="G31" s="55">
        <f t="shared" si="13"/>
        <v>19353.2</v>
      </c>
      <c r="H31" s="55">
        <f t="shared" si="13"/>
        <v>20554.7</v>
      </c>
      <c r="I31" s="55">
        <f t="shared" si="13"/>
        <v>19366.3</v>
      </c>
      <c r="J31" s="55">
        <f t="shared" si="13"/>
        <v>21132.999999999996</v>
      </c>
      <c r="K31" s="55">
        <f t="shared" si="13"/>
        <v>21067.100000000002</v>
      </c>
      <c r="L31" s="55">
        <f t="shared" si="13"/>
        <v>172583.9</v>
      </c>
      <c r="M31" s="55">
        <f t="shared" si="13"/>
        <v>17718.471425670003</v>
      </c>
      <c r="N31" s="55">
        <f t="shared" si="13"/>
        <v>17781.89395129</v>
      </c>
      <c r="O31" s="55">
        <f t="shared" si="13"/>
        <v>19031.83775812</v>
      </c>
      <c r="P31" s="55">
        <f t="shared" si="13"/>
        <v>16577.441275829999</v>
      </c>
      <c r="Q31" s="55">
        <f t="shared" si="13"/>
        <v>19353.165324419999</v>
      </c>
      <c r="R31" s="55">
        <f t="shared" si="13"/>
        <v>20554.6889581</v>
      </c>
      <c r="S31" s="55">
        <f t="shared" si="13"/>
        <v>19366.24563374</v>
      </c>
      <c r="T31" s="55">
        <f t="shared" si="13"/>
        <v>20915.937520550327</v>
      </c>
      <c r="U31" s="55">
        <f t="shared" si="13"/>
        <v>20726.036482784657</v>
      </c>
      <c r="V31" s="55">
        <f t="shared" si="13"/>
        <v>172025.71833050501</v>
      </c>
      <c r="W31" s="103">
        <f t="shared" si="11"/>
        <v>100.32447570916261</v>
      </c>
      <c r="X31" s="104"/>
    </row>
    <row r="32" spans="1:24" ht="18" customHeight="1" thickTop="1">
      <c r="A32" s="105"/>
      <c r="B32" s="57" t="s">
        <v>72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68"/>
    </row>
    <row r="33" spans="2:24" ht="14.25">
      <c r="B33" s="61" t="s">
        <v>73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8"/>
    </row>
    <row r="34" spans="2:24" ht="18" customHeight="1">
      <c r="B34" s="65" t="s">
        <v>95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106"/>
      <c r="N34" s="106"/>
      <c r="O34" s="106"/>
      <c r="P34" s="106"/>
      <c r="Q34" s="106"/>
      <c r="R34" s="106"/>
      <c r="S34" s="106"/>
      <c r="T34" s="106"/>
      <c r="U34" s="106"/>
      <c r="V34" s="107"/>
      <c r="W34" s="62"/>
      <c r="X34" s="68"/>
    </row>
    <row r="35" spans="2:24" ht="12" customHeight="1">
      <c r="B35" s="65" t="s">
        <v>96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8"/>
      <c r="X35" s="68"/>
    </row>
    <row r="36" spans="2:24" ht="15.75" customHeight="1">
      <c r="B36" s="70" t="s">
        <v>77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6"/>
      <c r="N36" s="66"/>
      <c r="O36" s="66"/>
      <c r="P36" s="66"/>
      <c r="Q36" s="66"/>
      <c r="R36" s="66"/>
      <c r="S36" s="66"/>
      <c r="T36" s="66"/>
      <c r="U36" s="66"/>
      <c r="V36" s="62"/>
      <c r="W36" s="68"/>
      <c r="X36" s="68"/>
    </row>
    <row r="37" spans="2:24" ht="14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6"/>
      <c r="N37" s="66"/>
      <c r="O37" s="66"/>
      <c r="P37" s="66"/>
      <c r="Q37" s="66"/>
      <c r="R37" s="66"/>
      <c r="S37" s="66"/>
      <c r="T37" s="66"/>
      <c r="U37" s="66"/>
      <c r="V37" s="68"/>
      <c r="W37" s="68"/>
      <c r="X37" s="68"/>
    </row>
    <row r="38" spans="2:24" ht="14.25">
      <c r="B38" s="6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2:24" ht="14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2:24" ht="14.25">
      <c r="B40" s="80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2:24" ht="14.25">
      <c r="B41" s="80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2:24" ht="14.2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2:24" ht="14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2:24" ht="14.2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2:24" ht="14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2:24" ht="14.2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2:24" ht="14.2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2:24" ht="14.2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2:24" ht="14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2:24" ht="14.2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</row>
    <row r="51" spans="2:24" ht="14.2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</row>
    <row r="52" spans="2:24" ht="14.2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</row>
    <row r="53" spans="2:24" ht="14.2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</row>
    <row r="54" spans="2:24" ht="14.2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</row>
    <row r="55" spans="2:24" ht="14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</row>
    <row r="56" spans="2:24" ht="14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</row>
    <row r="57" spans="2:24" ht="14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</row>
    <row r="58" spans="2:24" ht="14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</row>
    <row r="59" spans="2:24" ht="14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</row>
    <row r="60" spans="2:24" ht="14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</row>
    <row r="61" spans="2:24" ht="14.2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</row>
    <row r="62" spans="2:24" ht="14.2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</row>
    <row r="63" spans="2:24" ht="14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</row>
    <row r="64" spans="2:24" ht="14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</row>
    <row r="65" spans="2:24" ht="14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</row>
    <row r="66" spans="2:24" ht="14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2:24" ht="14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</row>
    <row r="68" spans="2:24" ht="14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</row>
    <row r="69" spans="2:24" ht="14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</row>
    <row r="70" spans="2:24" ht="14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</row>
    <row r="71" spans="2:24" ht="14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</row>
    <row r="72" spans="2:24" ht="14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2:24" ht="14.2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</row>
    <row r="74" spans="2:24" ht="14.2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</row>
    <row r="75" spans="2:24" ht="14.2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</row>
    <row r="76" spans="2:24" ht="14.2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</row>
    <row r="77" spans="2:24" ht="14.2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</row>
    <row r="78" spans="2:24" ht="14.2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</row>
    <row r="79" spans="2:24" ht="14.2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</row>
    <row r="80" spans="2:24" ht="14.2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</row>
    <row r="81" spans="2:24" ht="14.2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</row>
    <row r="82" spans="2:24" ht="14.2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</row>
    <row r="83" spans="2:24" ht="14.2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</row>
    <row r="84" spans="2:24" ht="14.2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</row>
    <row r="85" spans="2:24" ht="14.2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</row>
    <row r="86" spans="2:24" ht="14.2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</row>
    <row r="87" spans="2:24" ht="14.2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</row>
    <row r="88" spans="2:24" ht="14.2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</row>
    <row r="89" spans="2:24" ht="14.2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</row>
    <row r="90" spans="2:24" ht="14.2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</row>
    <row r="91" spans="2:24" ht="14.2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</row>
    <row r="92" spans="2:24" ht="14.2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</row>
    <row r="93" spans="2:24" ht="14.2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</row>
    <row r="94" spans="2:24" ht="14.2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</row>
    <row r="95" spans="2:24" ht="14.2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</row>
    <row r="96" spans="2:24" ht="14.2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</row>
    <row r="97" spans="2:24" ht="14.2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</row>
    <row r="98" spans="2:24" ht="14.2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</row>
    <row r="99" spans="2:24" ht="14.2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</row>
    <row r="100" spans="2:24" ht="14.2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</row>
    <row r="101" spans="2:24" ht="14.2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</row>
    <row r="102" spans="2:24" ht="14.2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2:24" ht="14.2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2:24" ht="14.2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</row>
    <row r="105" spans="2:24" ht="14.2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</row>
    <row r="106" spans="2:24" ht="14.2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</row>
    <row r="107" spans="2:24" ht="14.2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</row>
    <row r="108" spans="2:24" ht="14.2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</row>
    <row r="109" spans="2:24" ht="14.2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</row>
    <row r="110" spans="2:24" ht="14.2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</row>
    <row r="111" spans="2:24" ht="14.2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</row>
    <row r="112" spans="2:24" ht="14.2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</row>
    <row r="113" spans="2:24" ht="14.2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</row>
    <row r="114" spans="2:24" ht="14.2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</row>
    <row r="115" spans="2:24" ht="14.2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</row>
    <row r="116" spans="2:24" ht="14.2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</row>
    <row r="117" spans="2:24" ht="14.2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</row>
    <row r="118" spans="2:24" ht="14.2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</row>
    <row r="119" spans="2:24" ht="14.2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</row>
    <row r="120" spans="2:24" ht="14.2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</row>
    <row r="121" spans="2:24" ht="14.2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</row>
    <row r="122" spans="2:24" ht="14.2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</row>
    <row r="123" spans="2:24" ht="14.2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</row>
    <row r="124" spans="2:24" ht="14.2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</row>
    <row r="125" spans="2:24" ht="14.25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</row>
    <row r="126" spans="2:24" ht="14.2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</row>
    <row r="127" spans="2:24" ht="14.25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</row>
    <row r="128" spans="2:24" ht="14.25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</row>
    <row r="129" spans="2:24" ht="14.25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</row>
    <row r="130" spans="2:24" ht="14.25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</row>
    <row r="131" spans="2:24" ht="14.25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</row>
    <row r="132" spans="2:24" ht="14.25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</row>
    <row r="133" spans="2:24" ht="14.25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</row>
    <row r="134" spans="2:24" ht="14.25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</row>
    <row r="135" spans="2:24" ht="14.25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</row>
    <row r="136" spans="2:24" ht="14.25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</row>
    <row r="137" spans="2:24" ht="14.25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</row>
    <row r="138" spans="2:24" ht="14.25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</row>
    <row r="139" spans="2:24" ht="14.25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</row>
    <row r="140" spans="2:24" ht="14.25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</row>
    <row r="141" spans="2:24" ht="14.25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</row>
    <row r="142" spans="2:24" ht="14.25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</row>
    <row r="143" spans="2:24" ht="14.25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</row>
    <row r="144" spans="2:24" ht="14.25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</row>
    <row r="145" spans="2:24" ht="14.25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</row>
    <row r="146" spans="2:24" ht="14.25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</row>
    <row r="147" spans="2:24" ht="14.25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</row>
    <row r="148" spans="2:24" ht="14.25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</row>
    <row r="149" spans="2:24" ht="14.25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</row>
    <row r="150" spans="2:24" ht="14.25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</row>
    <row r="151" spans="2:24" ht="14.25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</row>
    <row r="152" spans="2:24" ht="14.25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</row>
    <row r="153" spans="2:24" ht="14.25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</row>
    <row r="154" spans="2:24" ht="14.25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</row>
    <row r="155" spans="2:24" ht="14.25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</row>
    <row r="156" spans="2:24" ht="14.25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</row>
    <row r="157" spans="2:24" ht="14.25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</row>
    <row r="158" spans="2:24" ht="14.25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</row>
    <row r="159" spans="2:24" ht="14.25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</row>
    <row r="160" spans="2:24" ht="14.25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</row>
    <row r="161" spans="2:24" ht="14.25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</row>
    <row r="162" spans="2:24" ht="14.25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</row>
    <row r="163" spans="2:24" ht="14.25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</row>
    <row r="164" spans="2:24" ht="14.25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</row>
  </sheetData>
  <mergeCells count="10">
    <mergeCell ref="B1:X1"/>
    <mergeCell ref="B3:W3"/>
    <mergeCell ref="B4:W4"/>
    <mergeCell ref="B5:W5"/>
    <mergeCell ref="B6:B7"/>
    <mergeCell ref="C6:K6"/>
    <mergeCell ref="L6:L7"/>
    <mergeCell ref="M6:U6"/>
    <mergeCell ref="V6:V7"/>
    <mergeCell ref="W6:W7"/>
  </mergeCells>
  <printOptions horizontalCentered="1"/>
  <pageMargins left="0" right="0" top="0.19685039370078741" bottom="0.19685039370078741" header="0" footer="0.19685039370078741"/>
  <pageSetup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FF1C-32EB-49CD-B050-F87ED656C4F3}">
  <dimension ref="A1:BC313"/>
  <sheetViews>
    <sheetView showGridLines="0" tabSelected="1" topLeftCell="A4" zoomScaleNormal="100" workbookViewId="0">
      <selection activeCell="F76" sqref="F76"/>
    </sheetView>
  </sheetViews>
  <sheetFormatPr baseColWidth="10" defaultColWidth="11.42578125" defaultRowHeight="12.75"/>
  <cols>
    <col min="1" max="1" width="3.42578125" style="2" customWidth="1"/>
    <col min="2" max="2" width="68.5703125" style="2" customWidth="1"/>
    <col min="3" max="3" width="9.7109375" style="2" customWidth="1"/>
    <col min="4" max="4" width="8.85546875" style="2" bestFit="1" customWidth="1"/>
    <col min="5" max="9" width="7.85546875" style="2" bestFit="1" customWidth="1"/>
    <col min="10" max="10" width="8.5703125" style="2" bestFit="1" customWidth="1"/>
    <col min="11" max="11" width="12.7109375" style="2" customWidth="1"/>
    <col min="12" max="12" width="12.85546875" style="110" customWidth="1"/>
    <col min="13" max="13" width="11.42578125" style="2" customWidth="1"/>
    <col min="14" max="20" width="8.42578125" style="2" customWidth="1"/>
    <col min="21" max="21" width="11.7109375" style="2" customWidth="1"/>
    <col min="22" max="22" width="15.28515625" style="2" customWidth="1"/>
    <col min="23" max="23" width="10.140625" style="2" customWidth="1"/>
    <col min="24" max="52" width="11.42578125" style="110"/>
    <col min="53" max="16384" width="11.42578125" style="2"/>
  </cols>
  <sheetData>
    <row r="1" spans="2:52" ht="16.5">
      <c r="B1" s="109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2:52" ht="14.25" customHeigh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2:52" s="105" customFormat="1" ht="16.5">
      <c r="B3" s="113" t="s">
        <v>98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</row>
    <row r="4" spans="2:52" s="105" customFormat="1" ht="16.5">
      <c r="B4" s="9" t="s">
        <v>80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</row>
    <row r="5" spans="2:52" s="105" customFormat="1" ht="18" customHeight="1">
      <c r="B5" s="9" t="s">
        <v>99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</row>
    <row r="6" spans="2:52" s="105" customFormat="1" ht="18" customHeight="1">
      <c r="B6" s="78" t="s">
        <v>4</v>
      </c>
      <c r="C6" s="11">
        <v>2022</v>
      </c>
      <c r="D6" s="12"/>
      <c r="E6" s="12"/>
      <c r="F6" s="12"/>
      <c r="G6" s="12"/>
      <c r="H6" s="12"/>
      <c r="I6" s="12"/>
      <c r="J6" s="12"/>
      <c r="K6" s="12"/>
      <c r="L6" s="79" t="s">
        <v>5</v>
      </c>
      <c r="M6" s="11">
        <v>2022</v>
      </c>
      <c r="N6" s="12"/>
      <c r="O6" s="12"/>
      <c r="P6" s="12"/>
      <c r="Q6" s="12"/>
      <c r="R6" s="12"/>
      <c r="S6" s="12"/>
      <c r="T6" s="12"/>
      <c r="U6" s="12"/>
      <c r="V6" s="79" t="s">
        <v>81</v>
      </c>
      <c r="W6" s="78" t="s">
        <v>100</v>
      </c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</row>
    <row r="7" spans="2:52" ht="32.25" customHeight="1">
      <c r="B7" s="115"/>
      <c r="C7" s="116" t="s">
        <v>8</v>
      </c>
      <c r="D7" s="116" t="s">
        <v>9</v>
      </c>
      <c r="E7" s="116" t="s">
        <v>10</v>
      </c>
      <c r="F7" s="116" t="s">
        <v>11</v>
      </c>
      <c r="G7" s="116" t="s">
        <v>12</v>
      </c>
      <c r="H7" s="116" t="s">
        <v>13</v>
      </c>
      <c r="I7" s="116" t="s">
        <v>14</v>
      </c>
      <c r="J7" s="116" t="s">
        <v>15</v>
      </c>
      <c r="K7" s="116" t="s">
        <v>16</v>
      </c>
      <c r="L7" s="117"/>
      <c r="M7" s="116" t="s">
        <v>8</v>
      </c>
      <c r="N7" s="116" t="s">
        <v>9</v>
      </c>
      <c r="O7" s="116" t="s">
        <v>10</v>
      </c>
      <c r="P7" s="116" t="s">
        <v>11</v>
      </c>
      <c r="Q7" s="116" t="s">
        <v>12</v>
      </c>
      <c r="R7" s="116" t="s">
        <v>13</v>
      </c>
      <c r="S7" s="116" t="s">
        <v>14</v>
      </c>
      <c r="T7" s="116" t="s">
        <v>15</v>
      </c>
      <c r="U7" s="116" t="s">
        <v>16</v>
      </c>
      <c r="V7" s="117"/>
      <c r="W7" s="115"/>
    </row>
    <row r="8" spans="2:52" ht="18" customHeight="1">
      <c r="B8" s="118" t="s">
        <v>17</v>
      </c>
      <c r="C8" s="25">
        <f t="shared" ref="C8:V8" si="0">+C9+C21+C27+C22+C46</f>
        <v>5961.3</v>
      </c>
      <c r="D8" s="25">
        <f t="shared" si="0"/>
        <v>3205.5</v>
      </c>
      <c r="E8" s="25">
        <f t="shared" si="0"/>
        <v>3227.1000000000004</v>
      </c>
      <c r="F8" s="25">
        <f t="shared" si="0"/>
        <v>2626.2</v>
      </c>
      <c r="G8" s="25">
        <f t="shared" si="0"/>
        <v>3183.3</v>
      </c>
      <c r="H8" s="25">
        <f t="shared" si="0"/>
        <v>5450.9</v>
      </c>
      <c r="I8" s="25">
        <f t="shared" si="0"/>
        <v>3083.7</v>
      </c>
      <c r="J8" s="25">
        <f t="shared" si="0"/>
        <v>7389.7999999999993</v>
      </c>
      <c r="K8" s="25">
        <f t="shared" si="0"/>
        <v>3641.2</v>
      </c>
      <c r="L8" s="119">
        <f t="shared" si="0"/>
        <v>37769</v>
      </c>
      <c r="M8" s="25">
        <f t="shared" si="0"/>
        <v>5961.2752394199997</v>
      </c>
      <c r="N8" s="25">
        <f t="shared" si="0"/>
        <v>3205.5069909899998</v>
      </c>
      <c r="O8" s="25">
        <f t="shared" si="0"/>
        <v>3227.0582218000004</v>
      </c>
      <c r="P8" s="25">
        <f t="shared" si="0"/>
        <v>2627.3858590899999</v>
      </c>
      <c r="Q8" s="25">
        <f t="shared" si="0"/>
        <v>3183.3777764300003</v>
      </c>
      <c r="R8" s="25">
        <f t="shared" si="0"/>
        <v>5450.8334916900003</v>
      </c>
      <c r="S8" s="25">
        <f t="shared" si="0"/>
        <v>3078.3252688299999</v>
      </c>
      <c r="T8" s="25">
        <f t="shared" si="0"/>
        <v>7241.1859045639085</v>
      </c>
      <c r="U8" s="25">
        <f t="shared" si="0"/>
        <v>7733.3543861301168</v>
      </c>
      <c r="V8" s="25">
        <f t="shared" si="0"/>
        <v>41708.249107534022</v>
      </c>
      <c r="W8" s="25">
        <f t="shared" ref="W8:W17" si="1">+L8/V8*100</f>
        <v>90.555227822252419</v>
      </c>
    </row>
    <row r="9" spans="2:52" ht="18" customHeight="1">
      <c r="B9" s="121" t="s">
        <v>18</v>
      </c>
      <c r="C9" s="25">
        <f t="shared" ref="C9:U9" si="2">+C10+C19</f>
        <v>38</v>
      </c>
      <c r="D9" s="25">
        <f t="shared" si="2"/>
        <v>294.79999999999995</v>
      </c>
      <c r="E9" s="25">
        <f t="shared" si="2"/>
        <v>97.3</v>
      </c>
      <c r="F9" s="25">
        <f t="shared" si="2"/>
        <v>212.5</v>
      </c>
      <c r="G9" s="25">
        <f t="shared" si="2"/>
        <v>24.6</v>
      </c>
      <c r="H9" s="25">
        <f t="shared" si="2"/>
        <v>235.49999999999997</v>
      </c>
      <c r="I9" s="25">
        <f t="shared" si="2"/>
        <v>83.800000000000011</v>
      </c>
      <c r="J9" s="25">
        <f t="shared" si="2"/>
        <v>183</v>
      </c>
      <c r="K9" s="25">
        <f t="shared" si="2"/>
        <v>290.09999999999997</v>
      </c>
      <c r="L9" s="122">
        <f t="shared" si="2"/>
        <v>1459.6</v>
      </c>
      <c r="M9" s="25">
        <f t="shared" si="2"/>
        <v>37.979769470000001</v>
      </c>
      <c r="N9" s="25">
        <f t="shared" si="2"/>
        <v>294.78348671000003</v>
      </c>
      <c r="O9" s="25">
        <f t="shared" si="2"/>
        <v>97.299036829999991</v>
      </c>
      <c r="P9" s="25">
        <f t="shared" si="2"/>
        <v>212.46306928000001</v>
      </c>
      <c r="Q9" s="25">
        <f t="shared" si="2"/>
        <v>24.599936040000003</v>
      </c>
      <c r="R9" s="25">
        <f t="shared" si="2"/>
        <v>235.51570315999999</v>
      </c>
      <c r="S9" s="25">
        <f t="shared" si="2"/>
        <v>82.531005980000003</v>
      </c>
      <c r="T9" s="25">
        <f t="shared" si="2"/>
        <v>161.63553918216218</v>
      </c>
      <c r="U9" s="25">
        <f t="shared" si="2"/>
        <v>146.2370906752173</v>
      </c>
      <c r="V9" s="29">
        <f>+V10+V19</f>
        <v>1293.0446373273794</v>
      </c>
      <c r="W9" s="29">
        <f t="shared" si="1"/>
        <v>112.88086720786974</v>
      </c>
    </row>
    <row r="10" spans="2:52" ht="18" customHeight="1">
      <c r="B10" s="121" t="s">
        <v>82</v>
      </c>
      <c r="C10" s="25">
        <f t="shared" ref="C10:V10" si="3">+C11+C14</f>
        <v>33.200000000000003</v>
      </c>
      <c r="D10" s="25">
        <f t="shared" si="3"/>
        <v>289.79999999999995</v>
      </c>
      <c r="E10" s="25">
        <f t="shared" si="3"/>
        <v>91.5</v>
      </c>
      <c r="F10" s="25">
        <f t="shared" si="3"/>
        <v>208.3</v>
      </c>
      <c r="G10" s="25">
        <f t="shared" si="3"/>
        <v>18.200000000000003</v>
      </c>
      <c r="H10" s="25">
        <f t="shared" si="3"/>
        <v>226.59999999999997</v>
      </c>
      <c r="I10" s="25">
        <f t="shared" si="3"/>
        <v>67.400000000000006</v>
      </c>
      <c r="J10" s="25">
        <f t="shared" si="3"/>
        <v>164.3</v>
      </c>
      <c r="K10" s="25">
        <f t="shared" si="3"/>
        <v>273.2</v>
      </c>
      <c r="L10" s="122">
        <f t="shared" si="3"/>
        <v>1372.5</v>
      </c>
      <c r="M10" s="25">
        <f t="shared" si="3"/>
        <v>33.210990520000003</v>
      </c>
      <c r="N10" s="25">
        <f t="shared" si="3"/>
        <v>289.78116661000001</v>
      </c>
      <c r="O10" s="25">
        <f t="shared" si="3"/>
        <v>91.480479579999994</v>
      </c>
      <c r="P10" s="25">
        <f t="shared" si="3"/>
        <v>208.26450273</v>
      </c>
      <c r="Q10" s="25">
        <f t="shared" si="3"/>
        <v>18.192804340000002</v>
      </c>
      <c r="R10" s="25">
        <f t="shared" si="3"/>
        <v>226.57774726</v>
      </c>
      <c r="S10" s="25">
        <f t="shared" si="3"/>
        <v>66.911243880000001</v>
      </c>
      <c r="T10" s="25">
        <f t="shared" si="3"/>
        <v>149.95248028216218</v>
      </c>
      <c r="U10" s="25">
        <f t="shared" si="3"/>
        <v>137.09261942134859</v>
      </c>
      <c r="V10" s="29">
        <f t="shared" si="3"/>
        <v>1221.4640346235108</v>
      </c>
      <c r="W10" s="29">
        <f t="shared" si="1"/>
        <v>112.36515862074012</v>
      </c>
    </row>
    <row r="11" spans="2:52" ht="18" customHeight="1">
      <c r="B11" s="123" t="s">
        <v>37</v>
      </c>
      <c r="C11" s="25">
        <f t="shared" ref="C11:V11" si="4">+C12+C13</f>
        <v>0</v>
      </c>
      <c r="D11" s="25">
        <f t="shared" si="4"/>
        <v>272.39999999999998</v>
      </c>
      <c r="E11" s="25">
        <f t="shared" si="4"/>
        <v>71.400000000000006</v>
      </c>
      <c r="F11" s="25">
        <f t="shared" si="4"/>
        <v>192</v>
      </c>
      <c r="G11" s="25">
        <f t="shared" si="4"/>
        <v>0</v>
      </c>
      <c r="H11" s="25">
        <f t="shared" si="4"/>
        <v>201.79999999999998</v>
      </c>
      <c r="I11" s="25">
        <f t="shared" si="4"/>
        <v>56.1</v>
      </c>
      <c r="J11" s="25">
        <f t="shared" si="4"/>
        <v>132</v>
      </c>
      <c r="K11" s="25">
        <f t="shared" si="4"/>
        <v>259.3</v>
      </c>
      <c r="L11" s="119">
        <f t="shared" si="4"/>
        <v>1185</v>
      </c>
      <c r="M11" s="25">
        <f t="shared" si="4"/>
        <v>0</v>
      </c>
      <c r="N11" s="25">
        <f t="shared" si="4"/>
        <v>272.42172474</v>
      </c>
      <c r="O11" s="25">
        <f t="shared" si="4"/>
        <v>71.418166349999993</v>
      </c>
      <c r="P11" s="25">
        <f t="shared" si="4"/>
        <v>191.92826836</v>
      </c>
      <c r="Q11" s="25">
        <f t="shared" si="4"/>
        <v>0</v>
      </c>
      <c r="R11" s="25">
        <f t="shared" si="4"/>
        <v>201.74409795</v>
      </c>
      <c r="S11" s="25">
        <f t="shared" si="4"/>
        <v>56.089793880000002</v>
      </c>
      <c r="T11" s="25">
        <f t="shared" si="4"/>
        <v>132.05608247999999</v>
      </c>
      <c r="U11" s="25">
        <f t="shared" si="4"/>
        <v>127.54081522999999</v>
      </c>
      <c r="V11" s="25">
        <f t="shared" si="4"/>
        <v>1053.19894899</v>
      </c>
      <c r="W11" s="29">
        <f t="shared" si="1"/>
        <v>112.51435458954788</v>
      </c>
    </row>
    <row r="12" spans="2:52" ht="18" customHeight="1">
      <c r="B12" s="124" t="s">
        <v>101</v>
      </c>
      <c r="C12" s="32">
        <f>+[1]TESORERIA!M12</f>
        <v>0</v>
      </c>
      <c r="D12" s="32">
        <f>+[1]TESORERIA!N12</f>
        <v>144.5</v>
      </c>
      <c r="E12" s="32">
        <f>+[1]TESORERIA!O12</f>
        <v>71.400000000000006</v>
      </c>
      <c r="F12" s="32">
        <f>+[1]TESORERIA!P12</f>
        <v>71.5</v>
      </c>
      <c r="G12" s="32">
        <f>+[1]TESORERIA!Q12</f>
        <v>0</v>
      </c>
      <c r="H12" s="32">
        <f>+[1]TESORERIA!R12</f>
        <v>145.19999999999999</v>
      </c>
      <c r="I12" s="32">
        <f>+[1]TESORERIA!S12</f>
        <v>0</v>
      </c>
      <c r="J12" s="32">
        <f>+[1]TESORERIA!T12</f>
        <v>73.3</v>
      </c>
      <c r="K12" s="32">
        <f>+[1]TESORERIA!U12</f>
        <v>148.4</v>
      </c>
      <c r="L12" s="125">
        <f>SUM(C12:K12)</f>
        <v>654.29999999999995</v>
      </c>
      <c r="M12" s="32">
        <v>0</v>
      </c>
      <c r="N12" s="32">
        <v>144.53090313999999</v>
      </c>
      <c r="O12" s="32">
        <v>71.418166349999993</v>
      </c>
      <c r="P12" s="32">
        <v>71.451021349999991</v>
      </c>
      <c r="Q12" s="32">
        <v>0</v>
      </c>
      <c r="R12" s="32">
        <v>145.21840786999999</v>
      </c>
      <c r="S12" s="32">
        <v>0</v>
      </c>
      <c r="T12" s="32">
        <v>73.354446240000001</v>
      </c>
      <c r="U12" s="32">
        <v>71.451021349999991</v>
      </c>
      <c r="V12" s="33">
        <f>SUM(M12:U12)</f>
        <v>577.42396629999996</v>
      </c>
      <c r="W12" s="33">
        <f t="shared" si="1"/>
        <v>113.31362017974487</v>
      </c>
    </row>
    <row r="13" spans="2:52" ht="18" customHeight="1">
      <c r="B13" s="126" t="s">
        <v>102</v>
      </c>
      <c r="C13" s="32">
        <f>+[1]TESORERIA!M13</f>
        <v>0</v>
      </c>
      <c r="D13" s="32">
        <f>+[1]TESORERIA!N13</f>
        <v>127.9</v>
      </c>
      <c r="E13" s="32">
        <f>+[1]TESORERIA!O13</f>
        <v>0</v>
      </c>
      <c r="F13" s="32">
        <f>+[1]TESORERIA!P13</f>
        <v>120.5</v>
      </c>
      <c r="G13" s="32">
        <f>+[1]TESORERIA!Q13</f>
        <v>0</v>
      </c>
      <c r="H13" s="32">
        <f>+[1]TESORERIA!R13</f>
        <v>56.6</v>
      </c>
      <c r="I13" s="32">
        <f>+[1]TESORERIA!S13</f>
        <v>56.1</v>
      </c>
      <c r="J13" s="32">
        <f>+[1]TESORERIA!T13</f>
        <v>58.7</v>
      </c>
      <c r="K13" s="32">
        <f>+[1]TESORERIA!U13</f>
        <v>110.9</v>
      </c>
      <c r="L13" s="125">
        <f>SUM(C13:K13)</f>
        <v>530.70000000000005</v>
      </c>
      <c r="M13" s="32">
        <v>0</v>
      </c>
      <c r="N13" s="32">
        <v>127.8908216</v>
      </c>
      <c r="O13" s="32">
        <v>0</v>
      </c>
      <c r="P13" s="32">
        <v>120.47724701</v>
      </c>
      <c r="Q13" s="32">
        <v>0</v>
      </c>
      <c r="R13" s="32">
        <v>56.525690079999997</v>
      </c>
      <c r="S13" s="32">
        <v>56.089793880000002</v>
      </c>
      <c r="T13" s="32">
        <v>58.701636239999999</v>
      </c>
      <c r="U13" s="32">
        <v>56.089793880000002</v>
      </c>
      <c r="V13" s="33">
        <f>SUM(M13:U13)</f>
        <v>475.77498269</v>
      </c>
      <c r="W13" s="33">
        <f t="shared" si="1"/>
        <v>111.54432647960127</v>
      </c>
    </row>
    <row r="14" spans="2:52" ht="18" customHeight="1">
      <c r="B14" s="123" t="s">
        <v>103</v>
      </c>
      <c r="C14" s="25">
        <f t="shared" ref="C14:K14" si="5">+C15</f>
        <v>33.200000000000003</v>
      </c>
      <c r="D14" s="25">
        <f t="shared" si="5"/>
        <v>17.399999999999999</v>
      </c>
      <c r="E14" s="25">
        <f t="shared" si="5"/>
        <v>20.100000000000001</v>
      </c>
      <c r="F14" s="25">
        <f t="shared" si="5"/>
        <v>16.3</v>
      </c>
      <c r="G14" s="25">
        <f t="shared" si="5"/>
        <v>18.200000000000003</v>
      </c>
      <c r="H14" s="25">
        <f t="shared" si="5"/>
        <v>24.799999999999997</v>
      </c>
      <c r="I14" s="25">
        <f t="shared" si="5"/>
        <v>11.3</v>
      </c>
      <c r="J14" s="25">
        <f t="shared" si="5"/>
        <v>32.299999999999997</v>
      </c>
      <c r="K14" s="25">
        <f t="shared" si="5"/>
        <v>13.9</v>
      </c>
      <c r="L14" s="119">
        <f>+L15+L18</f>
        <v>187.5</v>
      </c>
      <c r="M14" s="25">
        <f>+M15</f>
        <v>33.210990520000003</v>
      </c>
      <c r="N14" s="25">
        <f t="shared" ref="N14:U14" si="6">+N15</f>
        <v>17.359441869999998</v>
      </c>
      <c r="O14" s="25">
        <f t="shared" si="6"/>
        <v>20.062313230000001</v>
      </c>
      <c r="P14" s="25">
        <f t="shared" si="6"/>
        <v>16.33623437</v>
      </c>
      <c r="Q14" s="25">
        <f t="shared" si="6"/>
        <v>18.192804340000002</v>
      </c>
      <c r="R14" s="25">
        <f t="shared" si="6"/>
        <v>24.833649309999998</v>
      </c>
      <c r="S14" s="25">
        <f t="shared" si="6"/>
        <v>10.82145</v>
      </c>
      <c r="T14" s="25">
        <f t="shared" si="6"/>
        <v>17.896397802162209</v>
      </c>
      <c r="U14" s="25">
        <f t="shared" si="6"/>
        <v>9.551804191348598</v>
      </c>
      <c r="V14" s="25">
        <f>SUM(M14:U14)</f>
        <v>168.26508563351081</v>
      </c>
      <c r="W14" s="29">
        <f t="shared" si="1"/>
        <v>111.43131642198414</v>
      </c>
    </row>
    <row r="15" spans="2:52" ht="18" customHeight="1">
      <c r="B15" s="127" t="s">
        <v>104</v>
      </c>
      <c r="C15" s="25">
        <f t="shared" ref="C15:U15" si="7">+C16+C17</f>
        <v>33.200000000000003</v>
      </c>
      <c r="D15" s="25">
        <f t="shared" si="7"/>
        <v>17.399999999999999</v>
      </c>
      <c r="E15" s="25">
        <f t="shared" si="7"/>
        <v>20.100000000000001</v>
      </c>
      <c r="F15" s="25">
        <f t="shared" si="7"/>
        <v>16.3</v>
      </c>
      <c r="G15" s="25">
        <f t="shared" si="7"/>
        <v>18.200000000000003</v>
      </c>
      <c r="H15" s="25">
        <f t="shared" si="7"/>
        <v>24.799999999999997</v>
      </c>
      <c r="I15" s="25">
        <f t="shared" si="7"/>
        <v>11.3</v>
      </c>
      <c r="J15" s="25">
        <f t="shared" si="7"/>
        <v>32.299999999999997</v>
      </c>
      <c r="K15" s="25">
        <f t="shared" si="7"/>
        <v>13.9</v>
      </c>
      <c r="L15" s="119">
        <f t="shared" si="7"/>
        <v>187.5</v>
      </c>
      <c r="M15" s="25">
        <f t="shared" si="7"/>
        <v>33.210990520000003</v>
      </c>
      <c r="N15" s="25">
        <f t="shared" si="7"/>
        <v>17.359441869999998</v>
      </c>
      <c r="O15" s="25">
        <f t="shared" si="7"/>
        <v>20.062313230000001</v>
      </c>
      <c r="P15" s="25">
        <f t="shared" si="7"/>
        <v>16.33623437</v>
      </c>
      <c r="Q15" s="25">
        <f t="shared" si="7"/>
        <v>18.192804340000002</v>
      </c>
      <c r="R15" s="25">
        <f t="shared" si="7"/>
        <v>24.833649309999998</v>
      </c>
      <c r="S15" s="25">
        <f t="shared" si="7"/>
        <v>10.82145</v>
      </c>
      <c r="T15" s="25">
        <f t="shared" si="7"/>
        <v>17.896397802162209</v>
      </c>
      <c r="U15" s="25">
        <f t="shared" si="7"/>
        <v>9.551804191348598</v>
      </c>
      <c r="V15" s="25">
        <f>+V16+V17</f>
        <v>168.26508563351081</v>
      </c>
      <c r="W15" s="29">
        <f t="shared" si="1"/>
        <v>111.43131642198414</v>
      </c>
    </row>
    <row r="16" spans="2:52" ht="18" customHeight="1">
      <c r="B16" s="128" t="s">
        <v>105</v>
      </c>
      <c r="C16" s="32">
        <f>+[1]TESORERIA!M16</f>
        <v>24.6</v>
      </c>
      <c r="D16" s="32">
        <f>+[1]TESORERIA!N16</f>
        <v>9.1999999999999993</v>
      </c>
      <c r="E16" s="32">
        <f>+[1]TESORERIA!O16</f>
        <v>10.7</v>
      </c>
      <c r="F16" s="32">
        <f>+[1]TESORERIA!P16</f>
        <v>8.5</v>
      </c>
      <c r="G16" s="32">
        <f>+[1]TESORERIA!Q16</f>
        <v>9.9</v>
      </c>
      <c r="H16" s="32">
        <f>+[1]TESORERIA!R16</f>
        <v>9.6999999999999993</v>
      </c>
      <c r="I16" s="32">
        <f>+[1]TESORERIA!S16</f>
        <v>0</v>
      </c>
      <c r="J16" s="32">
        <f>+[1]TESORERIA!T16</f>
        <v>22.5</v>
      </c>
      <c r="K16" s="32">
        <f>+[1]TESORERIA!U16</f>
        <v>4.4000000000000004</v>
      </c>
      <c r="L16" s="125">
        <f>SUM(C16:K16)</f>
        <v>99.5</v>
      </c>
      <c r="M16" s="32">
        <v>24.62157552</v>
      </c>
      <c r="N16" s="32">
        <v>9.1766568699999986</v>
      </c>
      <c r="O16" s="32">
        <v>10.69591323</v>
      </c>
      <c r="P16" s="32">
        <v>8.5699643699999992</v>
      </c>
      <c r="Q16" s="32">
        <v>9.8638543399999996</v>
      </c>
      <c r="R16" s="32">
        <v>9.7422543099999999</v>
      </c>
      <c r="S16" s="32">
        <v>0</v>
      </c>
      <c r="T16" s="32">
        <v>5.1748239000000007</v>
      </c>
      <c r="U16" s="32">
        <v>4.6746635740946285</v>
      </c>
      <c r="V16" s="33">
        <f>SUM(M16:U16)</f>
        <v>82.519706114094632</v>
      </c>
      <c r="W16" s="33">
        <f t="shared" si="1"/>
        <v>120.57725928207721</v>
      </c>
    </row>
    <row r="17" spans="1:52" s="131" customFormat="1" ht="18" customHeight="1">
      <c r="A17" s="2"/>
      <c r="B17" s="129" t="s">
        <v>106</v>
      </c>
      <c r="C17" s="130">
        <f>+[1]TESORERIA!M17</f>
        <v>8.6</v>
      </c>
      <c r="D17" s="130">
        <f>+[1]TESORERIA!N17</f>
        <v>8.1999999999999993</v>
      </c>
      <c r="E17" s="130">
        <f>+[1]TESORERIA!O17</f>
        <v>9.4</v>
      </c>
      <c r="F17" s="130">
        <f>+[1]TESORERIA!P17</f>
        <v>7.8</v>
      </c>
      <c r="G17" s="130">
        <f>+[1]TESORERIA!Q17</f>
        <v>8.3000000000000007</v>
      </c>
      <c r="H17" s="130">
        <f>+[1]TESORERIA!R17</f>
        <v>15.1</v>
      </c>
      <c r="I17" s="130">
        <f>+[1]TESORERIA!S17</f>
        <v>11.3</v>
      </c>
      <c r="J17" s="130">
        <f>+[1]TESORERIA!T17</f>
        <v>9.8000000000000007</v>
      </c>
      <c r="K17" s="130">
        <f>+[1]TESORERIA!U17</f>
        <v>9.5</v>
      </c>
      <c r="L17" s="130">
        <f>SUM(C17:K17)</f>
        <v>88</v>
      </c>
      <c r="M17" s="130">
        <v>8.5894150000000007</v>
      </c>
      <c r="N17" s="130">
        <v>8.1827850000000009</v>
      </c>
      <c r="O17" s="130">
        <v>9.3664000000000005</v>
      </c>
      <c r="P17" s="130">
        <v>7.7662699999999996</v>
      </c>
      <c r="Q17" s="130">
        <v>8.3289500000000007</v>
      </c>
      <c r="R17" s="130">
        <v>15.091395</v>
      </c>
      <c r="S17" s="130">
        <v>10.82145</v>
      </c>
      <c r="T17" s="130">
        <v>12.721573902162209</v>
      </c>
      <c r="U17" s="130">
        <v>4.8771406172539704</v>
      </c>
      <c r="V17" s="130">
        <f t="shared" ref="V17:V18" si="8">SUM(M17:U17)</f>
        <v>85.745379519416176</v>
      </c>
      <c r="W17" s="130">
        <f t="shared" si="1"/>
        <v>102.62943670343576</v>
      </c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</row>
    <row r="18" spans="1:52" ht="18" customHeight="1">
      <c r="B18" s="41" t="s">
        <v>32</v>
      </c>
      <c r="C18" s="32">
        <f>+[1]TESORERIA!M18</f>
        <v>0</v>
      </c>
      <c r="D18" s="32">
        <f>+[1]TESORERIA!N18</f>
        <v>0</v>
      </c>
      <c r="E18" s="32">
        <f>+[1]TESORERIA!O18</f>
        <v>0</v>
      </c>
      <c r="F18" s="32">
        <f>+[1]TESORERIA!P18</f>
        <v>0</v>
      </c>
      <c r="G18" s="32">
        <f>+[1]TESORERIA!Q18</f>
        <v>0</v>
      </c>
      <c r="H18" s="32">
        <f>+[1]TESORERIA!R18</f>
        <v>0</v>
      </c>
      <c r="I18" s="32">
        <f>+[1]TESORERIA!S18</f>
        <v>0</v>
      </c>
      <c r="J18" s="32">
        <f>+[1]TESORERIA!T18</f>
        <v>0</v>
      </c>
      <c r="K18" s="32">
        <f>+[1]TESORERIA!U18</f>
        <v>0</v>
      </c>
      <c r="L18" s="125">
        <f>SUM(C18:K18)</f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3">
        <f t="shared" si="8"/>
        <v>0</v>
      </c>
      <c r="W18" s="132">
        <v>0</v>
      </c>
    </row>
    <row r="19" spans="1:52" ht="18" customHeight="1">
      <c r="B19" s="123" t="s">
        <v>85</v>
      </c>
      <c r="C19" s="25">
        <f t="shared" ref="C19:V19" si="9">+C20</f>
        <v>4.8</v>
      </c>
      <c r="D19" s="25">
        <f t="shared" si="9"/>
        <v>5</v>
      </c>
      <c r="E19" s="25">
        <f t="shared" si="9"/>
        <v>5.8</v>
      </c>
      <c r="F19" s="25">
        <f t="shared" si="9"/>
        <v>4.2</v>
      </c>
      <c r="G19" s="25">
        <f t="shared" si="9"/>
        <v>6.4</v>
      </c>
      <c r="H19" s="25">
        <f t="shared" si="9"/>
        <v>8.9</v>
      </c>
      <c r="I19" s="25">
        <f t="shared" si="9"/>
        <v>16.399999999999999</v>
      </c>
      <c r="J19" s="25">
        <f t="shared" si="9"/>
        <v>18.7</v>
      </c>
      <c r="K19" s="25">
        <f t="shared" si="9"/>
        <v>16.899999999999999</v>
      </c>
      <c r="L19" s="122">
        <f t="shared" si="9"/>
        <v>87.1</v>
      </c>
      <c r="M19" s="25">
        <f t="shared" si="9"/>
        <v>4.7687789500000006</v>
      </c>
      <c r="N19" s="25">
        <f t="shared" si="9"/>
        <v>5.0023200999999995</v>
      </c>
      <c r="O19" s="25">
        <f t="shared" si="9"/>
        <v>5.8185572499999996</v>
      </c>
      <c r="P19" s="25">
        <f t="shared" si="9"/>
        <v>4.1985665499999998</v>
      </c>
      <c r="Q19" s="25">
        <f t="shared" si="9"/>
        <v>6.4071316999999999</v>
      </c>
      <c r="R19" s="25">
        <f t="shared" si="9"/>
        <v>8.9379559000000004</v>
      </c>
      <c r="S19" s="25">
        <f t="shared" si="9"/>
        <v>15.619762099999999</v>
      </c>
      <c r="T19" s="25">
        <f t="shared" si="9"/>
        <v>11.683058900000001</v>
      </c>
      <c r="U19" s="25">
        <f t="shared" si="9"/>
        <v>9.1444712538687032</v>
      </c>
      <c r="V19" s="29">
        <f t="shared" si="9"/>
        <v>71.580602703868706</v>
      </c>
      <c r="W19" s="29">
        <f>+L19/V19*100</f>
        <v>121.68100953317695</v>
      </c>
    </row>
    <row r="20" spans="1:52" ht="18" customHeight="1">
      <c r="B20" s="41" t="s">
        <v>107</v>
      </c>
      <c r="C20" s="32">
        <f>+[1]TESORERIA!M20</f>
        <v>4.8</v>
      </c>
      <c r="D20" s="32">
        <f>+[1]TESORERIA!N20</f>
        <v>5</v>
      </c>
      <c r="E20" s="32">
        <f>+[1]TESORERIA!O20</f>
        <v>5.8</v>
      </c>
      <c r="F20" s="32">
        <f>+[1]TESORERIA!P20</f>
        <v>4.2</v>
      </c>
      <c r="G20" s="32">
        <f>+[1]TESORERIA!Q20</f>
        <v>6.4</v>
      </c>
      <c r="H20" s="32">
        <f>+[1]TESORERIA!R20</f>
        <v>8.9</v>
      </c>
      <c r="I20" s="32">
        <f>+[1]TESORERIA!S20</f>
        <v>16.399999999999999</v>
      </c>
      <c r="J20" s="32">
        <f>+[1]TESORERIA!T20</f>
        <v>18.7</v>
      </c>
      <c r="K20" s="32">
        <f>+[1]TESORERIA!U20</f>
        <v>16.899999999999999</v>
      </c>
      <c r="L20" s="125">
        <f>SUM(C20:K20)</f>
        <v>87.1</v>
      </c>
      <c r="M20" s="32">
        <v>4.7687789500000006</v>
      </c>
      <c r="N20" s="32">
        <v>5.0023200999999995</v>
      </c>
      <c r="O20" s="32">
        <v>5.8185572499999996</v>
      </c>
      <c r="P20" s="32">
        <v>4.1985665499999998</v>
      </c>
      <c r="Q20" s="32">
        <v>6.4071316999999999</v>
      </c>
      <c r="R20" s="32">
        <v>8.9379559000000004</v>
      </c>
      <c r="S20" s="32">
        <v>15.619762099999999</v>
      </c>
      <c r="T20" s="32">
        <v>11.683058900000001</v>
      </c>
      <c r="U20" s="32">
        <v>9.1444712538687032</v>
      </c>
      <c r="V20" s="33">
        <f>SUM(M20:U20)</f>
        <v>71.580602703868706</v>
      </c>
      <c r="W20" s="33">
        <f>+L20/V20*100</f>
        <v>121.68100953317695</v>
      </c>
    </row>
    <row r="21" spans="1:52" ht="18" customHeight="1">
      <c r="B21" s="133" t="s">
        <v>108</v>
      </c>
      <c r="C21" s="25">
        <f>+[1]TESORERIA!M21</f>
        <v>686.2</v>
      </c>
      <c r="D21" s="25">
        <f>+[1]TESORERIA!N21</f>
        <v>405.9</v>
      </c>
      <c r="E21" s="25">
        <f>+[1]TESORERIA!O21</f>
        <v>692</v>
      </c>
      <c r="F21" s="25">
        <f>+[1]TESORERIA!P21</f>
        <v>469.2</v>
      </c>
      <c r="G21" s="25">
        <f>+[1]TESORERIA!Q21</f>
        <v>283.5</v>
      </c>
      <c r="H21" s="25">
        <f>+[1]TESORERIA!R21</f>
        <v>417.5</v>
      </c>
      <c r="I21" s="25">
        <f>+[1]TESORERIA!S21</f>
        <v>428.3</v>
      </c>
      <c r="J21" s="25">
        <f>+[1]TESORERIA!T21</f>
        <v>320.2</v>
      </c>
      <c r="K21" s="25">
        <f>+[1]TESORERIA!U21</f>
        <v>309.2</v>
      </c>
      <c r="L21" s="122">
        <f>SUM(C21:K21)</f>
        <v>4011.9999999999995</v>
      </c>
      <c r="M21" s="25">
        <v>686.18127688999994</v>
      </c>
      <c r="N21" s="25">
        <v>405.90608233999995</v>
      </c>
      <c r="O21" s="25">
        <v>691.97652623999988</v>
      </c>
      <c r="P21" s="25">
        <v>469.21399098000001</v>
      </c>
      <c r="Q21" s="25">
        <v>283.52663194000002</v>
      </c>
      <c r="R21" s="25">
        <v>417.49652346999994</v>
      </c>
      <c r="S21" s="25">
        <v>428.26909158000007</v>
      </c>
      <c r="T21" s="25">
        <v>318.55105305552911</v>
      </c>
      <c r="U21" s="25">
        <v>321.64003570877969</v>
      </c>
      <c r="V21" s="29">
        <f>SUM(M21:U21)</f>
        <v>4022.7612122043083</v>
      </c>
      <c r="W21" s="29">
        <f>+L21/V21*100</f>
        <v>99.732491897066595</v>
      </c>
    </row>
    <row r="22" spans="1:52" ht="18" customHeight="1">
      <c r="B22" s="134" t="s">
        <v>109</v>
      </c>
      <c r="C22" s="25">
        <f>+C23</f>
        <v>0</v>
      </c>
      <c r="D22" s="25">
        <f t="shared" ref="D22:U22" si="10">+D23</f>
        <v>0</v>
      </c>
      <c r="E22" s="25">
        <f t="shared" si="10"/>
        <v>330</v>
      </c>
      <c r="F22" s="25">
        <f t="shared" si="10"/>
        <v>0</v>
      </c>
      <c r="G22" s="25">
        <f t="shared" si="10"/>
        <v>0</v>
      </c>
      <c r="H22" s="25">
        <f t="shared" si="10"/>
        <v>330</v>
      </c>
      <c r="I22" s="25">
        <f t="shared" si="10"/>
        <v>0</v>
      </c>
      <c r="J22" s="25">
        <f t="shared" si="10"/>
        <v>0.1</v>
      </c>
      <c r="K22" s="25">
        <f t="shared" si="10"/>
        <v>340</v>
      </c>
      <c r="L22" s="119">
        <f t="shared" si="10"/>
        <v>1000.1</v>
      </c>
      <c r="M22" s="25">
        <f t="shared" si="10"/>
        <v>0</v>
      </c>
      <c r="N22" s="25">
        <f t="shared" si="10"/>
        <v>0</v>
      </c>
      <c r="O22" s="25">
        <f t="shared" si="10"/>
        <v>330.005</v>
      </c>
      <c r="P22" s="25">
        <f t="shared" si="10"/>
        <v>0</v>
      </c>
      <c r="Q22" s="25">
        <f t="shared" si="10"/>
        <v>0</v>
      </c>
      <c r="R22" s="25">
        <f t="shared" si="10"/>
        <v>330</v>
      </c>
      <c r="S22" s="25">
        <f t="shared" si="10"/>
        <v>0</v>
      </c>
      <c r="T22" s="25">
        <f t="shared" si="10"/>
        <v>0</v>
      </c>
      <c r="U22" s="25">
        <f t="shared" si="10"/>
        <v>340</v>
      </c>
      <c r="V22" s="25">
        <f>SUM(M22:U22)</f>
        <v>1000.005</v>
      </c>
      <c r="W22" s="29">
        <v>0</v>
      </c>
    </row>
    <row r="23" spans="1:52" ht="18" customHeight="1">
      <c r="B23" s="135" t="s">
        <v>110</v>
      </c>
      <c r="C23" s="25">
        <f t="shared" ref="C23:V23" si="11">SUM(C24:C26)</f>
        <v>0</v>
      </c>
      <c r="D23" s="25">
        <f t="shared" si="11"/>
        <v>0</v>
      </c>
      <c r="E23" s="25">
        <f t="shared" si="11"/>
        <v>330</v>
      </c>
      <c r="F23" s="25">
        <f t="shared" si="11"/>
        <v>0</v>
      </c>
      <c r="G23" s="25">
        <f t="shared" si="11"/>
        <v>0</v>
      </c>
      <c r="H23" s="25">
        <f t="shared" si="11"/>
        <v>330</v>
      </c>
      <c r="I23" s="25">
        <f t="shared" si="11"/>
        <v>0</v>
      </c>
      <c r="J23" s="25">
        <f t="shared" si="11"/>
        <v>0.1</v>
      </c>
      <c r="K23" s="25">
        <f t="shared" si="11"/>
        <v>340</v>
      </c>
      <c r="L23" s="119">
        <f t="shared" si="11"/>
        <v>1000.1</v>
      </c>
      <c r="M23" s="25">
        <f t="shared" si="11"/>
        <v>0</v>
      </c>
      <c r="N23" s="25">
        <f t="shared" si="11"/>
        <v>0</v>
      </c>
      <c r="O23" s="25">
        <f t="shared" si="11"/>
        <v>330.005</v>
      </c>
      <c r="P23" s="25">
        <f t="shared" si="11"/>
        <v>0</v>
      </c>
      <c r="Q23" s="25">
        <f t="shared" si="11"/>
        <v>0</v>
      </c>
      <c r="R23" s="25">
        <f t="shared" si="11"/>
        <v>330</v>
      </c>
      <c r="S23" s="25">
        <f t="shared" si="11"/>
        <v>0</v>
      </c>
      <c r="T23" s="25">
        <f t="shared" si="11"/>
        <v>0</v>
      </c>
      <c r="U23" s="25">
        <f t="shared" si="11"/>
        <v>340</v>
      </c>
      <c r="V23" s="25">
        <f t="shared" si="11"/>
        <v>1000.005</v>
      </c>
      <c r="W23" s="29">
        <v>0</v>
      </c>
    </row>
    <row r="24" spans="1:52" ht="18" customHeight="1">
      <c r="B24" s="136" t="s">
        <v>111</v>
      </c>
      <c r="C24" s="32">
        <f>+[1]TESORERIA!M24</f>
        <v>0</v>
      </c>
      <c r="D24" s="32">
        <f>+[1]TESORERIA!N24</f>
        <v>0</v>
      </c>
      <c r="E24" s="32">
        <f>+[1]TESORERIA!O24</f>
        <v>0</v>
      </c>
      <c r="F24" s="32">
        <f>+[1]TESORERIA!P24</f>
        <v>0</v>
      </c>
      <c r="G24" s="32">
        <f>+[1]TESORERIA!Q24</f>
        <v>0</v>
      </c>
      <c r="H24" s="32">
        <f>+[1]TESORERIA!R24</f>
        <v>0</v>
      </c>
      <c r="I24" s="32">
        <f>+[1]TESORERIA!S24</f>
        <v>0</v>
      </c>
      <c r="J24" s="32">
        <f>+[1]TESORERIA!T24</f>
        <v>0</v>
      </c>
      <c r="K24" s="32">
        <f>+[1]TESORERIA!U24</f>
        <v>0</v>
      </c>
      <c r="L24" s="125">
        <f>SUM(C24:K24)</f>
        <v>0</v>
      </c>
      <c r="M24" s="32">
        <f>+'[1]PP (EST)'!M61</f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3">
        <f t="shared" ref="V24:V26" si="12">SUM(M24:U24)</f>
        <v>0</v>
      </c>
      <c r="W24" s="132">
        <v>0</v>
      </c>
    </row>
    <row r="25" spans="1:52" ht="18" customHeight="1">
      <c r="B25" s="136" t="s">
        <v>112</v>
      </c>
      <c r="C25" s="32">
        <f>+[1]TESORERIA!M25</f>
        <v>0</v>
      </c>
      <c r="D25" s="32">
        <f>+[1]TESORERIA!N25</f>
        <v>0</v>
      </c>
      <c r="E25" s="32">
        <f>+[1]TESORERIA!O25</f>
        <v>330</v>
      </c>
      <c r="F25" s="32">
        <f>+[1]TESORERIA!P25</f>
        <v>0</v>
      </c>
      <c r="G25" s="32">
        <f>+[1]TESORERIA!Q25</f>
        <v>0</v>
      </c>
      <c r="H25" s="32">
        <f>+[1]TESORERIA!R25</f>
        <v>330</v>
      </c>
      <c r="I25" s="32">
        <f>+[1]TESORERIA!S25</f>
        <v>0</v>
      </c>
      <c r="J25" s="32">
        <f>+[1]TESORERIA!T25</f>
        <v>0</v>
      </c>
      <c r="K25" s="32">
        <f>+[1]TESORERIA!U25</f>
        <v>340</v>
      </c>
      <c r="L25" s="125">
        <f>SUM(C25:K25)</f>
        <v>1000</v>
      </c>
      <c r="M25" s="32">
        <v>0</v>
      </c>
      <c r="N25" s="32">
        <v>0</v>
      </c>
      <c r="O25" s="32">
        <v>330.005</v>
      </c>
      <c r="P25" s="32">
        <v>0</v>
      </c>
      <c r="Q25" s="32">
        <v>0</v>
      </c>
      <c r="R25" s="32">
        <v>330</v>
      </c>
      <c r="S25" s="32">
        <v>0</v>
      </c>
      <c r="T25" s="32">
        <v>0</v>
      </c>
      <c r="U25" s="32">
        <v>340</v>
      </c>
      <c r="V25" s="33">
        <f t="shared" si="12"/>
        <v>1000.005</v>
      </c>
      <c r="W25" s="33">
        <f>+L25/V25*100</f>
        <v>99.999500002499985</v>
      </c>
    </row>
    <row r="26" spans="1:52" ht="18" customHeight="1">
      <c r="B26" s="136" t="s">
        <v>32</v>
      </c>
      <c r="C26" s="32">
        <f>+[1]TESORERIA!M27</f>
        <v>0</v>
      </c>
      <c r="D26" s="32">
        <f>+[1]TESORERIA!N27</f>
        <v>0</v>
      </c>
      <c r="E26" s="32">
        <f>+[1]TESORERIA!O27</f>
        <v>0</v>
      </c>
      <c r="F26" s="32">
        <f>+[1]TESORERIA!P27</f>
        <v>0</v>
      </c>
      <c r="G26" s="32">
        <f>+[1]TESORERIA!Q27</f>
        <v>0</v>
      </c>
      <c r="H26" s="32">
        <f>+[1]TESORERIA!R27</f>
        <v>0</v>
      </c>
      <c r="I26" s="32">
        <f>+[1]TESORERIA!S27</f>
        <v>0</v>
      </c>
      <c r="J26" s="32">
        <f>+[1]TESORERIA!T27</f>
        <v>0.1</v>
      </c>
      <c r="K26" s="32">
        <f>+[1]TESORERIA!U27</f>
        <v>0</v>
      </c>
      <c r="L26" s="137">
        <f>+[1]TESORERIA!V27</f>
        <v>0.1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3">
        <f t="shared" si="12"/>
        <v>0</v>
      </c>
      <c r="W26" s="132">
        <v>0</v>
      </c>
    </row>
    <row r="27" spans="1:52" ht="18" customHeight="1">
      <c r="B27" s="134" t="s">
        <v>113</v>
      </c>
      <c r="C27" s="25">
        <f t="shared" ref="C27:V27" si="13">+C28+C39+C42</f>
        <v>1747.6</v>
      </c>
      <c r="D27" s="25">
        <f t="shared" si="13"/>
        <v>2025.3999999999999</v>
      </c>
      <c r="E27" s="25">
        <f t="shared" si="13"/>
        <v>1697.1000000000001</v>
      </c>
      <c r="F27" s="25">
        <f t="shared" si="13"/>
        <v>1462.3999999999999</v>
      </c>
      <c r="G27" s="25">
        <f t="shared" si="13"/>
        <v>1972.4</v>
      </c>
      <c r="H27" s="25">
        <f t="shared" si="13"/>
        <v>1831.3000000000002</v>
      </c>
      <c r="I27" s="25">
        <f t="shared" si="13"/>
        <v>1829</v>
      </c>
      <c r="J27" s="25">
        <f t="shared" si="13"/>
        <v>2026.6999999999998</v>
      </c>
      <c r="K27" s="25">
        <f t="shared" si="13"/>
        <v>1500.7</v>
      </c>
      <c r="L27" s="119">
        <f t="shared" si="13"/>
        <v>16092.6</v>
      </c>
      <c r="M27" s="25">
        <f t="shared" si="13"/>
        <v>1747.58330673</v>
      </c>
      <c r="N27" s="25">
        <f t="shared" si="13"/>
        <v>2025.3918282899999</v>
      </c>
      <c r="O27" s="25">
        <f t="shared" si="13"/>
        <v>1697.1464423800001</v>
      </c>
      <c r="P27" s="25">
        <f t="shared" si="13"/>
        <v>1463.5782791299998</v>
      </c>
      <c r="Q27" s="25">
        <f t="shared" si="13"/>
        <v>1972.4381971999999</v>
      </c>
      <c r="R27" s="25">
        <f t="shared" si="13"/>
        <v>1831.2998539800001</v>
      </c>
      <c r="S27" s="25">
        <f t="shared" si="13"/>
        <v>1818.8944417399998</v>
      </c>
      <c r="T27" s="25">
        <f t="shared" si="13"/>
        <v>1999.7621066781742</v>
      </c>
      <c r="U27" s="25">
        <f t="shared" si="13"/>
        <v>2194.0058784261178</v>
      </c>
      <c r="V27" s="25">
        <f t="shared" si="13"/>
        <v>16750.046303144292</v>
      </c>
      <c r="W27" s="29">
        <f>+L27/V27*100</f>
        <v>96.074958294169747</v>
      </c>
    </row>
    <row r="28" spans="1:52" ht="18" customHeight="1">
      <c r="B28" s="127" t="s">
        <v>56</v>
      </c>
      <c r="C28" s="25">
        <f t="shared" ref="C28:V28" si="14">+C29+C35</f>
        <v>1667.7</v>
      </c>
      <c r="D28" s="25">
        <f t="shared" si="14"/>
        <v>1899.3999999999999</v>
      </c>
      <c r="E28" s="25">
        <f t="shared" si="14"/>
        <v>1556.7</v>
      </c>
      <c r="F28" s="25">
        <f t="shared" si="14"/>
        <v>1332.6</v>
      </c>
      <c r="G28" s="25">
        <f t="shared" si="14"/>
        <v>1830.4</v>
      </c>
      <c r="H28" s="25">
        <f t="shared" si="14"/>
        <v>1650.1000000000001</v>
      </c>
      <c r="I28" s="25">
        <f t="shared" si="14"/>
        <v>1617</v>
      </c>
      <c r="J28" s="25">
        <f t="shared" si="14"/>
        <v>1890</v>
      </c>
      <c r="K28" s="25">
        <f t="shared" si="14"/>
        <v>1321.5</v>
      </c>
      <c r="L28" s="122">
        <f t="shared" si="14"/>
        <v>14765.400000000001</v>
      </c>
      <c r="M28" s="25">
        <f t="shared" si="14"/>
        <v>1667.7533752099998</v>
      </c>
      <c r="N28" s="25">
        <f t="shared" si="14"/>
        <v>1899.3607495799999</v>
      </c>
      <c r="O28" s="25">
        <f t="shared" si="14"/>
        <v>1556.6864447600001</v>
      </c>
      <c r="P28" s="25">
        <f t="shared" si="14"/>
        <v>1333.7927711299999</v>
      </c>
      <c r="Q28" s="25">
        <f t="shared" si="14"/>
        <v>1830.5048076599999</v>
      </c>
      <c r="R28" s="25">
        <f t="shared" si="14"/>
        <v>1650.1165033500001</v>
      </c>
      <c r="S28" s="25">
        <f t="shared" si="14"/>
        <v>1607.6200922999999</v>
      </c>
      <c r="T28" s="25">
        <f t="shared" si="14"/>
        <v>1869.3034503637637</v>
      </c>
      <c r="U28" s="25">
        <f t="shared" si="14"/>
        <v>2034.3198131483186</v>
      </c>
      <c r="V28" s="29">
        <f t="shared" si="14"/>
        <v>15449.403976092082</v>
      </c>
      <c r="W28" s="29">
        <f>+L28/V28*100</f>
        <v>95.572619001026993</v>
      </c>
    </row>
    <row r="29" spans="1:52" ht="18" customHeight="1">
      <c r="B29" s="138" t="s">
        <v>57</v>
      </c>
      <c r="C29" s="25">
        <f>+C30+C33+C34</f>
        <v>87.5</v>
      </c>
      <c r="D29" s="25">
        <f t="shared" ref="D29:V29" si="15">+D30+D33+D34</f>
        <v>478</v>
      </c>
      <c r="E29" s="25">
        <f t="shared" si="15"/>
        <v>189.6</v>
      </c>
      <c r="F29" s="25">
        <f t="shared" si="15"/>
        <v>82.3</v>
      </c>
      <c r="G29" s="25">
        <f t="shared" si="15"/>
        <v>87.9</v>
      </c>
      <c r="H29" s="25">
        <f t="shared" si="15"/>
        <v>259.2</v>
      </c>
      <c r="I29" s="25">
        <f t="shared" si="15"/>
        <v>185.7</v>
      </c>
      <c r="J29" s="25">
        <f t="shared" si="15"/>
        <v>177.5</v>
      </c>
      <c r="K29" s="25">
        <f t="shared" si="15"/>
        <v>282.39999999999998</v>
      </c>
      <c r="L29" s="119">
        <f t="shared" si="15"/>
        <v>1830.1</v>
      </c>
      <c r="M29" s="25">
        <f t="shared" si="15"/>
        <v>87.527658220000006</v>
      </c>
      <c r="N29" s="25">
        <f t="shared" si="15"/>
        <v>477.95179867000002</v>
      </c>
      <c r="O29" s="25">
        <f t="shared" si="15"/>
        <v>189.57554823999999</v>
      </c>
      <c r="P29" s="25">
        <f t="shared" si="15"/>
        <v>82.310326560000007</v>
      </c>
      <c r="Q29" s="25">
        <f t="shared" si="15"/>
        <v>87.904807659999989</v>
      </c>
      <c r="R29" s="25">
        <f t="shared" si="15"/>
        <v>259.20287811000003</v>
      </c>
      <c r="S29" s="25">
        <f t="shared" si="15"/>
        <v>183.51336257000003</v>
      </c>
      <c r="T29" s="25">
        <f t="shared" si="15"/>
        <v>199.38338115007832</v>
      </c>
      <c r="U29" s="25">
        <f t="shared" si="15"/>
        <v>236.45017455776809</v>
      </c>
      <c r="V29" s="25">
        <f t="shared" si="15"/>
        <v>1803.8199357378462</v>
      </c>
      <c r="W29" s="29">
        <f>+L29/V29*100</f>
        <v>101.45691173168035</v>
      </c>
    </row>
    <row r="30" spans="1:52" ht="18" customHeight="1">
      <c r="B30" s="139" t="s">
        <v>114</v>
      </c>
      <c r="C30" s="32">
        <f>+[1]TESORERIA!M31</f>
        <v>85.7</v>
      </c>
      <c r="D30" s="32">
        <f>+[1]TESORERIA!N31</f>
        <v>83.6</v>
      </c>
      <c r="E30" s="32">
        <f>+[1]TESORERIA!O31</f>
        <v>96.8</v>
      </c>
      <c r="F30" s="32">
        <f>+[1]TESORERIA!P31</f>
        <v>79.8</v>
      </c>
      <c r="G30" s="32">
        <f>+[1]TESORERIA!Q31</f>
        <v>71.5</v>
      </c>
      <c r="H30" s="32">
        <f>+[1]TESORERIA!R31</f>
        <v>79.2</v>
      </c>
      <c r="I30" s="32">
        <f>+[1]TESORERIA!S31</f>
        <v>80.599999999999994</v>
      </c>
      <c r="J30" s="32">
        <f>+[1]TESORERIA!T31</f>
        <v>91.3</v>
      </c>
      <c r="K30" s="32">
        <f>+[1]TESORERIA!U31</f>
        <v>273.29999999999995</v>
      </c>
      <c r="L30" s="125">
        <f>SUM(C30:K30)</f>
        <v>941.8</v>
      </c>
      <c r="M30" s="32">
        <v>85.680668220000001</v>
      </c>
      <c r="N30" s="32">
        <v>83.58058265999999</v>
      </c>
      <c r="O30" s="32">
        <v>96.745423099999996</v>
      </c>
      <c r="P30" s="32">
        <v>79.806476060000008</v>
      </c>
      <c r="Q30" s="32">
        <v>71.46095265999999</v>
      </c>
      <c r="R30" s="32">
        <v>79.16183645000001</v>
      </c>
      <c r="S30" s="32">
        <v>78.438709400000008</v>
      </c>
      <c r="T30" s="32">
        <v>77.669521057853316</v>
      </c>
      <c r="U30" s="32">
        <v>79.999674602872659</v>
      </c>
      <c r="V30" s="33">
        <f>SUM(M30:U30)</f>
        <v>732.54384421072598</v>
      </c>
      <c r="W30" s="33">
        <f>+L30/V30*100</f>
        <v>128.56568346632352</v>
      </c>
    </row>
    <row r="31" spans="1:52" ht="18" customHeight="1">
      <c r="B31" s="140" t="s">
        <v>115</v>
      </c>
      <c r="C31" s="32">
        <f>+[1]TESORERIA!M32</f>
        <v>85.7</v>
      </c>
      <c r="D31" s="32">
        <f>+[1]TESORERIA!N32</f>
        <v>83.6</v>
      </c>
      <c r="E31" s="32">
        <f>+[1]TESORERIA!O32</f>
        <v>96.8</v>
      </c>
      <c r="F31" s="32">
        <f>+[1]TESORERIA!P32</f>
        <v>79.8</v>
      </c>
      <c r="G31" s="32">
        <f>+[1]TESORERIA!Q32</f>
        <v>71.5</v>
      </c>
      <c r="H31" s="32">
        <f>+[1]TESORERIA!R32</f>
        <v>79.2</v>
      </c>
      <c r="I31" s="32">
        <f>+[1]TESORERIA!S32</f>
        <v>78.5</v>
      </c>
      <c r="J31" s="32">
        <f>+[1]TESORERIA!T32</f>
        <v>85.7</v>
      </c>
      <c r="K31" s="32">
        <f>+[1]TESORERIA!U32</f>
        <v>81.099999999999994</v>
      </c>
      <c r="L31" s="125">
        <f t="shared" ref="L31:L32" si="16">SUM(C31:K31)</f>
        <v>741.90000000000009</v>
      </c>
      <c r="M31" s="32">
        <v>85.680668220000001</v>
      </c>
      <c r="N31" s="32">
        <v>83.58058265999999</v>
      </c>
      <c r="O31" s="32">
        <v>96.745423099999996</v>
      </c>
      <c r="P31" s="32">
        <v>79.806476060000008</v>
      </c>
      <c r="Q31" s="32">
        <v>71.46095265999999</v>
      </c>
      <c r="R31" s="32">
        <v>79.16183645000001</v>
      </c>
      <c r="S31" s="32">
        <v>78.438709400000008</v>
      </c>
      <c r="T31" s="32">
        <v>77.669521057853316</v>
      </c>
      <c r="U31" s="32">
        <v>79.999674602872659</v>
      </c>
      <c r="V31" s="33">
        <f>SUM(M31:U31)</f>
        <v>732.54384421072598</v>
      </c>
      <c r="W31" s="33">
        <f>+L31/V31*100</f>
        <v>101.27721444432515</v>
      </c>
    </row>
    <row r="32" spans="1:52" ht="18" customHeight="1">
      <c r="B32" s="141" t="s">
        <v>116</v>
      </c>
      <c r="C32" s="142">
        <f>+[1]TESORERIA!M33</f>
        <v>0</v>
      </c>
      <c r="D32" s="142">
        <f>+[1]TESORERIA!N33</f>
        <v>0</v>
      </c>
      <c r="E32" s="142">
        <f>+[1]TESORERIA!O33</f>
        <v>0</v>
      </c>
      <c r="F32" s="142">
        <f>+[1]TESORERIA!P33</f>
        <v>0</v>
      </c>
      <c r="G32" s="142">
        <f>+[1]TESORERIA!Q33</f>
        <v>0</v>
      </c>
      <c r="H32" s="142">
        <f>+[1]TESORERIA!R33</f>
        <v>0</v>
      </c>
      <c r="I32" s="142">
        <f>+[1]TESORERIA!S33</f>
        <v>2.1</v>
      </c>
      <c r="J32" s="142">
        <f>+[1]TESORERIA!T33</f>
        <v>5.6</v>
      </c>
      <c r="K32" s="142">
        <f>+[1]TESORERIA!U33</f>
        <v>192.2</v>
      </c>
      <c r="L32" s="142">
        <f t="shared" si="16"/>
        <v>199.89999999999998</v>
      </c>
      <c r="M32" s="142">
        <v>0</v>
      </c>
      <c r="N32" s="142">
        <v>0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0</v>
      </c>
      <c r="U32" s="142">
        <v>0</v>
      </c>
      <c r="V32" s="143">
        <f>SUM(M32:U32)</f>
        <v>0</v>
      </c>
      <c r="W32" s="143">
        <v>0</v>
      </c>
    </row>
    <row r="33" spans="1:52" s="131" customFormat="1" ht="18" customHeight="1">
      <c r="A33" s="2"/>
      <c r="B33" s="144" t="s">
        <v>117</v>
      </c>
      <c r="C33" s="130">
        <f>+[1]TESORERIA!M34</f>
        <v>1.8</v>
      </c>
      <c r="D33" s="130">
        <f>+[1]TESORERIA!N34</f>
        <v>394.4</v>
      </c>
      <c r="E33" s="130">
        <f>+[1]TESORERIA!O34</f>
        <v>92.8</v>
      </c>
      <c r="F33" s="130">
        <f>+[1]TESORERIA!P34</f>
        <v>2.5</v>
      </c>
      <c r="G33" s="130">
        <f>+[1]TESORERIA!Q34</f>
        <v>16.399999999999999</v>
      </c>
      <c r="H33" s="130">
        <f>+[1]TESORERIA!R34</f>
        <v>180</v>
      </c>
      <c r="I33" s="130">
        <f>+[1]TESORERIA!S34</f>
        <v>105.1</v>
      </c>
      <c r="J33" s="130">
        <f>+[1]TESORERIA!T34</f>
        <v>86.2</v>
      </c>
      <c r="K33" s="130">
        <f>+[1]TESORERIA!U34</f>
        <v>9.1</v>
      </c>
      <c r="L33" s="130">
        <f>SUM(C33:K33)</f>
        <v>888.30000000000007</v>
      </c>
      <c r="M33" s="130">
        <v>1.8469899999999999</v>
      </c>
      <c r="N33" s="130">
        <v>394.37121601000001</v>
      </c>
      <c r="O33" s="130">
        <v>92.830125140000007</v>
      </c>
      <c r="P33" s="130">
        <v>2.5038505</v>
      </c>
      <c r="Q33" s="130">
        <v>16.443854999999999</v>
      </c>
      <c r="R33" s="130">
        <v>180.04104165999999</v>
      </c>
      <c r="S33" s="130">
        <v>105.07465317</v>
      </c>
      <c r="T33" s="130">
        <v>121.71386009222499</v>
      </c>
      <c r="U33" s="130">
        <v>156.45049995489543</v>
      </c>
      <c r="V33" s="142">
        <f>SUM(M33:U33)</f>
        <v>1071.2760915271203</v>
      </c>
      <c r="W33" s="142">
        <f>+L33/V33*100</f>
        <v>82.919800696169261</v>
      </c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</row>
    <row r="34" spans="1:52" ht="18" customHeight="1">
      <c r="B34" s="139" t="s">
        <v>118</v>
      </c>
      <c r="C34" s="32">
        <f>+[1]TESORERIA!M35</f>
        <v>0</v>
      </c>
      <c r="D34" s="32">
        <f>+[1]TESORERIA!N35</f>
        <v>0</v>
      </c>
      <c r="E34" s="32">
        <f>+[1]TESORERIA!O35</f>
        <v>0</v>
      </c>
      <c r="F34" s="32">
        <f>+[1]TESORERIA!P35</f>
        <v>0</v>
      </c>
      <c r="G34" s="32">
        <f>+[1]TESORERIA!Q35</f>
        <v>0</v>
      </c>
      <c r="H34" s="32">
        <f>+[1]TESORERIA!R35</f>
        <v>0</v>
      </c>
      <c r="I34" s="32">
        <f>+[1]TESORERIA!S35</f>
        <v>0</v>
      </c>
      <c r="J34" s="32">
        <f>+[1]TESORERIA!T35</f>
        <v>0</v>
      </c>
      <c r="K34" s="32">
        <f>+[1]TESORERIA!U35</f>
        <v>0</v>
      </c>
      <c r="L34" s="125">
        <f>SUM(C34:K34)</f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3">
        <f>SUM(M34:U34)</f>
        <v>0</v>
      </c>
      <c r="W34" s="132">
        <v>0</v>
      </c>
    </row>
    <row r="35" spans="1:52" ht="18" customHeight="1">
      <c r="B35" s="145" t="s">
        <v>58</v>
      </c>
      <c r="C35" s="25">
        <f t="shared" ref="C35:V35" si="17">SUM(C36:C38)</f>
        <v>1580.2</v>
      </c>
      <c r="D35" s="25">
        <f t="shared" si="17"/>
        <v>1421.3999999999999</v>
      </c>
      <c r="E35" s="25">
        <f t="shared" si="17"/>
        <v>1367.1000000000001</v>
      </c>
      <c r="F35" s="25">
        <f t="shared" si="17"/>
        <v>1250.3</v>
      </c>
      <c r="G35" s="25">
        <f t="shared" si="17"/>
        <v>1742.5</v>
      </c>
      <c r="H35" s="25">
        <f t="shared" si="17"/>
        <v>1390.9</v>
      </c>
      <c r="I35" s="25">
        <f t="shared" si="17"/>
        <v>1431.3</v>
      </c>
      <c r="J35" s="25">
        <f t="shared" si="17"/>
        <v>1712.5</v>
      </c>
      <c r="K35" s="25">
        <f t="shared" si="17"/>
        <v>1039.0999999999999</v>
      </c>
      <c r="L35" s="122">
        <f t="shared" si="17"/>
        <v>12935.300000000001</v>
      </c>
      <c r="M35" s="25">
        <f t="shared" si="17"/>
        <v>1580.2257169899999</v>
      </c>
      <c r="N35" s="25">
        <f t="shared" si="17"/>
        <v>1421.4089509099999</v>
      </c>
      <c r="O35" s="25">
        <f t="shared" si="17"/>
        <v>1367.1108965200001</v>
      </c>
      <c r="P35" s="25">
        <f t="shared" si="17"/>
        <v>1251.4824445699999</v>
      </c>
      <c r="Q35" s="25">
        <f>ROUNDUP(SUM(Q36:Q38),1)</f>
        <v>1742.6</v>
      </c>
      <c r="R35" s="25">
        <f t="shared" si="17"/>
        <v>1390.9136252400001</v>
      </c>
      <c r="S35" s="25">
        <f t="shared" si="17"/>
        <v>1424.1067297299999</v>
      </c>
      <c r="T35" s="25">
        <f t="shared" si="17"/>
        <v>1669.9200692136853</v>
      </c>
      <c r="U35" s="25">
        <f t="shared" si="17"/>
        <v>1797.8696385905505</v>
      </c>
      <c r="V35" s="29">
        <f t="shared" si="17"/>
        <v>13645.584040354235</v>
      </c>
      <c r="W35" s="29">
        <f>+L35/V35*100</f>
        <v>94.79476995448708</v>
      </c>
    </row>
    <row r="36" spans="1:52" ht="18" customHeight="1">
      <c r="B36" s="139" t="s">
        <v>119</v>
      </c>
      <c r="C36" s="32">
        <f>+[1]TESORERIA!M37</f>
        <v>45</v>
      </c>
      <c r="D36" s="32">
        <f>+[1]TESORERIA!N37</f>
        <v>38.1</v>
      </c>
      <c r="E36" s="32">
        <f>+[1]TESORERIA!O37</f>
        <v>36.9</v>
      </c>
      <c r="F36" s="32">
        <f>+[1]TESORERIA!P37</f>
        <v>35.200000000000003</v>
      </c>
      <c r="G36" s="32">
        <f>+[1]TESORERIA!Q37</f>
        <v>29.9</v>
      </c>
      <c r="H36" s="32">
        <f>+[1]TESORERIA!R37</f>
        <v>33.5</v>
      </c>
      <c r="I36" s="32">
        <f>+[1]TESORERIA!S37</f>
        <v>21.6</v>
      </c>
      <c r="J36" s="32">
        <f>+[1]TESORERIA!T37</f>
        <v>94.8</v>
      </c>
      <c r="K36" s="32">
        <f>+[1]TESORERIA!U37</f>
        <v>20</v>
      </c>
      <c r="L36" s="125">
        <f>SUM(C36:K36)</f>
        <v>355</v>
      </c>
      <c r="M36" s="32">
        <v>45.03124597999966</v>
      </c>
      <c r="N36" s="32">
        <v>38.099824970000014</v>
      </c>
      <c r="O36" s="32">
        <v>37.342855580000098</v>
      </c>
      <c r="P36" s="32">
        <v>35.205245450000156</v>
      </c>
      <c r="Q36" s="32">
        <v>29.879471539999944</v>
      </c>
      <c r="R36" s="32">
        <v>33.541106030000194</v>
      </c>
      <c r="S36" s="32">
        <v>21.376971739999899</v>
      </c>
      <c r="T36" s="32">
        <v>25.386971739999002</v>
      </c>
      <c r="U36" s="32">
        <v>30.600949684799264</v>
      </c>
      <c r="V36" s="33">
        <f>SUM(M36:U36)</f>
        <v>296.46464271479823</v>
      </c>
      <c r="W36" s="33">
        <f>+L36/V36*100</f>
        <v>119.74446488767747</v>
      </c>
    </row>
    <row r="37" spans="1:52" s="131" customFormat="1" ht="18" customHeight="1">
      <c r="A37" s="2"/>
      <c r="B37" s="144" t="s">
        <v>120</v>
      </c>
      <c r="C37" s="130">
        <f>+[1]TESORERIA!M38</f>
        <v>1535.2</v>
      </c>
      <c r="D37" s="130">
        <f>+[1]TESORERIA!N38</f>
        <v>1383.3</v>
      </c>
      <c r="E37" s="130">
        <f>+[1]TESORERIA!O38</f>
        <v>1330.2</v>
      </c>
      <c r="F37" s="130">
        <f>+[1]TESORERIA!P38</f>
        <v>1215.0999999999999</v>
      </c>
      <c r="G37" s="130">
        <f>+[1]TESORERIA!Q38</f>
        <v>1712.6</v>
      </c>
      <c r="H37" s="130">
        <f>+[1]TESORERIA!R38</f>
        <v>1357.4</v>
      </c>
      <c r="I37" s="130">
        <f>+[1]TESORERIA!S38</f>
        <v>1409.7</v>
      </c>
      <c r="J37" s="130">
        <f>+[1]TESORERIA!T38</f>
        <v>1617.7</v>
      </c>
      <c r="K37" s="130">
        <f>+[1]TESORERIA!U38</f>
        <v>1019.1</v>
      </c>
      <c r="L37" s="130">
        <f>SUM(C37:K37)</f>
        <v>12580.300000000001</v>
      </c>
      <c r="M37" s="130">
        <v>1535.1944710100001</v>
      </c>
      <c r="N37" s="130">
        <v>1383.3091259399998</v>
      </c>
      <c r="O37" s="130">
        <v>1329.76804094</v>
      </c>
      <c r="P37" s="130">
        <v>1216.2771991199998</v>
      </c>
      <c r="Q37" s="130">
        <v>1712.6664970499999</v>
      </c>
      <c r="R37" s="130">
        <v>1357.3725192099998</v>
      </c>
      <c r="S37" s="130">
        <v>1402.7297579900001</v>
      </c>
      <c r="T37" s="130">
        <v>1644.5330974736864</v>
      </c>
      <c r="U37" s="130">
        <v>1767.2686889057513</v>
      </c>
      <c r="V37" s="142">
        <f>SUM(M37:U37)</f>
        <v>13349.119397639437</v>
      </c>
      <c r="W37" s="142">
        <f>+L37/V37*100</f>
        <v>94.240673300327288</v>
      </c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</row>
    <row r="38" spans="1:52" ht="18" customHeight="1">
      <c r="B38" s="139" t="s">
        <v>32</v>
      </c>
      <c r="C38" s="32">
        <f>+[1]TESORERIA!M39</f>
        <v>0</v>
      </c>
      <c r="D38" s="32">
        <f>+[1]TESORERIA!N39</f>
        <v>0</v>
      </c>
      <c r="E38" s="32">
        <f>+[1]TESORERIA!O39</f>
        <v>0</v>
      </c>
      <c r="F38" s="32">
        <f>+[1]TESORERIA!P39</f>
        <v>0</v>
      </c>
      <c r="G38" s="32">
        <f>+[1]TESORERIA!Q39</f>
        <v>0</v>
      </c>
      <c r="H38" s="32">
        <f>+[1]TESORERIA!R39</f>
        <v>0</v>
      </c>
      <c r="I38" s="32">
        <f>+[1]TESORERIA!S39</f>
        <v>0</v>
      </c>
      <c r="J38" s="32">
        <f>+[1]TESORERIA!T39</f>
        <v>0</v>
      </c>
      <c r="K38" s="32">
        <f>+[1]TESORERIA!U39</f>
        <v>0</v>
      </c>
      <c r="L38" s="125">
        <f>SUM(C38:K38)</f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3">
        <f>SUM(M38:U38)</f>
        <v>0</v>
      </c>
      <c r="W38" s="132">
        <v>0</v>
      </c>
    </row>
    <row r="39" spans="1:52" ht="18" customHeight="1">
      <c r="B39" s="145" t="s">
        <v>60</v>
      </c>
      <c r="C39" s="25">
        <f t="shared" ref="C39:U39" si="18">+C40+C41</f>
        <v>76.8</v>
      </c>
      <c r="D39" s="25">
        <f t="shared" si="18"/>
        <v>80.5</v>
      </c>
      <c r="E39" s="25">
        <f t="shared" si="18"/>
        <v>111.5</v>
      </c>
      <c r="F39" s="25">
        <f t="shared" si="18"/>
        <v>91.6</v>
      </c>
      <c r="G39" s="25">
        <f t="shared" si="18"/>
        <v>104.7</v>
      </c>
      <c r="H39" s="25">
        <f t="shared" si="18"/>
        <v>112.4</v>
      </c>
      <c r="I39" s="25">
        <f t="shared" si="18"/>
        <v>100.7</v>
      </c>
      <c r="J39" s="25">
        <f t="shared" si="18"/>
        <v>105.1</v>
      </c>
      <c r="K39" s="25">
        <f t="shared" si="18"/>
        <v>96.5</v>
      </c>
      <c r="L39" s="122">
        <f t="shared" si="18"/>
        <v>879.80000000000007</v>
      </c>
      <c r="M39" s="25">
        <f t="shared" si="18"/>
        <v>76.766584120000005</v>
      </c>
      <c r="N39" s="25">
        <f t="shared" si="18"/>
        <v>80.533324659999991</v>
      </c>
      <c r="O39" s="25">
        <f t="shared" si="18"/>
        <v>111.51061817</v>
      </c>
      <c r="P39" s="25">
        <f t="shared" si="18"/>
        <v>91.557595500000005</v>
      </c>
      <c r="Q39" s="25">
        <f t="shared" si="18"/>
        <v>104.68135885</v>
      </c>
      <c r="R39" s="25">
        <f t="shared" si="18"/>
        <v>112.40340576</v>
      </c>
      <c r="S39" s="25">
        <f t="shared" si="18"/>
        <v>99.955757800000001</v>
      </c>
      <c r="T39" s="25">
        <f t="shared" si="18"/>
        <v>103.80603563441066</v>
      </c>
      <c r="U39" s="25">
        <f t="shared" si="18"/>
        <v>99.077629010694267</v>
      </c>
      <c r="V39" s="29">
        <f>+V40+V41</f>
        <v>880.29230950510498</v>
      </c>
      <c r="W39" s="29">
        <f>+L39/V39*100</f>
        <v>99.944074314885057</v>
      </c>
    </row>
    <row r="40" spans="1:52" ht="16.5" customHeight="1">
      <c r="B40" s="139" t="s">
        <v>121</v>
      </c>
      <c r="C40" s="32">
        <f>+[1]TESORERIA!M41</f>
        <v>76.8</v>
      </c>
      <c r="D40" s="32">
        <f>+[1]TESORERIA!N41</f>
        <v>80.5</v>
      </c>
      <c r="E40" s="32">
        <f>+[1]TESORERIA!O41</f>
        <v>111.5</v>
      </c>
      <c r="F40" s="32">
        <f>+[1]TESORERIA!P41</f>
        <v>91.6</v>
      </c>
      <c r="G40" s="32">
        <f>+[1]TESORERIA!Q41</f>
        <v>104.7</v>
      </c>
      <c r="H40" s="32">
        <f>+[1]TESORERIA!R41</f>
        <v>112.4</v>
      </c>
      <c r="I40" s="32">
        <f>+[1]TESORERIA!S41</f>
        <v>100.7</v>
      </c>
      <c r="J40" s="32">
        <f>+[1]TESORERIA!T41</f>
        <v>105.1</v>
      </c>
      <c r="K40" s="32">
        <f>+[1]TESORERIA!U41</f>
        <v>96.5</v>
      </c>
      <c r="L40" s="125">
        <f>SUM(C40:K40)</f>
        <v>879.80000000000007</v>
      </c>
      <c r="M40" s="32">
        <v>76.764484120000006</v>
      </c>
      <c r="N40" s="32">
        <v>80.527924659999996</v>
      </c>
      <c r="O40" s="32">
        <v>111.50106817</v>
      </c>
      <c r="P40" s="32">
        <v>91.549845500000004</v>
      </c>
      <c r="Q40" s="32">
        <v>104.68135885</v>
      </c>
      <c r="R40" s="32">
        <v>112.39190576</v>
      </c>
      <c r="S40" s="32">
        <v>99.942557800000003</v>
      </c>
      <c r="T40" s="32">
        <v>103.79955048477768</v>
      </c>
      <c r="U40" s="32">
        <v>99.070638739364441</v>
      </c>
      <c r="V40" s="33">
        <f>SUM(M40:U40)</f>
        <v>880.22933408414212</v>
      </c>
      <c r="W40" s="33">
        <f>+L40/V40*100</f>
        <v>99.95122474706109</v>
      </c>
    </row>
    <row r="41" spans="1:52" ht="18" customHeight="1">
      <c r="B41" s="139" t="s">
        <v>32</v>
      </c>
      <c r="C41" s="32">
        <f>+[1]TESORERIA!M42</f>
        <v>0</v>
      </c>
      <c r="D41" s="32">
        <f>+[1]TESORERIA!N42</f>
        <v>0</v>
      </c>
      <c r="E41" s="32">
        <f>+[1]TESORERIA!O42</f>
        <v>0</v>
      </c>
      <c r="F41" s="32">
        <f>+[1]TESORERIA!P42</f>
        <v>0</v>
      </c>
      <c r="G41" s="32">
        <f>+[1]TESORERIA!Q42</f>
        <v>0</v>
      </c>
      <c r="H41" s="32">
        <f>+[1]TESORERIA!R42</f>
        <v>0</v>
      </c>
      <c r="I41" s="32">
        <f>+[1]TESORERIA!S42</f>
        <v>0</v>
      </c>
      <c r="J41" s="32">
        <f>+[1]TESORERIA!T42</f>
        <v>0</v>
      </c>
      <c r="K41" s="32">
        <f>+[1]TESORERIA!U42</f>
        <v>0</v>
      </c>
      <c r="L41" s="125">
        <f>SUM(C41:K41)</f>
        <v>0</v>
      </c>
      <c r="M41" s="32">
        <v>2.0999999999999999E-3</v>
      </c>
      <c r="N41" s="32">
        <v>5.4000000000000003E-3</v>
      </c>
      <c r="O41" s="32">
        <v>9.5499999999999995E-3</v>
      </c>
      <c r="P41" s="32">
        <v>7.7499999999999999E-3</v>
      </c>
      <c r="Q41" s="32">
        <v>0</v>
      </c>
      <c r="R41" s="32">
        <v>1.15E-2</v>
      </c>
      <c r="S41" s="32">
        <v>1.32E-2</v>
      </c>
      <c r="T41" s="32">
        <v>6.4851496329757204E-3</v>
      </c>
      <c r="U41" s="32">
        <v>6.9902713298289369E-3</v>
      </c>
      <c r="V41" s="33">
        <f>SUM(M41:U41)</f>
        <v>6.297542096280466E-2</v>
      </c>
      <c r="W41" s="33">
        <f>+L41/V41*100</f>
        <v>0</v>
      </c>
    </row>
    <row r="42" spans="1:52" ht="18" customHeight="1">
      <c r="B42" s="145" t="s">
        <v>122</v>
      </c>
      <c r="C42" s="25">
        <f>+[1]TESORERIA!M43</f>
        <v>3.1</v>
      </c>
      <c r="D42" s="25">
        <f>+[1]TESORERIA!N43</f>
        <v>45.5</v>
      </c>
      <c r="E42" s="25">
        <f>+[1]TESORERIA!O43</f>
        <v>28.9</v>
      </c>
      <c r="F42" s="25">
        <f>+[1]TESORERIA!P43</f>
        <v>38.200000000000003</v>
      </c>
      <c r="G42" s="25">
        <f>+[1]TESORERIA!Q43</f>
        <v>37.299999999999997</v>
      </c>
      <c r="H42" s="25">
        <f>+[1]TESORERIA!R43</f>
        <v>68.8</v>
      </c>
      <c r="I42" s="25">
        <f>+[1]TESORERIA!S43</f>
        <v>111.30000000000001</v>
      </c>
      <c r="J42" s="25">
        <f>+[1]TESORERIA!T43</f>
        <v>31.6</v>
      </c>
      <c r="K42" s="25">
        <f>+[1]TESORERIA!U43</f>
        <v>82.7</v>
      </c>
      <c r="L42" s="122">
        <f>SUM(C42:K42)</f>
        <v>447.40000000000003</v>
      </c>
      <c r="M42" s="25">
        <f>+M43+M44+M45</f>
        <v>3.0633474000000001</v>
      </c>
      <c r="N42" s="25">
        <f t="shared" ref="N42:U42" si="19">+N43+N44+N45</f>
        <v>45.497754049999998</v>
      </c>
      <c r="O42" s="25">
        <f t="shared" si="19"/>
        <v>28.949379450000002</v>
      </c>
      <c r="P42" s="25">
        <f t="shared" si="19"/>
        <v>38.227912500000002</v>
      </c>
      <c r="Q42" s="25">
        <f t="shared" si="19"/>
        <v>37.252030690000005</v>
      </c>
      <c r="R42" s="25">
        <f t="shared" si="19"/>
        <v>68.779944869999994</v>
      </c>
      <c r="S42" s="25">
        <f t="shared" si="19"/>
        <v>111.31859163999999</v>
      </c>
      <c r="T42" s="25">
        <f t="shared" si="19"/>
        <v>26.652620679999998</v>
      </c>
      <c r="U42" s="25">
        <f t="shared" si="19"/>
        <v>60.608436267105105</v>
      </c>
      <c r="V42" s="29">
        <f>SUM(M42:U42)</f>
        <v>420.35001754710504</v>
      </c>
      <c r="W42" s="29">
        <f>+L42/V42*100</f>
        <v>106.43510915278212</v>
      </c>
    </row>
    <row r="43" spans="1:52" s="131" customFormat="1" ht="18" customHeight="1">
      <c r="A43" s="2"/>
      <c r="B43" s="144" t="s">
        <v>123</v>
      </c>
      <c r="C43" s="130">
        <f>+[1]TESORERIA!M44</f>
        <v>3</v>
      </c>
      <c r="D43" s="130">
        <f>+[1]TESORERIA!N44</f>
        <v>3.4</v>
      </c>
      <c r="E43" s="130">
        <f>+[1]TESORERIA!O44</f>
        <v>4.7</v>
      </c>
      <c r="F43" s="130">
        <f>+[1]TESORERIA!P44</f>
        <v>3.6</v>
      </c>
      <c r="G43" s="130">
        <f>+[1]TESORERIA!Q44</f>
        <v>3.9</v>
      </c>
      <c r="H43" s="130">
        <f>+[1]TESORERIA!R44</f>
        <v>5</v>
      </c>
      <c r="I43" s="130">
        <f>+[1]TESORERIA!S44</f>
        <v>3.9</v>
      </c>
      <c r="J43" s="130">
        <f>+[1]TESORERIA!T44</f>
        <v>4.0999999999999996</v>
      </c>
      <c r="K43" s="130">
        <f>+[1]TESORERIA!U44</f>
        <v>5.3</v>
      </c>
      <c r="L43" s="130">
        <f>SUM(C43:K43)</f>
        <v>36.9</v>
      </c>
      <c r="M43" s="130">
        <v>2.98169211</v>
      </c>
      <c r="N43" s="130">
        <v>3.3507143399999997</v>
      </c>
      <c r="O43" s="130">
        <v>4.6659193999999999</v>
      </c>
      <c r="P43" s="130">
        <v>3.6153918199999997</v>
      </c>
      <c r="Q43" s="130">
        <v>3.8854207500000002</v>
      </c>
      <c r="R43" s="130">
        <v>4.9740190700000007</v>
      </c>
      <c r="S43" s="130">
        <v>3.9176302299999999</v>
      </c>
      <c r="T43" s="130">
        <v>3.8643216300000001</v>
      </c>
      <c r="U43" s="130">
        <v>3.9433741804384472</v>
      </c>
      <c r="V43" s="142">
        <f>SUM(M43:U43)</f>
        <v>35.198483530438452</v>
      </c>
      <c r="W43" s="142">
        <f>+L43/V43*100</f>
        <v>104.8340618654498</v>
      </c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</row>
    <row r="44" spans="1:52" s="131" customFormat="1" ht="18" customHeight="1">
      <c r="A44" s="2"/>
      <c r="B44" s="144" t="s">
        <v>124</v>
      </c>
      <c r="C44" s="130">
        <f>+[1]TESORERIA!M45</f>
        <v>0.1</v>
      </c>
      <c r="D44" s="130">
        <f>+[1]TESORERIA!N45</f>
        <v>5.4</v>
      </c>
      <c r="E44" s="130">
        <f>+[1]TESORERIA!O45</f>
        <v>6.3</v>
      </c>
      <c r="F44" s="130">
        <f>+[1]TESORERIA!P45</f>
        <v>14.5</v>
      </c>
      <c r="G44" s="130">
        <f>+[1]TESORERIA!Q45</f>
        <v>31</v>
      </c>
      <c r="H44" s="130">
        <f>+[1]TESORERIA!R45</f>
        <v>52.2</v>
      </c>
      <c r="I44" s="130">
        <f>+[1]TESORERIA!S45</f>
        <v>74.8</v>
      </c>
      <c r="J44" s="130">
        <f>+[1]TESORERIA!T45</f>
        <v>19.399999999999999</v>
      </c>
      <c r="K44" s="130">
        <f>+[1]TESORERIA!U45</f>
        <v>59.2</v>
      </c>
      <c r="L44" s="130">
        <v>0</v>
      </c>
      <c r="M44" s="130">
        <v>8.1655289999999991E-2</v>
      </c>
      <c r="N44" s="130">
        <v>5.4040852199999998</v>
      </c>
      <c r="O44" s="130">
        <v>6.34477096</v>
      </c>
      <c r="P44" s="130">
        <v>14.546497970000001</v>
      </c>
      <c r="Q44" s="130">
        <v>30.952609940000002</v>
      </c>
      <c r="R44" s="130">
        <v>52.216577979999997</v>
      </c>
      <c r="S44" s="130">
        <v>74.791442599999996</v>
      </c>
      <c r="T44" s="130">
        <v>14.64962221</v>
      </c>
      <c r="U44" s="130">
        <v>39.219214263333328</v>
      </c>
      <c r="V44" s="142">
        <f t="shared" ref="V44:V45" si="20">SUM(M44:U44)</f>
        <v>238.20647643333331</v>
      </c>
      <c r="W44" s="142">
        <f t="shared" ref="W44:W45" si="21">+L44/V44*100</f>
        <v>0</v>
      </c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</row>
    <row r="45" spans="1:52" s="131" customFormat="1" ht="18" customHeight="1">
      <c r="A45" s="2"/>
      <c r="B45" s="144" t="s">
        <v>125</v>
      </c>
      <c r="C45" s="130">
        <f>+[1]TESORERIA!M46</f>
        <v>0</v>
      </c>
      <c r="D45" s="130">
        <f>+[1]TESORERIA!N46</f>
        <v>36.700000000000003</v>
      </c>
      <c r="E45" s="130">
        <f>+[1]TESORERIA!O46</f>
        <v>17.899999999999999</v>
      </c>
      <c r="F45" s="130">
        <f>+[1]TESORERIA!P46</f>
        <v>20.100000000000001</v>
      </c>
      <c r="G45" s="130">
        <f>+[1]TESORERIA!Q46</f>
        <v>2.4</v>
      </c>
      <c r="H45" s="130">
        <f>+[1]TESORERIA!R46</f>
        <v>11.6</v>
      </c>
      <c r="I45" s="130">
        <f>+[1]TESORERIA!S46</f>
        <v>32.6</v>
      </c>
      <c r="J45" s="130">
        <f>+[1]TESORERIA!T46</f>
        <v>8.1</v>
      </c>
      <c r="K45" s="130">
        <f>+[1]TESORERIA!U46</f>
        <v>18.2</v>
      </c>
      <c r="L45" s="130">
        <f>SUM(C45:K45)</f>
        <v>147.6</v>
      </c>
      <c r="M45" s="130">
        <v>0</v>
      </c>
      <c r="N45" s="130">
        <v>36.742954490000002</v>
      </c>
      <c r="O45" s="130">
        <v>17.93868909</v>
      </c>
      <c r="P45" s="130">
        <v>20.066022710000002</v>
      </c>
      <c r="Q45" s="130">
        <v>2.4140000000000001</v>
      </c>
      <c r="R45" s="130">
        <v>11.58934782</v>
      </c>
      <c r="S45" s="130">
        <v>32.609518809999997</v>
      </c>
      <c r="T45" s="130">
        <v>8.1386768400000005</v>
      </c>
      <c r="U45" s="130">
        <v>17.445847823333335</v>
      </c>
      <c r="V45" s="142">
        <f t="shared" si="20"/>
        <v>146.94505758333332</v>
      </c>
      <c r="W45" s="142">
        <f t="shared" si="21"/>
        <v>100.44570564497907</v>
      </c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</row>
    <row r="46" spans="1:52" ht="18" customHeight="1">
      <c r="B46" s="133" t="s">
        <v>126</v>
      </c>
      <c r="C46" s="25">
        <f t="shared" ref="C46:V46" si="22">+C47+C55+C57</f>
        <v>3489.5</v>
      </c>
      <c r="D46" s="25">
        <f t="shared" si="22"/>
        <v>479.4</v>
      </c>
      <c r="E46" s="25">
        <f t="shared" si="22"/>
        <v>410.70000000000005</v>
      </c>
      <c r="F46" s="25">
        <f t="shared" si="22"/>
        <v>482.1</v>
      </c>
      <c r="G46" s="25">
        <f t="shared" si="22"/>
        <v>902.80000000000007</v>
      </c>
      <c r="H46" s="25">
        <f t="shared" si="22"/>
        <v>2636.6</v>
      </c>
      <c r="I46" s="25">
        <f t="shared" si="22"/>
        <v>742.59999999999991</v>
      </c>
      <c r="J46" s="25">
        <f t="shared" si="22"/>
        <v>4859.7999999999993</v>
      </c>
      <c r="K46" s="25">
        <f t="shared" si="22"/>
        <v>1201.2</v>
      </c>
      <c r="L46" s="122">
        <f t="shared" si="22"/>
        <v>15204.7</v>
      </c>
      <c r="M46" s="25">
        <f t="shared" si="22"/>
        <v>3489.5308863300002</v>
      </c>
      <c r="N46" s="25">
        <f t="shared" si="22"/>
        <v>479.42559365000005</v>
      </c>
      <c r="O46" s="25">
        <f t="shared" si="22"/>
        <v>410.63121634999999</v>
      </c>
      <c r="P46" s="25">
        <f t="shared" si="22"/>
        <v>482.13051969999998</v>
      </c>
      <c r="Q46" s="25">
        <f t="shared" si="22"/>
        <v>902.81301125000005</v>
      </c>
      <c r="R46" s="25">
        <f t="shared" si="22"/>
        <v>2636.5214110800002</v>
      </c>
      <c r="S46" s="25">
        <f t="shared" si="22"/>
        <v>748.63072953000005</v>
      </c>
      <c r="T46" s="25">
        <f t="shared" si="22"/>
        <v>4761.2372056480426</v>
      </c>
      <c r="U46" s="25">
        <f t="shared" si="22"/>
        <v>4731.4713813200024</v>
      </c>
      <c r="V46" s="29">
        <f t="shared" si="22"/>
        <v>18642.391954858045</v>
      </c>
      <c r="W46" s="29">
        <f>+L46/V46*100</f>
        <v>81.559812908223876</v>
      </c>
    </row>
    <row r="47" spans="1:52" ht="18" customHeight="1">
      <c r="B47" s="146" t="s">
        <v>127</v>
      </c>
      <c r="C47" s="25">
        <f t="shared" ref="C47:L47" si="23">+C48+C51+C53+C54</f>
        <v>2602.5</v>
      </c>
      <c r="D47" s="25">
        <f t="shared" si="23"/>
        <v>396.2</v>
      </c>
      <c r="E47" s="25">
        <f t="shared" si="23"/>
        <v>320.8</v>
      </c>
      <c r="F47" s="25">
        <f t="shared" si="23"/>
        <v>405.8</v>
      </c>
      <c r="G47" s="25">
        <f t="shared" si="23"/>
        <v>820.6</v>
      </c>
      <c r="H47" s="25">
        <f t="shared" si="23"/>
        <v>2563.6</v>
      </c>
      <c r="I47" s="25">
        <f t="shared" si="23"/>
        <v>659.3</v>
      </c>
      <c r="J47" s="25">
        <f t="shared" si="23"/>
        <v>4775.3999999999996</v>
      </c>
      <c r="K47" s="25">
        <f t="shared" si="23"/>
        <v>1126.3</v>
      </c>
      <c r="L47" s="119">
        <f t="shared" si="23"/>
        <v>13670.5</v>
      </c>
      <c r="M47" s="25">
        <f>+M48+M51+M53+M54</f>
        <v>2602.5934727900003</v>
      </c>
      <c r="N47" s="25">
        <f t="shared" ref="N47:V47" si="24">+N48+N51+N53+N54</f>
        <v>396.26138117000005</v>
      </c>
      <c r="O47" s="25">
        <f t="shared" si="24"/>
        <v>320.74644648999998</v>
      </c>
      <c r="P47" s="25">
        <f t="shared" si="24"/>
        <v>405.81041908999998</v>
      </c>
      <c r="Q47" s="25">
        <f t="shared" si="24"/>
        <v>820.59244464000005</v>
      </c>
      <c r="R47" s="25">
        <f t="shared" si="24"/>
        <v>2563.5317039500001</v>
      </c>
      <c r="S47" s="25">
        <f t="shared" si="24"/>
        <v>659.33062244000007</v>
      </c>
      <c r="T47" s="25">
        <f t="shared" si="24"/>
        <v>4682.9040044000003</v>
      </c>
      <c r="U47" s="25">
        <f t="shared" si="24"/>
        <v>4651.9130489999998</v>
      </c>
      <c r="V47" s="25">
        <f t="shared" si="24"/>
        <v>17103.683543970001</v>
      </c>
      <c r="W47" s="29">
        <f>+L47/V47*100</f>
        <v>79.927227166335229</v>
      </c>
    </row>
    <row r="48" spans="1:52" ht="18" customHeight="1">
      <c r="B48" s="147" t="s">
        <v>128</v>
      </c>
      <c r="C48" s="25">
        <f t="shared" ref="C48:V48" si="25">SUM(C49:C50)</f>
        <v>2500.1999999999998</v>
      </c>
      <c r="D48" s="25">
        <f t="shared" si="25"/>
        <v>0</v>
      </c>
      <c r="E48" s="25">
        <f t="shared" si="25"/>
        <v>0</v>
      </c>
      <c r="F48" s="25">
        <f t="shared" si="25"/>
        <v>0</v>
      </c>
      <c r="G48" s="25">
        <f t="shared" si="25"/>
        <v>0</v>
      </c>
      <c r="H48" s="25">
        <f t="shared" si="25"/>
        <v>1448.8</v>
      </c>
      <c r="I48" s="25">
        <f t="shared" ref="I48:J48" si="26">SUM(I49:I50)</f>
        <v>0</v>
      </c>
      <c r="J48" s="25">
        <f t="shared" si="26"/>
        <v>3669</v>
      </c>
      <c r="K48" s="25">
        <f t="shared" si="25"/>
        <v>0</v>
      </c>
      <c r="L48" s="119">
        <f t="shared" si="25"/>
        <v>7618</v>
      </c>
      <c r="M48" s="25">
        <f t="shared" si="25"/>
        <v>2500.2476533000004</v>
      </c>
      <c r="N48" s="25">
        <f t="shared" si="25"/>
        <v>0</v>
      </c>
      <c r="O48" s="25">
        <f t="shared" si="25"/>
        <v>0</v>
      </c>
      <c r="P48" s="25">
        <f t="shared" si="25"/>
        <v>0</v>
      </c>
      <c r="Q48" s="25">
        <f t="shared" si="25"/>
        <v>0</v>
      </c>
      <c r="R48" s="25">
        <f t="shared" si="25"/>
        <v>1448.7648799999999</v>
      </c>
      <c r="S48" s="25">
        <f t="shared" si="25"/>
        <v>0</v>
      </c>
      <c r="T48" s="25">
        <f t="shared" si="25"/>
        <v>3669.0347844000003</v>
      </c>
      <c r="U48" s="25">
        <f t="shared" si="25"/>
        <v>3605</v>
      </c>
      <c r="V48" s="29">
        <f t="shared" si="25"/>
        <v>11223.047317700002</v>
      </c>
      <c r="W48" s="29">
        <f t="shared" ref="W48:W62" si="27">+L48/V48*100</f>
        <v>67.878177685177903</v>
      </c>
    </row>
    <row r="49" spans="2:24" ht="18" customHeight="1">
      <c r="B49" s="148" t="s">
        <v>129</v>
      </c>
      <c r="C49" s="32">
        <f>+[1]TESORERIA!M50</f>
        <v>0</v>
      </c>
      <c r="D49" s="32">
        <f>+[1]TESORERIA!N50</f>
        <v>0</v>
      </c>
      <c r="E49" s="32">
        <f>+[1]TESORERIA!O50</f>
        <v>0</v>
      </c>
      <c r="F49" s="32">
        <f>+[1]TESORERIA!P50</f>
        <v>0</v>
      </c>
      <c r="G49" s="32">
        <f>+[1]TESORERIA!Q50</f>
        <v>0</v>
      </c>
      <c r="H49" s="32">
        <f>+[1]TESORERIA!R50</f>
        <v>0</v>
      </c>
      <c r="I49" s="32">
        <f>+[1]TESORERIA!S50</f>
        <v>0</v>
      </c>
      <c r="J49" s="32">
        <f>+[1]TESORERIA!T50</f>
        <v>3669</v>
      </c>
      <c r="K49" s="32">
        <f>+[1]TESORERIA!U50</f>
        <v>0</v>
      </c>
      <c r="L49" s="137">
        <f>+[1]TESORERIA!V50</f>
        <v>3669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3669.0347844000003</v>
      </c>
      <c r="U49" s="32">
        <v>3605</v>
      </c>
      <c r="V49" s="33">
        <f>SUM(M49:U49)</f>
        <v>7274.0347844000007</v>
      </c>
      <c r="W49" s="33">
        <f t="shared" si="27"/>
        <v>50.439681809998902</v>
      </c>
    </row>
    <row r="50" spans="2:24" ht="18" customHeight="1">
      <c r="B50" s="148" t="s">
        <v>130</v>
      </c>
      <c r="C50" s="32">
        <f>+[1]TESORERIA!M51</f>
        <v>2500.1999999999998</v>
      </c>
      <c r="D50" s="32">
        <f>+[1]TESORERIA!N51</f>
        <v>0</v>
      </c>
      <c r="E50" s="32">
        <f>+[1]TESORERIA!O51</f>
        <v>0</v>
      </c>
      <c r="F50" s="32">
        <f>+[1]TESORERIA!P51</f>
        <v>0</v>
      </c>
      <c r="G50" s="32">
        <f>+[1]TESORERIA!Q51</f>
        <v>0</v>
      </c>
      <c r="H50" s="32">
        <f>+[1]TESORERIA!R51</f>
        <v>1448.8</v>
      </c>
      <c r="I50" s="32">
        <f>+[1]TESORERIA!S51</f>
        <v>0</v>
      </c>
      <c r="J50" s="32">
        <f>+[1]TESORERIA!T51</f>
        <v>0</v>
      </c>
      <c r="K50" s="32">
        <f>+[1]TESORERIA!U51</f>
        <v>0</v>
      </c>
      <c r="L50" s="125">
        <f>SUM(C50:K50)</f>
        <v>3949</v>
      </c>
      <c r="M50" s="32">
        <v>2500.2476533000004</v>
      </c>
      <c r="N50" s="32">
        <v>0</v>
      </c>
      <c r="O50" s="32">
        <v>0</v>
      </c>
      <c r="P50" s="32">
        <v>0</v>
      </c>
      <c r="Q50" s="32">
        <v>0</v>
      </c>
      <c r="R50" s="32">
        <v>1448.7648799999999</v>
      </c>
      <c r="S50" s="32">
        <v>0</v>
      </c>
      <c r="T50" s="32">
        <v>0</v>
      </c>
      <c r="U50" s="32">
        <v>0</v>
      </c>
      <c r="V50" s="33">
        <f>SUM(M50:U50)</f>
        <v>3949.0125333000005</v>
      </c>
      <c r="W50" s="33">
        <f t="shared" si="27"/>
        <v>99.999682621923967</v>
      </c>
    </row>
    <row r="51" spans="2:24" ht="18" customHeight="1">
      <c r="B51" s="149" t="s">
        <v>131</v>
      </c>
      <c r="C51" s="25">
        <f t="shared" ref="C51:V51" si="28">SUM(C52:C52)</f>
        <v>102.3</v>
      </c>
      <c r="D51" s="25">
        <f t="shared" si="28"/>
        <v>396.2</v>
      </c>
      <c r="E51" s="25">
        <f t="shared" si="28"/>
        <v>88.8</v>
      </c>
      <c r="F51" s="25">
        <f t="shared" si="28"/>
        <v>2.7</v>
      </c>
      <c r="G51" s="25">
        <f t="shared" si="28"/>
        <v>177.4</v>
      </c>
      <c r="H51" s="25">
        <f t="shared" si="28"/>
        <v>91.2</v>
      </c>
      <c r="I51" s="25">
        <f t="shared" si="28"/>
        <v>81.400000000000006</v>
      </c>
      <c r="J51" s="25">
        <f t="shared" si="28"/>
        <v>92.5</v>
      </c>
      <c r="K51" s="25">
        <f t="shared" si="28"/>
        <v>86.6</v>
      </c>
      <c r="L51" s="119">
        <f t="shared" si="28"/>
        <v>1119.0999999999999</v>
      </c>
      <c r="M51" s="25">
        <f>+M52</f>
        <v>102.34581949</v>
      </c>
      <c r="N51" s="25">
        <f t="shared" ref="N51:U51" si="29">+N52</f>
        <v>396.25940617000003</v>
      </c>
      <c r="O51" s="25">
        <f t="shared" si="29"/>
        <v>88.791973739999989</v>
      </c>
      <c r="P51" s="25">
        <f t="shared" si="29"/>
        <v>2.71615414</v>
      </c>
      <c r="Q51" s="25">
        <f t="shared" si="29"/>
        <v>177.41302463999997</v>
      </c>
      <c r="R51" s="25">
        <f t="shared" si="29"/>
        <v>91.161928319999987</v>
      </c>
      <c r="S51" s="25">
        <f t="shared" si="29"/>
        <v>81.431643309999998</v>
      </c>
      <c r="T51" s="25">
        <f t="shared" si="29"/>
        <v>0</v>
      </c>
      <c r="U51" s="25">
        <f t="shared" si="29"/>
        <v>0</v>
      </c>
      <c r="V51" s="25">
        <f t="shared" si="28"/>
        <v>940.11994980999998</v>
      </c>
      <c r="W51" s="25">
        <f t="shared" si="27"/>
        <v>119.03800150461355</v>
      </c>
    </row>
    <row r="52" spans="2:24" ht="18" customHeight="1">
      <c r="B52" s="148" t="s">
        <v>132</v>
      </c>
      <c r="C52" s="32">
        <f>+[1]TESORERIA!M53</f>
        <v>102.3</v>
      </c>
      <c r="D52" s="32">
        <f>+[1]TESORERIA!N53</f>
        <v>396.2</v>
      </c>
      <c r="E52" s="32">
        <f>+[1]TESORERIA!O53</f>
        <v>88.8</v>
      </c>
      <c r="F52" s="32">
        <f>+[1]TESORERIA!P53</f>
        <v>2.7</v>
      </c>
      <c r="G52" s="32">
        <f>+[1]TESORERIA!Q53</f>
        <v>177.4</v>
      </c>
      <c r="H52" s="32">
        <f>+[1]TESORERIA!R53</f>
        <v>91.2</v>
      </c>
      <c r="I52" s="32">
        <f>+[1]TESORERIA!S53</f>
        <v>81.400000000000006</v>
      </c>
      <c r="J52" s="32">
        <f>+[1]TESORERIA!T53</f>
        <v>92.5</v>
      </c>
      <c r="K52" s="32">
        <f>+[1]TESORERIA!U53</f>
        <v>86.6</v>
      </c>
      <c r="L52" s="125">
        <f>SUM(C52:K52)</f>
        <v>1119.0999999999999</v>
      </c>
      <c r="M52" s="150">
        <v>102.34581949</v>
      </c>
      <c r="N52" s="150">
        <v>396.25940617000003</v>
      </c>
      <c r="O52" s="150">
        <v>88.791973739999989</v>
      </c>
      <c r="P52" s="150">
        <v>2.71615414</v>
      </c>
      <c r="Q52" s="150">
        <v>177.41302463999997</v>
      </c>
      <c r="R52" s="150">
        <v>91.161928319999987</v>
      </c>
      <c r="S52" s="150">
        <v>81.431643309999998</v>
      </c>
      <c r="T52" s="150">
        <v>0</v>
      </c>
      <c r="U52" s="150">
        <v>0</v>
      </c>
      <c r="V52" s="33">
        <f t="shared" ref="V52:V58" si="30">SUM(M52:U52)</f>
        <v>940.11994980999998</v>
      </c>
      <c r="W52" s="33">
        <f t="shared" si="27"/>
        <v>119.03800150461355</v>
      </c>
    </row>
    <row r="53" spans="2:24" ht="18" customHeight="1">
      <c r="B53" s="149" t="s">
        <v>65</v>
      </c>
      <c r="C53" s="151">
        <f>+[1]TESORERIA!M54</f>
        <v>0</v>
      </c>
      <c r="D53" s="151">
        <f>+[1]TESORERIA!N54</f>
        <v>0</v>
      </c>
      <c r="E53" s="151">
        <f>+[1]TESORERIA!O54</f>
        <v>0</v>
      </c>
      <c r="F53" s="151">
        <f>+[1]TESORERIA!P54</f>
        <v>0</v>
      </c>
      <c r="G53" s="151">
        <f>+[1]TESORERIA!Q54</f>
        <v>0</v>
      </c>
      <c r="H53" s="151">
        <f>+[1]TESORERIA!R54</f>
        <v>0</v>
      </c>
      <c r="I53" s="151">
        <f>+[1]TESORERIA!S54</f>
        <v>0</v>
      </c>
      <c r="J53" s="151">
        <f>+[1]TESORERIA!T54</f>
        <v>0</v>
      </c>
      <c r="K53" s="151">
        <f>+[1]TESORERIA!U54</f>
        <v>0</v>
      </c>
      <c r="L53" s="122">
        <f>SUM(C53:K53)</f>
        <v>0</v>
      </c>
      <c r="M53" s="151">
        <v>0</v>
      </c>
      <c r="N53" s="151">
        <v>1.9750000000000002E-3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29">
        <f t="shared" si="30"/>
        <v>1.9750000000000002E-3</v>
      </c>
      <c r="W53" s="29">
        <f t="shared" si="27"/>
        <v>0</v>
      </c>
    </row>
    <row r="54" spans="2:24" ht="18" customHeight="1">
      <c r="B54" s="149" t="s">
        <v>133</v>
      </c>
      <c r="C54" s="151">
        <f>+[1]TESORERIA!M55</f>
        <v>0</v>
      </c>
      <c r="D54" s="151">
        <f>+[1]TESORERIA!N55</f>
        <v>0</v>
      </c>
      <c r="E54" s="151">
        <f>+[1]TESORERIA!O55</f>
        <v>232</v>
      </c>
      <c r="F54" s="151">
        <f>+[1]TESORERIA!P55</f>
        <v>403.1</v>
      </c>
      <c r="G54" s="151">
        <f>+[1]TESORERIA!Q55</f>
        <v>643.20000000000005</v>
      </c>
      <c r="H54" s="151">
        <f>+[1]TESORERIA!R55</f>
        <v>1023.6</v>
      </c>
      <c r="I54" s="151">
        <f>+[1]TESORERIA!S55</f>
        <v>577.9</v>
      </c>
      <c r="J54" s="151">
        <f>+[1]TESORERIA!T55</f>
        <v>1013.9</v>
      </c>
      <c r="K54" s="151">
        <f>+[1]TESORERIA!U55</f>
        <v>1039.7</v>
      </c>
      <c r="L54" s="152">
        <f>+[1]TESORERIA!V55</f>
        <v>4933.4000000000005</v>
      </c>
      <c r="M54" s="151">
        <v>0</v>
      </c>
      <c r="N54" s="151">
        <v>0</v>
      </c>
      <c r="O54" s="151">
        <v>231.95447275000001</v>
      </c>
      <c r="P54" s="151">
        <v>403.09426494999997</v>
      </c>
      <c r="Q54" s="151">
        <v>643.17942000000005</v>
      </c>
      <c r="R54" s="151">
        <v>1023.60489563</v>
      </c>
      <c r="S54" s="151">
        <v>577.89897913000004</v>
      </c>
      <c r="T54" s="151">
        <v>1013.86922</v>
      </c>
      <c r="U54" s="151">
        <v>1046.9130489999998</v>
      </c>
      <c r="V54" s="29">
        <f t="shared" si="30"/>
        <v>4940.5143014599998</v>
      </c>
      <c r="W54" s="29">
        <f t="shared" si="27"/>
        <v>99.85600079210586</v>
      </c>
    </row>
    <row r="55" spans="2:24" ht="18" customHeight="1">
      <c r="B55" s="149" t="s">
        <v>68</v>
      </c>
      <c r="C55" s="151">
        <f>+[1]TESORERIA!M56</f>
        <v>85.6</v>
      </c>
      <c r="D55" s="151">
        <f>+[1]TESORERIA!N56</f>
        <v>83.2</v>
      </c>
      <c r="E55" s="151">
        <f>+[1]TESORERIA!O56</f>
        <v>89.9</v>
      </c>
      <c r="F55" s="151">
        <f>+[1]TESORERIA!P56</f>
        <v>76.3</v>
      </c>
      <c r="G55" s="151">
        <f>+[1]TESORERIA!Q56</f>
        <v>82.2</v>
      </c>
      <c r="H55" s="151">
        <f>+[1]TESORERIA!R56</f>
        <v>72.900000000000006</v>
      </c>
      <c r="I55" s="151">
        <f>+[1]TESORERIA!S56</f>
        <v>83.3</v>
      </c>
      <c r="J55" s="151">
        <f>+[1]TESORERIA!T56</f>
        <v>84.4</v>
      </c>
      <c r="K55" s="151">
        <f>+[1]TESORERIA!U56</f>
        <v>74.900000000000006</v>
      </c>
      <c r="L55" s="122">
        <f>SUM(C55:K55)</f>
        <v>732.69999999999993</v>
      </c>
      <c r="M55" s="96">
        <v>85.58000315000001</v>
      </c>
      <c r="N55" s="96">
        <v>83.164212480000003</v>
      </c>
      <c r="O55" s="96">
        <v>89.884769860000006</v>
      </c>
      <c r="P55" s="96">
        <v>76.320100609999997</v>
      </c>
      <c r="Q55" s="96">
        <v>82.220566610000006</v>
      </c>
      <c r="R55" s="96">
        <v>72.88470713000001</v>
      </c>
      <c r="S55" s="96">
        <v>83.300107089999997</v>
      </c>
      <c r="T55" s="96">
        <v>78.333201248042002</v>
      </c>
      <c r="U55" s="96">
        <v>79.558332320002577</v>
      </c>
      <c r="V55" s="29">
        <f t="shared" si="30"/>
        <v>731.24600049804451</v>
      </c>
      <c r="W55" s="29">
        <f t="shared" si="27"/>
        <v>100.1988386262578</v>
      </c>
    </row>
    <row r="56" spans="2:24" ht="18" customHeight="1">
      <c r="B56" s="153" t="s">
        <v>134</v>
      </c>
      <c r="C56" s="154">
        <f>+[1]TESORERIA!M56</f>
        <v>85.6</v>
      </c>
      <c r="D56" s="154">
        <f>+[1]TESORERIA!N56</f>
        <v>83.2</v>
      </c>
      <c r="E56" s="154">
        <f>+[1]TESORERIA!O56</f>
        <v>89.9</v>
      </c>
      <c r="F56" s="154">
        <f>+[1]TESORERIA!P56</f>
        <v>76.3</v>
      </c>
      <c r="G56" s="154">
        <f>+[1]TESORERIA!Q56</f>
        <v>82.2</v>
      </c>
      <c r="H56" s="154">
        <f>+[1]TESORERIA!R56</f>
        <v>72.900000000000006</v>
      </c>
      <c r="I56" s="154">
        <f>+[1]TESORERIA!S56</f>
        <v>83.3</v>
      </c>
      <c r="J56" s="154">
        <f>+[1]TESORERIA!T56</f>
        <v>84.4</v>
      </c>
      <c r="K56" s="154">
        <f>+[1]TESORERIA!U56</f>
        <v>74.900000000000006</v>
      </c>
      <c r="L56" s="130">
        <f>SUM(C56:K56)</f>
        <v>732.69999999999993</v>
      </c>
      <c r="M56" s="155">
        <v>85.565503150000012</v>
      </c>
      <c r="N56" s="155">
        <v>83.149712480000005</v>
      </c>
      <c r="O56" s="155">
        <v>89.879769859999996</v>
      </c>
      <c r="P56" s="155">
        <v>76.303671409999993</v>
      </c>
      <c r="Q56" s="155">
        <v>82.220566610000006</v>
      </c>
      <c r="R56" s="155">
        <v>72.875777930000012</v>
      </c>
      <c r="S56" s="155">
        <v>83.287677889999998</v>
      </c>
      <c r="T56" s="155">
        <v>78.28514401000001</v>
      </c>
      <c r="U56" s="155">
        <v>79.558332320002577</v>
      </c>
      <c r="V56" s="142">
        <f t="shared" si="30"/>
        <v>731.12615566000272</v>
      </c>
      <c r="W56" s="156">
        <f t="shared" si="27"/>
        <v>100.21526303331009</v>
      </c>
    </row>
    <row r="57" spans="2:24" ht="18" customHeight="1">
      <c r="B57" s="149" t="s">
        <v>69</v>
      </c>
      <c r="C57" s="151">
        <f>+[1]TESORERIA!M58</f>
        <v>801.4</v>
      </c>
      <c r="D57" s="151">
        <f>+[1]TESORERIA!N58</f>
        <v>0</v>
      </c>
      <c r="E57" s="151">
        <f>+[1]TESORERIA!O58</f>
        <v>0</v>
      </c>
      <c r="F57" s="151">
        <f>+[1]TESORERIA!P58</f>
        <v>0</v>
      </c>
      <c r="G57" s="151">
        <f>+[1]TESORERIA!Q58</f>
        <v>0</v>
      </c>
      <c r="H57" s="151">
        <f>+[1]TESORERIA!R58</f>
        <v>0.1</v>
      </c>
      <c r="I57" s="151">
        <f>+[1]TESORERIA!S58</f>
        <v>0</v>
      </c>
      <c r="J57" s="151">
        <f>+[1]TESORERIA!T58</f>
        <v>0</v>
      </c>
      <c r="K57" s="151">
        <f>+[1]TESORERIA!U58</f>
        <v>0</v>
      </c>
      <c r="L57" s="122">
        <f>SUM(C57:K57)</f>
        <v>801.5</v>
      </c>
      <c r="M57" s="25">
        <v>801.35741039000004</v>
      </c>
      <c r="N57" s="25">
        <v>0</v>
      </c>
      <c r="O57" s="25">
        <v>0</v>
      </c>
      <c r="P57" s="25">
        <v>0</v>
      </c>
      <c r="Q57" s="25">
        <v>0</v>
      </c>
      <c r="R57" s="25">
        <v>0.105</v>
      </c>
      <c r="S57" s="25">
        <v>6</v>
      </c>
      <c r="T57" s="25">
        <v>0</v>
      </c>
      <c r="U57" s="25">
        <v>0</v>
      </c>
      <c r="V57" s="29">
        <f t="shared" si="30"/>
        <v>807.46241039000006</v>
      </c>
      <c r="W57" s="157">
        <v>0</v>
      </c>
      <c r="X57" s="120"/>
    </row>
    <row r="58" spans="2:24" ht="18" customHeight="1">
      <c r="B58" s="133" t="s">
        <v>135</v>
      </c>
      <c r="C58" s="25">
        <f t="shared" ref="C58:K58" si="31">+C59+C62</f>
        <v>0</v>
      </c>
      <c r="D58" s="25">
        <f t="shared" si="31"/>
        <v>0</v>
      </c>
      <c r="E58" s="25">
        <f t="shared" si="31"/>
        <v>826.2</v>
      </c>
      <c r="F58" s="25">
        <f t="shared" si="31"/>
        <v>0</v>
      </c>
      <c r="G58" s="25">
        <f t="shared" si="31"/>
        <v>18.600000000000001</v>
      </c>
      <c r="H58" s="25">
        <f t="shared" si="31"/>
        <v>2.6</v>
      </c>
      <c r="I58" s="25">
        <f t="shared" si="31"/>
        <v>0</v>
      </c>
      <c r="J58" s="25">
        <f t="shared" si="31"/>
        <v>0</v>
      </c>
      <c r="K58" s="25">
        <f t="shared" si="31"/>
        <v>2390.6</v>
      </c>
      <c r="L58" s="119">
        <f>+L59+L62</f>
        <v>3238</v>
      </c>
      <c r="M58" s="25">
        <f t="shared" ref="M58:U58" si="32">+M59+M62</f>
        <v>0</v>
      </c>
      <c r="N58" s="25">
        <f t="shared" si="32"/>
        <v>0</v>
      </c>
      <c r="O58" s="25">
        <f t="shared" si="32"/>
        <v>826.24950000000001</v>
      </c>
      <c r="P58" s="25">
        <f t="shared" si="32"/>
        <v>0</v>
      </c>
      <c r="Q58" s="25">
        <f t="shared" si="32"/>
        <v>18.600000000000001</v>
      </c>
      <c r="R58" s="25">
        <f t="shared" si="32"/>
        <v>2.657</v>
      </c>
      <c r="S58" s="25">
        <f t="shared" si="32"/>
        <v>0</v>
      </c>
      <c r="T58" s="25">
        <f t="shared" si="32"/>
        <v>0</v>
      </c>
      <c r="U58" s="25">
        <f t="shared" si="32"/>
        <v>0</v>
      </c>
      <c r="V58" s="29">
        <f t="shared" si="30"/>
        <v>847.50650000000007</v>
      </c>
      <c r="W58" s="158">
        <f t="shared" si="27"/>
        <v>382.06196648639269</v>
      </c>
      <c r="X58" s="120"/>
    </row>
    <row r="59" spans="2:24" ht="18" customHeight="1">
      <c r="B59" s="159" t="s">
        <v>136</v>
      </c>
      <c r="C59" s="160">
        <f>+C60+C61</f>
        <v>0</v>
      </c>
      <c r="D59" s="160">
        <f t="shared" ref="D59:K59" si="33">+D60+D61</f>
        <v>0</v>
      </c>
      <c r="E59" s="160">
        <f t="shared" si="33"/>
        <v>0</v>
      </c>
      <c r="F59" s="160">
        <f t="shared" si="33"/>
        <v>0</v>
      </c>
      <c r="G59" s="160">
        <f t="shared" si="33"/>
        <v>18.600000000000001</v>
      </c>
      <c r="H59" s="160">
        <f t="shared" si="33"/>
        <v>2.6</v>
      </c>
      <c r="I59" s="160">
        <f t="shared" si="33"/>
        <v>0</v>
      </c>
      <c r="J59" s="160">
        <f t="shared" si="33"/>
        <v>0</v>
      </c>
      <c r="K59" s="160">
        <f t="shared" si="33"/>
        <v>0</v>
      </c>
      <c r="L59" s="161">
        <f>+L60+L61</f>
        <v>21.200000000000003</v>
      </c>
      <c r="M59" s="160">
        <v>0</v>
      </c>
      <c r="N59" s="160">
        <v>0</v>
      </c>
      <c r="O59" s="160">
        <v>0</v>
      </c>
      <c r="P59" s="160">
        <v>0</v>
      </c>
      <c r="Q59" s="160">
        <v>18.600000000000001</v>
      </c>
      <c r="R59" s="160">
        <v>2.657</v>
      </c>
      <c r="S59" s="160">
        <v>0</v>
      </c>
      <c r="T59" s="160">
        <v>0</v>
      </c>
      <c r="U59" s="160">
        <v>0</v>
      </c>
      <c r="V59" s="160">
        <f>SUM(M59:U59)</f>
        <v>21.257000000000001</v>
      </c>
      <c r="W59" s="160">
        <f t="shared" si="27"/>
        <v>99.731853036646754</v>
      </c>
    </row>
    <row r="60" spans="2:24" ht="18" customHeight="1">
      <c r="B60" s="162" t="s">
        <v>137</v>
      </c>
      <c r="C60" s="32">
        <f>+[1]TESORERIA!M63</f>
        <v>0</v>
      </c>
      <c r="D60" s="32">
        <f>+[1]TESORERIA!N63</f>
        <v>0</v>
      </c>
      <c r="E60" s="32">
        <f>+[1]TESORERIA!O63</f>
        <v>0</v>
      </c>
      <c r="F60" s="32">
        <f>+[1]TESORERIA!P63</f>
        <v>0</v>
      </c>
      <c r="G60" s="32">
        <f>+[1]TESORERIA!Q63</f>
        <v>18.600000000000001</v>
      </c>
      <c r="H60" s="32">
        <f>+[1]TESORERIA!R63</f>
        <v>2.6</v>
      </c>
      <c r="I60" s="32">
        <f>+[1]TESORERIA!S63</f>
        <v>0</v>
      </c>
      <c r="J60" s="32">
        <f>+[1]TESORERIA!T63</f>
        <v>0</v>
      </c>
      <c r="K60" s="32">
        <f>+[1]TESORERIA!U63</f>
        <v>0</v>
      </c>
      <c r="L60" s="125">
        <f>SUM(C60:K60)</f>
        <v>21.200000000000003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3">
        <f>SUM(M60:U60)</f>
        <v>0</v>
      </c>
      <c r="W60" s="157">
        <v>0</v>
      </c>
    </row>
    <row r="61" spans="2:24" ht="18" customHeight="1">
      <c r="B61" s="162" t="s">
        <v>138</v>
      </c>
      <c r="C61" s="32">
        <f>+[1]TESORERIA!M64</f>
        <v>0</v>
      </c>
      <c r="D61" s="32">
        <f>+[1]TESORERIA!N64</f>
        <v>0</v>
      </c>
      <c r="E61" s="32">
        <f>+[1]TESORERIA!O64</f>
        <v>0</v>
      </c>
      <c r="F61" s="32">
        <f>+[1]TESORERIA!P64</f>
        <v>0</v>
      </c>
      <c r="G61" s="32">
        <f>+[1]TESORERIA!Q64</f>
        <v>0</v>
      </c>
      <c r="H61" s="32">
        <f>+[1]TESORERIA!R64</f>
        <v>0</v>
      </c>
      <c r="I61" s="32">
        <f>+[1]TESORERIA!S64</f>
        <v>0</v>
      </c>
      <c r="J61" s="32">
        <f>+[1]TESORERIA!T64</f>
        <v>0</v>
      </c>
      <c r="K61" s="32">
        <f>+[1]TESORERIA!U64</f>
        <v>0</v>
      </c>
      <c r="L61" s="125">
        <f>SUM(C61:K61)</f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3">
        <f>SUM(M61:U61)</f>
        <v>0</v>
      </c>
      <c r="W61" s="157">
        <v>0</v>
      </c>
    </row>
    <row r="62" spans="2:24" ht="18" customHeight="1">
      <c r="B62" s="163" t="s">
        <v>139</v>
      </c>
      <c r="C62" s="32">
        <f>+[1]TESORERIA!M65</f>
        <v>0</v>
      </c>
      <c r="D62" s="32">
        <f>+[1]TESORERIA!N65</f>
        <v>0</v>
      </c>
      <c r="E62" s="32">
        <f>+[1]TESORERIA!O65</f>
        <v>826.2</v>
      </c>
      <c r="F62" s="32">
        <f>+[1]TESORERIA!P65</f>
        <v>0</v>
      </c>
      <c r="G62" s="32">
        <f>+[1]TESORERIA!Q65</f>
        <v>0</v>
      </c>
      <c r="H62" s="32">
        <f>+[1]TESORERIA!R65</f>
        <v>0</v>
      </c>
      <c r="I62" s="32">
        <f>+[1]TESORERIA!S65</f>
        <v>0</v>
      </c>
      <c r="J62" s="32">
        <f>+[1]TESORERIA!T65</f>
        <v>0</v>
      </c>
      <c r="K62" s="32">
        <f>+[1]TESORERIA!U65</f>
        <v>2390.6</v>
      </c>
      <c r="L62" s="125">
        <f>SUM(C62:K62)</f>
        <v>3216.8</v>
      </c>
      <c r="M62" s="32">
        <v>0</v>
      </c>
      <c r="N62" s="32">
        <v>0</v>
      </c>
      <c r="O62" s="32">
        <v>826.24950000000001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3">
        <f>SUM(M62:U62)</f>
        <v>826.24950000000001</v>
      </c>
      <c r="W62" s="164">
        <f t="shared" si="27"/>
        <v>389.32550034826045</v>
      </c>
    </row>
    <row r="63" spans="2:24" ht="27.75" customHeight="1" thickBot="1">
      <c r="B63" s="165" t="s">
        <v>140</v>
      </c>
      <c r="C63" s="55">
        <f t="shared" ref="C63:V63" si="34">+C58+C8</f>
        <v>5961.3</v>
      </c>
      <c r="D63" s="55">
        <f t="shared" si="34"/>
        <v>3205.5</v>
      </c>
      <c r="E63" s="166">
        <f t="shared" si="34"/>
        <v>4053.3</v>
      </c>
      <c r="F63" s="166">
        <f t="shared" si="34"/>
        <v>2626.2</v>
      </c>
      <c r="G63" s="166">
        <f t="shared" si="34"/>
        <v>3201.9</v>
      </c>
      <c r="H63" s="166">
        <f t="shared" si="34"/>
        <v>5453.5</v>
      </c>
      <c r="I63" s="166">
        <f t="shared" si="34"/>
        <v>3083.7</v>
      </c>
      <c r="J63" s="166">
        <f t="shared" si="34"/>
        <v>7389.7999999999993</v>
      </c>
      <c r="K63" s="166">
        <f t="shared" si="34"/>
        <v>6031.7999999999993</v>
      </c>
      <c r="L63" s="166">
        <f t="shared" si="34"/>
        <v>41007</v>
      </c>
      <c r="M63" s="166">
        <f t="shared" si="34"/>
        <v>5961.2752394199997</v>
      </c>
      <c r="N63" s="166">
        <f t="shared" si="34"/>
        <v>3205.5069909899998</v>
      </c>
      <c r="O63" s="166">
        <f t="shared" si="34"/>
        <v>4053.3077218000003</v>
      </c>
      <c r="P63" s="166">
        <f t="shared" si="34"/>
        <v>2627.3858590899999</v>
      </c>
      <c r="Q63" s="166">
        <f t="shared" si="34"/>
        <v>3201.9777764300002</v>
      </c>
      <c r="R63" s="166">
        <f t="shared" si="34"/>
        <v>5453.4904916900005</v>
      </c>
      <c r="S63" s="166">
        <f t="shared" si="34"/>
        <v>3078.3252688299999</v>
      </c>
      <c r="T63" s="166">
        <f>+T58+T8</f>
        <v>7241.1859045639085</v>
      </c>
      <c r="U63" s="166">
        <f>+U58+U8</f>
        <v>7733.3543861301168</v>
      </c>
      <c r="V63" s="166">
        <f t="shared" si="34"/>
        <v>42555.755607534025</v>
      </c>
      <c r="W63" s="166">
        <f>+L63/V63*100</f>
        <v>96.360643618181143</v>
      </c>
    </row>
    <row r="64" spans="2:24" ht="18" customHeight="1" thickTop="1">
      <c r="B64" s="57" t="s">
        <v>72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8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55" ht="15" customHeight="1">
      <c r="B65" s="61" t="s">
        <v>73</v>
      </c>
      <c r="C65" s="85"/>
      <c r="D65" s="85"/>
      <c r="E65" s="85"/>
      <c r="F65" s="85"/>
      <c r="G65" s="85"/>
      <c r="H65" s="85"/>
      <c r="I65" s="85"/>
      <c r="J65" s="85"/>
      <c r="K65" s="85"/>
      <c r="L65" s="169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69"/>
    </row>
    <row r="66" spans="1:55" ht="12" customHeight="1">
      <c r="B66" s="65" t="s">
        <v>144</v>
      </c>
      <c r="C66" s="85"/>
      <c r="D66" s="85"/>
      <c r="E66" s="85"/>
      <c r="F66" s="85"/>
      <c r="G66" s="85"/>
      <c r="H66" s="85"/>
      <c r="I66" s="85"/>
      <c r="J66" s="85"/>
      <c r="K66" s="85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</row>
    <row r="67" spans="1:55" s="110" customFormat="1" ht="14.25">
      <c r="A67" s="2"/>
      <c r="B67" s="65" t="s">
        <v>141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69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BA67" s="2"/>
      <c r="BB67" s="2"/>
      <c r="BC67" s="2"/>
    </row>
    <row r="68" spans="1:55" s="110" customFormat="1" ht="14.25">
      <c r="A68" s="2"/>
      <c r="B68" s="65" t="s">
        <v>142</v>
      </c>
      <c r="C68" s="68"/>
      <c r="D68" s="68"/>
      <c r="E68" s="68"/>
      <c r="F68" s="68"/>
      <c r="G68" s="68"/>
      <c r="H68" s="68"/>
      <c r="I68" s="68"/>
      <c r="J68" s="68"/>
      <c r="K68" s="68"/>
      <c r="L68" s="169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BA68" s="2"/>
      <c r="BB68" s="2"/>
      <c r="BC68" s="2"/>
    </row>
    <row r="69" spans="1:55" s="110" customFormat="1" ht="14.25">
      <c r="A69" s="2"/>
      <c r="B69" s="70" t="s">
        <v>143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69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BA69" s="2"/>
      <c r="BB69" s="2"/>
      <c r="BC69" s="2"/>
    </row>
    <row r="70" spans="1:55" s="110" customFormat="1" ht="16.5">
      <c r="A70" s="2"/>
      <c r="B70" s="68"/>
      <c r="C70" s="173"/>
      <c r="D70" s="173"/>
      <c r="E70" s="173"/>
      <c r="F70" s="173"/>
      <c r="G70" s="173"/>
      <c r="H70" s="173"/>
      <c r="I70" s="173"/>
      <c r="J70" s="173"/>
      <c r="K70" s="173"/>
      <c r="L70" s="174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BA70" s="2"/>
      <c r="BB70" s="2"/>
      <c r="BC70" s="2"/>
    </row>
    <row r="71" spans="1:55" s="110" customFormat="1" ht="14.25">
      <c r="A71" s="2"/>
      <c r="B71" s="68"/>
      <c r="C71" s="175"/>
      <c r="D71" s="175"/>
      <c r="E71" s="175"/>
      <c r="F71" s="175"/>
      <c r="G71" s="175"/>
      <c r="H71" s="175"/>
      <c r="I71" s="175"/>
      <c r="J71" s="175"/>
      <c r="K71" s="175"/>
      <c r="L71" s="176"/>
      <c r="M71" s="172"/>
      <c r="N71" s="172"/>
      <c r="O71" s="172"/>
      <c r="P71" s="172"/>
      <c r="Q71" s="172"/>
      <c r="R71" s="172"/>
      <c r="S71" s="172"/>
      <c r="T71" s="172"/>
      <c r="U71" s="172"/>
      <c r="V71" s="177"/>
      <c r="W71" s="68"/>
      <c r="BA71" s="2"/>
      <c r="BB71" s="2"/>
      <c r="BC71" s="2"/>
    </row>
    <row r="72" spans="1:55" s="110" customFormat="1" ht="14.25">
      <c r="A72" s="2"/>
      <c r="B72" s="80"/>
      <c r="C72" s="68"/>
      <c r="D72" s="68"/>
      <c r="E72" s="68"/>
      <c r="F72" s="68"/>
      <c r="G72" s="68"/>
      <c r="H72" s="68"/>
      <c r="I72" s="68"/>
      <c r="J72" s="68"/>
      <c r="K72" s="68"/>
      <c r="L72" s="176"/>
      <c r="M72" s="172"/>
      <c r="N72" s="172"/>
      <c r="O72" s="172"/>
      <c r="P72" s="172"/>
      <c r="Q72" s="172"/>
      <c r="R72" s="172"/>
      <c r="S72" s="172"/>
      <c r="T72" s="172"/>
      <c r="U72" s="172"/>
      <c r="V72" s="68"/>
      <c r="W72" s="68"/>
      <c r="BA72" s="2"/>
      <c r="BB72" s="2"/>
      <c r="BC72" s="2"/>
    </row>
    <row r="73" spans="1:55" s="110" customFormat="1" ht="14.25">
      <c r="A73" s="2"/>
      <c r="B73" s="80"/>
      <c r="C73" s="68"/>
      <c r="D73" s="68"/>
      <c r="E73" s="68"/>
      <c r="F73" s="68"/>
      <c r="G73" s="68"/>
      <c r="H73" s="68"/>
      <c r="I73" s="68"/>
      <c r="J73" s="68"/>
      <c r="K73" s="68"/>
      <c r="L73" s="176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BA73" s="2"/>
      <c r="BB73" s="2"/>
      <c r="BC73" s="2"/>
    </row>
    <row r="74" spans="1:55" s="110" customFormat="1" ht="14.25">
      <c r="A74" s="2"/>
      <c r="B74" s="80"/>
      <c r="C74" s="68"/>
      <c r="D74" s="68"/>
      <c r="E74" s="68"/>
      <c r="F74" s="68"/>
      <c r="G74" s="68"/>
      <c r="H74" s="68"/>
      <c r="I74" s="68"/>
      <c r="J74" s="68"/>
      <c r="K74" s="68"/>
      <c r="L74" s="176"/>
      <c r="M74" s="178"/>
      <c r="N74" s="178"/>
      <c r="O74" s="178"/>
      <c r="P74" s="178"/>
      <c r="Q74" s="178"/>
      <c r="R74" s="178"/>
      <c r="S74" s="178"/>
      <c r="T74" s="178"/>
      <c r="U74" s="178"/>
      <c r="V74" s="68"/>
      <c r="W74" s="68"/>
      <c r="BA74" s="2"/>
      <c r="BB74" s="2"/>
      <c r="BC74" s="2"/>
    </row>
    <row r="75" spans="1:55" s="110" customFormat="1" ht="14.25">
      <c r="A75" s="2"/>
      <c r="B75" s="80"/>
      <c r="C75" s="68"/>
      <c r="D75" s="68"/>
      <c r="E75" s="68"/>
      <c r="F75" s="68"/>
      <c r="G75" s="68"/>
      <c r="H75" s="68"/>
      <c r="I75" s="68"/>
      <c r="J75" s="68"/>
      <c r="K75" s="68"/>
      <c r="L75" s="176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BA75" s="2"/>
      <c r="BB75" s="2"/>
      <c r="BC75" s="2"/>
    </row>
    <row r="76" spans="1:55" s="110" customFormat="1" ht="14.25">
      <c r="A76" s="2"/>
      <c r="B76" s="80"/>
      <c r="C76" s="68"/>
      <c r="D76" s="68"/>
      <c r="E76" s="68"/>
      <c r="F76" s="68"/>
      <c r="G76" s="68"/>
      <c r="H76" s="68"/>
      <c r="I76" s="68"/>
      <c r="J76" s="68"/>
      <c r="K76" s="68"/>
      <c r="L76" s="179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BA76" s="2"/>
      <c r="BB76" s="2"/>
      <c r="BC76" s="2"/>
    </row>
    <row r="77" spans="1:55" s="110" customFormat="1" ht="14.25">
      <c r="A77" s="2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176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BA77" s="2"/>
      <c r="BB77" s="2"/>
      <c r="BC77" s="2"/>
    </row>
    <row r="78" spans="1:55" s="110" customFormat="1" ht="14.25">
      <c r="A78" s="2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176"/>
      <c r="M78" s="178"/>
      <c r="N78" s="178"/>
      <c r="O78" s="178"/>
      <c r="P78" s="178"/>
      <c r="Q78" s="178"/>
      <c r="R78" s="178"/>
      <c r="S78" s="178"/>
      <c r="T78" s="178"/>
      <c r="U78" s="178"/>
      <c r="V78" s="68"/>
      <c r="W78" s="68"/>
      <c r="BA78" s="2"/>
      <c r="BB78" s="2"/>
      <c r="BC78" s="2"/>
    </row>
    <row r="79" spans="1:55" s="110" customFormat="1" ht="14.25">
      <c r="A79" s="2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176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8"/>
      <c r="BA79" s="2"/>
      <c r="BB79" s="2"/>
      <c r="BC79" s="2"/>
    </row>
    <row r="80" spans="1:55" s="110" customFormat="1" ht="14.25">
      <c r="A80" s="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176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BA80" s="2"/>
      <c r="BB80" s="2"/>
      <c r="BC80" s="2"/>
    </row>
    <row r="81" spans="1:55" s="110" customFormat="1" ht="14.25">
      <c r="A81" s="2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176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BA81" s="2"/>
      <c r="BB81" s="2"/>
      <c r="BC81" s="2"/>
    </row>
    <row r="82" spans="1:55" s="110" customFormat="1" ht="14.25">
      <c r="A82" s="2"/>
      <c r="B82" s="80"/>
      <c r="C82" s="68"/>
      <c r="D82" s="68"/>
      <c r="E82" s="68"/>
      <c r="F82" s="68"/>
      <c r="G82" s="68"/>
      <c r="H82" s="68"/>
      <c r="I82" s="68"/>
      <c r="J82" s="68"/>
      <c r="K82" s="68"/>
      <c r="L82" s="176"/>
      <c r="M82" s="69"/>
      <c r="N82" s="69"/>
      <c r="O82" s="69"/>
      <c r="P82" s="69"/>
      <c r="Q82" s="69"/>
      <c r="R82" s="69"/>
      <c r="S82" s="69"/>
      <c r="T82" s="69"/>
      <c r="U82" s="69"/>
      <c r="V82" s="68"/>
      <c r="W82" s="68"/>
      <c r="BA82" s="2"/>
      <c r="BB82" s="2"/>
      <c r="BC82" s="2"/>
    </row>
    <row r="83" spans="1:55" s="110" customFormat="1" ht="14.25">
      <c r="A83" s="2"/>
      <c r="B83" s="80"/>
      <c r="C83" s="68"/>
      <c r="D83" s="68"/>
      <c r="E83" s="68"/>
      <c r="F83" s="68"/>
      <c r="G83" s="68"/>
      <c r="H83" s="68"/>
      <c r="I83" s="68"/>
      <c r="J83" s="68"/>
      <c r="K83" s="68"/>
      <c r="L83" s="176"/>
      <c r="M83" s="178"/>
      <c r="N83" s="178"/>
      <c r="O83" s="178"/>
      <c r="P83" s="178"/>
      <c r="Q83" s="178"/>
      <c r="R83" s="178"/>
      <c r="S83" s="178"/>
      <c r="T83" s="178"/>
      <c r="U83" s="178"/>
      <c r="V83" s="68"/>
      <c r="W83" s="68"/>
      <c r="BA83" s="2"/>
      <c r="BB83" s="2"/>
      <c r="BC83" s="2"/>
    </row>
    <row r="84" spans="1:55" s="110" customFormat="1" ht="14.25">
      <c r="A84" s="2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176"/>
      <c r="M84" s="177"/>
      <c r="N84" s="68"/>
      <c r="O84" s="68"/>
      <c r="P84" s="68"/>
      <c r="Q84" s="68"/>
      <c r="R84" s="68"/>
      <c r="S84" s="68"/>
      <c r="T84" s="68"/>
      <c r="U84" s="68"/>
      <c r="V84" s="68"/>
      <c r="W84" s="68"/>
      <c r="BA84" s="2"/>
      <c r="BB84" s="2"/>
      <c r="BC84" s="2"/>
    </row>
    <row r="85" spans="1:55" s="110" customFormat="1" ht="14.25">
      <c r="A85" s="2"/>
      <c r="B85" s="80"/>
      <c r="C85" s="68"/>
      <c r="D85" s="68"/>
      <c r="E85" s="68"/>
      <c r="F85" s="68"/>
      <c r="G85" s="68"/>
      <c r="H85" s="68"/>
      <c r="I85" s="68"/>
      <c r="J85" s="68"/>
      <c r="K85" s="68"/>
      <c r="L85" s="176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BA85" s="2"/>
      <c r="BB85" s="2"/>
      <c r="BC85" s="2"/>
    </row>
    <row r="86" spans="1:55" s="110" customFormat="1" ht="14.25">
      <c r="A86" s="2"/>
      <c r="B86" s="80"/>
      <c r="C86" s="68"/>
      <c r="D86" s="68"/>
      <c r="E86" s="68"/>
      <c r="F86" s="68"/>
      <c r="G86" s="68"/>
      <c r="H86" s="68"/>
      <c r="I86" s="68"/>
      <c r="J86" s="68"/>
      <c r="K86" s="68"/>
      <c r="L86" s="176"/>
      <c r="M86" s="178"/>
      <c r="N86" s="178"/>
      <c r="O86" s="178"/>
      <c r="P86" s="178"/>
      <c r="Q86" s="178"/>
      <c r="R86" s="178"/>
      <c r="S86" s="178"/>
      <c r="T86" s="178"/>
      <c r="U86" s="178"/>
      <c r="V86" s="68"/>
      <c r="W86" s="68"/>
      <c r="BA86" s="2"/>
      <c r="BB86" s="2"/>
      <c r="BC86" s="2"/>
    </row>
    <row r="87" spans="1:55" s="110" customFormat="1" ht="14.25">
      <c r="A87" s="2"/>
      <c r="B87" s="80"/>
      <c r="C87" s="68"/>
      <c r="D87" s="68"/>
      <c r="E87" s="68"/>
      <c r="F87" s="68"/>
      <c r="G87" s="68"/>
      <c r="H87" s="68"/>
      <c r="I87" s="68"/>
      <c r="J87" s="68"/>
      <c r="K87" s="68"/>
      <c r="L87" s="176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8"/>
      <c r="BA87" s="2"/>
      <c r="BB87" s="2"/>
      <c r="BC87" s="2"/>
    </row>
    <row r="88" spans="1:55" s="110" customFormat="1" ht="14.25">
      <c r="A88" s="2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176"/>
      <c r="M88" s="178"/>
      <c r="N88" s="178"/>
      <c r="O88" s="178"/>
      <c r="P88" s="178"/>
      <c r="Q88" s="178"/>
      <c r="R88" s="178"/>
      <c r="S88" s="178"/>
      <c r="T88" s="178"/>
      <c r="U88" s="178"/>
      <c r="V88" s="68"/>
      <c r="W88" s="68"/>
      <c r="BA88" s="2"/>
      <c r="BB88" s="2"/>
      <c r="BC88" s="2"/>
    </row>
    <row r="89" spans="1:55" s="110" customFormat="1" ht="14.25">
      <c r="A89" s="2"/>
      <c r="B89" s="80"/>
      <c r="C89" s="68"/>
      <c r="D89" s="68"/>
      <c r="E89" s="68"/>
      <c r="F89" s="68"/>
      <c r="G89" s="68"/>
      <c r="H89" s="68"/>
      <c r="I89" s="68"/>
      <c r="J89" s="68"/>
      <c r="K89" s="68"/>
      <c r="L89" s="176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8"/>
      <c r="BA89" s="2"/>
      <c r="BB89" s="2"/>
      <c r="BC89" s="2"/>
    </row>
    <row r="90" spans="1:55" s="110" customFormat="1" ht="14.25">
      <c r="A90" s="2"/>
      <c r="B90" s="80"/>
      <c r="C90" s="68"/>
      <c r="D90" s="68"/>
      <c r="E90" s="68"/>
      <c r="F90" s="68"/>
      <c r="G90" s="68"/>
      <c r="H90" s="68"/>
      <c r="I90" s="68"/>
      <c r="J90" s="68"/>
      <c r="K90" s="68"/>
      <c r="L90" s="176"/>
      <c r="M90" s="178"/>
      <c r="N90" s="178"/>
      <c r="O90" s="178"/>
      <c r="P90" s="178"/>
      <c r="Q90" s="178"/>
      <c r="R90" s="178"/>
      <c r="S90" s="178"/>
      <c r="T90" s="178"/>
      <c r="U90" s="178"/>
      <c r="V90" s="68"/>
      <c r="W90" s="68"/>
      <c r="BA90" s="2"/>
      <c r="BB90" s="2"/>
      <c r="BC90" s="2"/>
    </row>
    <row r="91" spans="1:55" s="110" customFormat="1" ht="14.25">
      <c r="A91" s="2"/>
      <c r="B91" s="80"/>
      <c r="C91" s="68"/>
      <c r="D91" s="68"/>
      <c r="E91" s="68"/>
      <c r="F91" s="68"/>
      <c r="G91" s="68"/>
      <c r="H91" s="68"/>
      <c r="I91" s="68"/>
      <c r="J91" s="68"/>
      <c r="K91" s="68"/>
      <c r="L91" s="176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8"/>
      <c r="BA91" s="2"/>
      <c r="BB91" s="2"/>
      <c r="BC91" s="2"/>
    </row>
    <row r="92" spans="1:55" s="110" customFormat="1" ht="14.25">
      <c r="A92" s="2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176"/>
      <c r="M92" s="178"/>
      <c r="N92" s="178"/>
      <c r="O92" s="178"/>
      <c r="P92" s="178"/>
      <c r="Q92" s="178"/>
      <c r="R92" s="178"/>
      <c r="S92" s="178"/>
      <c r="T92" s="178"/>
      <c r="U92" s="178"/>
      <c r="V92" s="68"/>
      <c r="W92" s="68"/>
      <c r="BA92" s="2"/>
      <c r="BB92" s="2"/>
      <c r="BC92" s="2"/>
    </row>
    <row r="93" spans="1:55" s="110" customFormat="1" ht="14.25">
      <c r="A93" s="2"/>
      <c r="B93" s="80"/>
      <c r="C93" s="68"/>
      <c r="D93" s="68"/>
      <c r="E93" s="68"/>
      <c r="F93" s="68"/>
      <c r="G93" s="68"/>
      <c r="H93" s="68"/>
      <c r="I93" s="68"/>
      <c r="J93" s="68"/>
      <c r="K93" s="68"/>
      <c r="L93" s="176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8"/>
      <c r="BA93" s="2"/>
      <c r="BB93" s="2"/>
      <c r="BC93" s="2"/>
    </row>
    <row r="94" spans="1:55" s="110" customFormat="1" ht="14.25">
      <c r="A94" s="2"/>
      <c r="B94" s="80"/>
      <c r="C94" s="68"/>
      <c r="D94" s="68"/>
      <c r="E94" s="68"/>
      <c r="F94" s="68"/>
      <c r="G94" s="68"/>
      <c r="H94" s="68"/>
      <c r="I94" s="68"/>
      <c r="J94" s="68"/>
      <c r="K94" s="68"/>
      <c r="L94" s="176"/>
      <c r="M94" s="178"/>
      <c r="N94" s="178"/>
      <c r="O94" s="178"/>
      <c r="P94" s="178"/>
      <c r="Q94" s="178"/>
      <c r="R94" s="178"/>
      <c r="S94" s="178"/>
      <c r="T94" s="178"/>
      <c r="U94" s="178"/>
      <c r="V94" s="68"/>
      <c r="W94" s="68"/>
      <c r="BA94" s="2"/>
      <c r="BB94" s="2"/>
      <c r="BC94" s="2"/>
    </row>
    <row r="95" spans="1:55" s="110" customFormat="1" ht="14.25">
      <c r="A95" s="2"/>
      <c r="B95" s="80"/>
      <c r="C95" s="68"/>
      <c r="D95" s="68"/>
      <c r="E95" s="68"/>
      <c r="F95" s="68"/>
      <c r="G95" s="68"/>
      <c r="H95" s="68"/>
      <c r="I95" s="68"/>
      <c r="J95" s="68"/>
      <c r="K95" s="68"/>
      <c r="L95" s="176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8"/>
      <c r="BA95" s="2"/>
      <c r="BB95" s="2"/>
      <c r="BC95" s="2"/>
    </row>
    <row r="96" spans="1:55" s="110" customFormat="1" ht="14.25">
      <c r="A96" s="2"/>
      <c r="B96" s="80"/>
      <c r="C96" s="68"/>
      <c r="D96" s="68"/>
      <c r="E96" s="68"/>
      <c r="F96" s="68"/>
      <c r="G96" s="68"/>
      <c r="H96" s="68"/>
      <c r="I96" s="68"/>
      <c r="J96" s="68"/>
      <c r="K96" s="68"/>
      <c r="L96" s="176"/>
      <c r="M96" s="178"/>
      <c r="N96" s="178"/>
      <c r="O96" s="178"/>
      <c r="P96" s="178"/>
      <c r="Q96" s="178"/>
      <c r="R96" s="178"/>
      <c r="S96" s="178"/>
      <c r="T96" s="178"/>
      <c r="U96" s="178"/>
      <c r="V96" s="68"/>
      <c r="W96" s="68"/>
      <c r="BA96" s="2"/>
      <c r="BB96" s="2"/>
      <c r="BC96" s="2"/>
    </row>
    <row r="97" spans="1:55" s="110" customFormat="1" ht="14.25">
      <c r="A97" s="2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176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8"/>
      <c r="BA97" s="2"/>
      <c r="BB97" s="2"/>
      <c r="BC97" s="2"/>
    </row>
    <row r="98" spans="1:55" s="110" customFormat="1" ht="14.25">
      <c r="A98" s="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176"/>
      <c r="M98" s="178"/>
      <c r="N98" s="178"/>
      <c r="O98" s="178"/>
      <c r="P98" s="178"/>
      <c r="Q98" s="178"/>
      <c r="R98" s="178"/>
      <c r="S98" s="178"/>
      <c r="T98" s="178"/>
      <c r="U98" s="178"/>
      <c r="V98" s="68"/>
      <c r="W98" s="68"/>
      <c r="BA98" s="2"/>
      <c r="BB98" s="2"/>
      <c r="BC98" s="2"/>
    </row>
    <row r="99" spans="1:55" s="110" customFormat="1" ht="14.25">
      <c r="A99" s="2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176"/>
      <c r="M99" s="178"/>
      <c r="N99" s="178"/>
      <c r="O99" s="178"/>
      <c r="P99" s="178"/>
      <c r="Q99" s="178"/>
      <c r="R99" s="178"/>
      <c r="S99" s="178"/>
      <c r="T99" s="178"/>
      <c r="U99" s="178"/>
      <c r="V99" s="68"/>
      <c r="W99" s="68"/>
      <c r="BA99" s="2"/>
      <c r="BB99" s="2"/>
      <c r="BC99" s="2"/>
    </row>
    <row r="100" spans="1:55" s="110" customFormat="1" ht="14.25">
      <c r="A100" s="2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176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BA100" s="2"/>
      <c r="BB100" s="2"/>
      <c r="BC100" s="2"/>
    </row>
    <row r="101" spans="1:55" s="110" customFormat="1" ht="14.25">
      <c r="A101" s="2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176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8"/>
      <c r="BA101" s="2"/>
      <c r="BB101" s="2"/>
      <c r="BC101" s="2"/>
    </row>
    <row r="102" spans="1:55" s="110" customFormat="1" ht="14.25">
      <c r="A102" s="2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176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8"/>
      <c r="BA102" s="2"/>
      <c r="BB102" s="2"/>
      <c r="BC102" s="2"/>
    </row>
    <row r="103" spans="1:55" s="110" customFormat="1" ht="14.25">
      <c r="A103" s="2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176"/>
      <c r="M103" s="178"/>
      <c r="N103" s="178"/>
      <c r="O103" s="178"/>
      <c r="P103" s="178"/>
      <c r="Q103" s="178"/>
      <c r="R103" s="178"/>
      <c r="S103" s="178"/>
      <c r="T103" s="178"/>
      <c r="U103" s="178"/>
      <c r="V103" s="68"/>
      <c r="W103" s="68"/>
      <c r="BA103" s="2"/>
      <c r="BB103" s="2"/>
      <c r="BC103" s="2"/>
    </row>
    <row r="104" spans="1:55" s="110" customFormat="1" ht="14.25">
      <c r="A104" s="2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176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8"/>
      <c r="BA104" s="2"/>
      <c r="BB104" s="2"/>
      <c r="BC104" s="2"/>
    </row>
    <row r="105" spans="1:55" s="110" customFormat="1" ht="14.25">
      <c r="A105" s="2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176"/>
      <c r="M105" s="178"/>
      <c r="N105" s="178"/>
      <c r="O105" s="178"/>
      <c r="P105" s="178"/>
      <c r="Q105" s="178"/>
      <c r="R105" s="178"/>
      <c r="S105" s="178"/>
      <c r="T105" s="178"/>
      <c r="U105" s="178"/>
      <c r="V105" s="68"/>
      <c r="W105" s="68"/>
      <c r="BA105" s="2"/>
      <c r="BB105" s="2"/>
      <c r="BC105" s="2"/>
    </row>
    <row r="106" spans="1:55" s="110" customFormat="1" ht="14.25">
      <c r="A106" s="2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176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8"/>
      <c r="BA106" s="2"/>
      <c r="BB106" s="2"/>
      <c r="BC106" s="2"/>
    </row>
    <row r="107" spans="1:55" s="110" customFormat="1" ht="14.25">
      <c r="A107" s="2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17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BA107" s="2"/>
      <c r="BB107" s="2"/>
      <c r="BC107" s="2"/>
    </row>
    <row r="108" spans="1:55" s="110" customFormat="1" ht="14.25">
      <c r="A108" s="2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176"/>
      <c r="M108" s="178"/>
      <c r="N108" s="178"/>
      <c r="O108" s="178"/>
      <c r="P108" s="178"/>
      <c r="Q108" s="178"/>
      <c r="R108" s="178"/>
      <c r="S108" s="178"/>
      <c r="T108" s="178"/>
      <c r="U108" s="178"/>
      <c r="V108" s="68"/>
      <c r="W108" s="68"/>
      <c r="BA108" s="2"/>
      <c r="BB108" s="2"/>
      <c r="BC108" s="2"/>
    </row>
    <row r="109" spans="1:55" s="110" customFormat="1" ht="14.25">
      <c r="A109" s="2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176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8"/>
      <c r="BA109" s="2"/>
      <c r="BB109" s="2"/>
      <c r="BC109" s="2"/>
    </row>
    <row r="110" spans="1:55" s="110" customFormat="1" ht="14.25">
      <c r="A110" s="2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17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BA110" s="2"/>
      <c r="BB110" s="2"/>
      <c r="BC110" s="2"/>
    </row>
    <row r="111" spans="1:55" s="110" customFormat="1" ht="14.25">
      <c r="A111" s="2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17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BA111" s="2"/>
      <c r="BB111" s="2"/>
      <c r="BC111" s="2"/>
    </row>
    <row r="112" spans="1:55" s="110" customFormat="1" ht="14.25">
      <c r="A112" s="2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17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BA112" s="2"/>
      <c r="BB112" s="2"/>
      <c r="BC112" s="2"/>
    </row>
    <row r="113" spans="1:55" s="110" customFormat="1" ht="14.25">
      <c r="A113" s="2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17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BA113" s="2"/>
      <c r="BB113" s="2"/>
      <c r="BC113" s="2"/>
    </row>
    <row r="114" spans="1:55" s="110" customFormat="1" ht="14.25">
      <c r="A114" s="2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17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BA114" s="2"/>
      <c r="BB114" s="2"/>
      <c r="BC114" s="2"/>
    </row>
    <row r="115" spans="1:55" s="110" customFormat="1" ht="14.25">
      <c r="A115" s="2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17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BA115" s="2"/>
      <c r="BB115" s="2"/>
      <c r="BC115" s="2"/>
    </row>
    <row r="116" spans="1:55" s="110" customFormat="1" ht="14.25">
      <c r="A116" s="2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17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BA116" s="2"/>
      <c r="BB116" s="2"/>
      <c r="BC116" s="2"/>
    </row>
    <row r="117" spans="1:55" s="110" customFormat="1" ht="14.25">
      <c r="A117" s="2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17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BA117" s="2"/>
      <c r="BB117" s="2"/>
      <c r="BC117" s="2"/>
    </row>
    <row r="118" spans="1:55" s="110" customFormat="1" ht="14.25">
      <c r="A118" s="2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17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BA118" s="2"/>
      <c r="BB118" s="2"/>
      <c r="BC118" s="2"/>
    </row>
    <row r="119" spans="1:55" s="110" customFormat="1" ht="14.25">
      <c r="A119" s="2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17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BA119" s="2"/>
      <c r="BB119" s="2"/>
      <c r="BC119" s="2"/>
    </row>
    <row r="120" spans="1:55" s="110" customFormat="1" ht="14.25">
      <c r="A120" s="2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17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BA120" s="2"/>
      <c r="BB120" s="2"/>
      <c r="BC120" s="2"/>
    </row>
    <row r="121" spans="1:55" s="110" customFormat="1" ht="14.25">
      <c r="A121" s="2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17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BA121" s="2"/>
      <c r="BB121" s="2"/>
      <c r="BC121" s="2"/>
    </row>
    <row r="122" spans="1:55" s="110" customFormat="1" ht="14.25">
      <c r="A122" s="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17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BA122" s="2"/>
      <c r="BB122" s="2"/>
      <c r="BC122" s="2"/>
    </row>
    <row r="123" spans="1:55" s="110" customFormat="1" ht="14.25">
      <c r="A123" s="2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17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BA123" s="2"/>
      <c r="BB123" s="2"/>
      <c r="BC123" s="2"/>
    </row>
    <row r="124" spans="1:55" s="110" customFormat="1" ht="14.25">
      <c r="A124" s="2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17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BA124" s="2"/>
      <c r="BB124" s="2"/>
      <c r="BC124" s="2"/>
    </row>
    <row r="125" spans="1:55" s="110" customFormat="1" ht="14.25">
      <c r="A125" s="2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7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BA125" s="2"/>
      <c r="BB125" s="2"/>
      <c r="BC125" s="2"/>
    </row>
    <row r="126" spans="1:55" s="110" customFormat="1" ht="14.25">
      <c r="A126" s="2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17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BA126" s="2"/>
      <c r="BB126" s="2"/>
      <c r="BC126" s="2"/>
    </row>
    <row r="127" spans="1:55" s="110" customFormat="1" ht="14.25">
      <c r="A127" s="2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17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BA127" s="2"/>
      <c r="BB127" s="2"/>
      <c r="BC127" s="2"/>
    </row>
    <row r="128" spans="1:55" s="110" customFormat="1" ht="14.25">
      <c r="A128" s="2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17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BA128" s="2"/>
      <c r="BB128" s="2"/>
      <c r="BC128" s="2"/>
    </row>
    <row r="129" spans="1:55" s="110" customFormat="1" ht="14.25">
      <c r="A129" s="2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17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BA129" s="2"/>
      <c r="BB129" s="2"/>
      <c r="BC129" s="2"/>
    </row>
    <row r="130" spans="1:55" s="110" customFormat="1" ht="14.25">
      <c r="A130" s="2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17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BA130" s="2"/>
      <c r="BB130" s="2"/>
      <c r="BC130" s="2"/>
    </row>
    <row r="131" spans="1:55" s="110" customFormat="1" ht="14.25">
      <c r="A131" s="2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17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BA131" s="2"/>
      <c r="BB131" s="2"/>
      <c r="BC131" s="2"/>
    </row>
    <row r="132" spans="1:55" s="110" customFormat="1" ht="14.25">
      <c r="A132" s="2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17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BA132" s="2"/>
      <c r="BB132" s="2"/>
      <c r="BC132" s="2"/>
    </row>
    <row r="133" spans="1:55" s="110" customFormat="1" ht="14.25">
      <c r="A133" s="2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17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BA133" s="2"/>
      <c r="BB133" s="2"/>
      <c r="BC133" s="2"/>
    </row>
    <row r="134" spans="1:55" s="110" customFormat="1" ht="14.25">
      <c r="A134" s="2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17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BA134" s="2"/>
      <c r="BB134" s="2"/>
      <c r="BC134" s="2"/>
    </row>
    <row r="135" spans="1:55" s="110" customFormat="1" ht="14.25">
      <c r="A135" s="2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17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BA135" s="2"/>
      <c r="BB135" s="2"/>
      <c r="BC135" s="2"/>
    </row>
    <row r="136" spans="1:55" s="110" customFormat="1" ht="14.25">
      <c r="A136" s="2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17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BA136" s="2"/>
      <c r="BB136" s="2"/>
      <c r="BC136" s="2"/>
    </row>
    <row r="137" spans="1:55" s="110" customFormat="1" ht="14.25">
      <c r="A137" s="2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17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BA137" s="2"/>
      <c r="BB137" s="2"/>
      <c r="BC137" s="2"/>
    </row>
    <row r="138" spans="1:55" s="110" customFormat="1" ht="14.25">
      <c r="A138" s="2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17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BA138" s="2"/>
      <c r="BB138" s="2"/>
      <c r="BC138" s="2"/>
    </row>
    <row r="139" spans="1:55" s="110" customFormat="1" ht="14.25">
      <c r="A139" s="2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17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BA139" s="2"/>
      <c r="BB139" s="2"/>
      <c r="BC139" s="2"/>
    </row>
    <row r="140" spans="1:55" s="110" customFormat="1" ht="14.25">
      <c r="A140" s="2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17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BA140" s="2"/>
      <c r="BB140" s="2"/>
      <c r="BC140" s="2"/>
    </row>
    <row r="141" spans="1:55" s="110" customFormat="1" ht="14.25">
      <c r="A141" s="2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17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BA141" s="2"/>
      <c r="BB141" s="2"/>
      <c r="BC141" s="2"/>
    </row>
    <row r="142" spans="1:55" s="110" customFormat="1" ht="14.25">
      <c r="A142" s="2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17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BA142" s="2"/>
      <c r="BB142" s="2"/>
      <c r="BC142" s="2"/>
    </row>
    <row r="143" spans="1:55" s="110" customFormat="1" ht="14.25">
      <c r="A143" s="2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17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BA143" s="2"/>
      <c r="BB143" s="2"/>
      <c r="BC143" s="2"/>
    </row>
    <row r="144" spans="1:55" s="110" customFormat="1" ht="14.25">
      <c r="A144" s="2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17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BA144" s="2"/>
      <c r="BB144" s="2"/>
      <c r="BC144" s="2"/>
    </row>
    <row r="145" spans="1:55" s="110" customFormat="1" ht="14.25">
      <c r="A145" s="2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17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BA145" s="2"/>
      <c r="BB145" s="2"/>
      <c r="BC145" s="2"/>
    </row>
    <row r="146" spans="1:55" s="110" customFormat="1" ht="14.25">
      <c r="A146" s="2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17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BA146" s="2"/>
      <c r="BB146" s="2"/>
      <c r="BC146" s="2"/>
    </row>
    <row r="147" spans="1:55" s="110" customFormat="1" ht="14.25">
      <c r="A147" s="2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17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BA147" s="2"/>
      <c r="BB147" s="2"/>
      <c r="BC147" s="2"/>
    </row>
    <row r="148" spans="1:55" s="110" customFormat="1" ht="14.25">
      <c r="A148" s="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17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BA148" s="2"/>
      <c r="BB148" s="2"/>
      <c r="BC148" s="2"/>
    </row>
    <row r="149" spans="1:55" s="110" customFormat="1" ht="14.25">
      <c r="A149" s="2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17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BA149" s="2"/>
      <c r="BB149" s="2"/>
      <c r="BC149" s="2"/>
    </row>
    <row r="150" spans="1:55" s="110" customFormat="1" ht="14.25">
      <c r="A150" s="2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17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BA150" s="2"/>
      <c r="BB150" s="2"/>
      <c r="BC150" s="2"/>
    </row>
    <row r="151" spans="1:55" s="110" customFormat="1" ht="14.25">
      <c r="A151" s="2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17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BA151" s="2"/>
      <c r="BB151" s="2"/>
      <c r="BC151" s="2"/>
    </row>
    <row r="152" spans="1:55" s="110" customFormat="1" ht="14.25">
      <c r="A152" s="2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17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BA152" s="2"/>
      <c r="BB152" s="2"/>
      <c r="BC152" s="2"/>
    </row>
    <row r="153" spans="1:55" s="110" customFormat="1" ht="14.25">
      <c r="A153" s="2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17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BA153" s="2"/>
      <c r="BB153" s="2"/>
      <c r="BC153" s="2"/>
    </row>
    <row r="154" spans="1:55" s="110" customFormat="1" ht="14.25">
      <c r="A154" s="2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17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BA154" s="2"/>
      <c r="BB154" s="2"/>
      <c r="BC154" s="2"/>
    </row>
    <row r="155" spans="1:55" s="110" customFormat="1" ht="14.25">
      <c r="A155" s="2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17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BA155" s="2"/>
      <c r="BB155" s="2"/>
      <c r="BC155" s="2"/>
    </row>
    <row r="156" spans="1:55" s="110" customFormat="1" ht="14.25">
      <c r="A156" s="2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17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BA156" s="2"/>
      <c r="BB156" s="2"/>
      <c r="BC156" s="2"/>
    </row>
    <row r="157" spans="1:55" s="110" customFormat="1" ht="14.25">
      <c r="A157" s="2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17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BA157" s="2"/>
      <c r="BB157" s="2"/>
      <c r="BC157" s="2"/>
    </row>
    <row r="158" spans="1:55" s="110" customFormat="1" ht="14.25">
      <c r="A158" s="2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176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BA158" s="2"/>
      <c r="BB158" s="2"/>
      <c r="BC158" s="2"/>
    </row>
    <row r="159" spans="1:55" s="110" customFormat="1" ht="14.25">
      <c r="A159" s="2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176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BA159" s="2"/>
      <c r="BB159" s="2"/>
      <c r="BC159" s="2"/>
    </row>
    <row r="160" spans="1:55" s="110" customFormat="1" ht="14.25">
      <c r="A160" s="2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176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BA160" s="2"/>
      <c r="BB160" s="2"/>
      <c r="BC160" s="2"/>
    </row>
    <row r="161" spans="1:55" s="110" customFormat="1" ht="14.25">
      <c r="A161" s="2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176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BA161" s="2"/>
      <c r="BB161" s="2"/>
      <c r="BC161" s="2"/>
    </row>
    <row r="162" spans="1:55" s="110" customFormat="1" ht="14.25">
      <c r="A162" s="2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176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BA162" s="2"/>
      <c r="BB162" s="2"/>
      <c r="BC162" s="2"/>
    </row>
    <row r="163" spans="1:55" s="110" customFormat="1" ht="14.25">
      <c r="A163" s="2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176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BA163" s="2"/>
      <c r="BB163" s="2"/>
      <c r="BC163" s="2"/>
    </row>
    <row r="164" spans="1:55" s="110" customFormat="1" ht="14.25">
      <c r="A164" s="2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176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BA164" s="2"/>
      <c r="BB164" s="2"/>
      <c r="BC164" s="2"/>
    </row>
    <row r="165" spans="1:55" s="110" customFormat="1" ht="14.25">
      <c r="A165" s="2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176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BA165" s="2"/>
      <c r="BB165" s="2"/>
      <c r="BC165" s="2"/>
    </row>
    <row r="166" spans="1:55" s="110" customFormat="1" ht="14.25">
      <c r="A166" s="2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176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BA166" s="2"/>
      <c r="BB166" s="2"/>
      <c r="BC166" s="2"/>
    </row>
    <row r="167" spans="1:55" s="110" customFormat="1" ht="14.25">
      <c r="A167" s="2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176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BA167" s="2"/>
      <c r="BB167" s="2"/>
      <c r="BC167" s="2"/>
    </row>
    <row r="168" spans="1:55" s="110" customFormat="1" ht="14.25">
      <c r="A168" s="2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176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BA168" s="2"/>
      <c r="BB168" s="2"/>
      <c r="BC168" s="2"/>
    </row>
    <row r="169" spans="1:55" s="110" customFormat="1" ht="14.25">
      <c r="A169" s="2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176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BA169" s="2"/>
      <c r="BB169" s="2"/>
      <c r="BC169" s="2"/>
    </row>
    <row r="170" spans="1:55" s="110" customFormat="1" ht="14.25">
      <c r="A170" s="2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176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BA170" s="2"/>
      <c r="BB170" s="2"/>
      <c r="BC170" s="2"/>
    </row>
    <row r="171" spans="1:55" s="110" customFormat="1" ht="14.25">
      <c r="A171" s="2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176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BA171" s="2"/>
      <c r="BB171" s="2"/>
      <c r="BC171" s="2"/>
    </row>
    <row r="172" spans="1:55" s="110" customFormat="1" ht="14.25">
      <c r="A172" s="2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176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BA172" s="2"/>
      <c r="BB172" s="2"/>
      <c r="BC172" s="2"/>
    </row>
    <row r="173" spans="1:55" s="110" customFormat="1" ht="14.25">
      <c r="A173" s="2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176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BA173" s="2"/>
      <c r="BB173" s="2"/>
      <c r="BC173" s="2"/>
    </row>
    <row r="174" spans="1:55" s="110" customFormat="1" ht="14.25">
      <c r="A174" s="2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176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BA174" s="2"/>
      <c r="BB174" s="2"/>
      <c r="BC174" s="2"/>
    </row>
    <row r="175" spans="1:55" s="110" customFormat="1" ht="14.25">
      <c r="A175" s="2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176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BA175" s="2"/>
      <c r="BB175" s="2"/>
      <c r="BC175" s="2"/>
    </row>
    <row r="176" spans="1:55" s="110" customFormat="1" ht="14.25">
      <c r="A176" s="2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176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BA176" s="2"/>
      <c r="BB176" s="2"/>
      <c r="BC176" s="2"/>
    </row>
    <row r="177" spans="1:55" s="110" customFormat="1" ht="14.25">
      <c r="A177" s="2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176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BA177" s="2"/>
      <c r="BB177" s="2"/>
      <c r="BC177" s="2"/>
    </row>
    <row r="178" spans="1:55" s="110" customFormat="1" ht="14.25">
      <c r="A178" s="2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176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BA178" s="2"/>
      <c r="BB178" s="2"/>
      <c r="BC178" s="2"/>
    </row>
    <row r="179" spans="1:55" s="110" customFormat="1" ht="14.25">
      <c r="A179" s="2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176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BA179" s="2"/>
      <c r="BB179" s="2"/>
      <c r="BC179" s="2"/>
    </row>
    <row r="180" spans="1:55" s="110" customFormat="1" ht="14.25">
      <c r="A180" s="2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17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BA180" s="2"/>
      <c r="BB180" s="2"/>
      <c r="BC180" s="2"/>
    </row>
    <row r="181" spans="1:55" s="110" customFormat="1" ht="14.25">
      <c r="A181" s="2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17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BA181" s="2"/>
      <c r="BB181" s="2"/>
      <c r="BC181" s="2"/>
    </row>
    <row r="182" spans="1:55" s="110" customFormat="1" ht="14.25">
      <c r="A182" s="2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17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BA182" s="2"/>
      <c r="BB182" s="2"/>
      <c r="BC182" s="2"/>
    </row>
    <row r="183" spans="1:55" s="110" customFormat="1" ht="14.25">
      <c r="A183" s="2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17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BA183" s="2"/>
      <c r="BB183" s="2"/>
      <c r="BC183" s="2"/>
    </row>
    <row r="184" spans="1:55" s="110" customFormat="1" ht="14.25">
      <c r="A184" s="2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17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BA184" s="2"/>
      <c r="BB184" s="2"/>
      <c r="BC184" s="2"/>
    </row>
    <row r="185" spans="1:55" s="110" customFormat="1" ht="14.25">
      <c r="A185" s="2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17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BA185" s="2"/>
      <c r="BB185" s="2"/>
      <c r="BC185" s="2"/>
    </row>
    <row r="186" spans="1:55" s="110" customFormat="1" ht="14.25">
      <c r="A186" s="2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17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BA186" s="2"/>
      <c r="BB186" s="2"/>
      <c r="BC186" s="2"/>
    </row>
    <row r="187" spans="1:55" s="110" customFormat="1" ht="14.25">
      <c r="A187" s="2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17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BA187" s="2"/>
      <c r="BB187" s="2"/>
      <c r="BC187" s="2"/>
    </row>
    <row r="188" spans="1:55" s="110" customFormat="1" ht="14.25">
      <c r="A188" s="2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17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BA188" s="2"/>
      <c r="BB188" s="2"/>
      <c r="BC188" s="2"/>
    </row>
    <row r="189" spans="1:55" s="110" customFormat="1" ht="14.25">
      <c r="A189" s="2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17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BA189" s="2"/>
      <c r="BB189" s="2"/>
      <c r="BC189" s="2"/>
    </row>
    <row r="190" spans="1:55" s="110" customFormat="1" ht="14.25">
      <c r="A190" s="2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17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BA190" s="2"/>
      <c r="BB190" s="2"/>
      <c r="BC190" s="2"/>
    </row>
    <row r="191" spans="1:55" s="110" customFormat="1" ht="14.25">
      <c r="A191" s="2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17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BA191" s="2"/>
      <c r="BB191" s="2"/>
      <c r="BC191" s="2"/>
    </row>
    <row r="192" spans="1:55" s="110" customFormat="1" ht="14.25">
      <c r="A192" s="2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17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BA192" s="2"/>
      <c r="BB192" s="2"/>
      <c r="BC192" s="2"/>
    </row>
    <row r="193" spans="1:55" s="110" customFormat="1" ht="14.25">
      <c r="A193" s="2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17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BA193" s="2"/>
      <c r="BB193" s="2"/>
      <c r="BC193" s="2"/>
    </row>
    <row r="194" spans="1:55" s="110" customFormat="1" ht="14.25">
      <c r="A194" s="2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17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BA194" s="2"/>
      <c r="BB194" s="2"/>
      <c r="BC194" s="2"/>
    </row>
    <row r="195" spans="1:55" s="110" customFormat="1" ht="14.25">
      <c r="A195" s="2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17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BA195" s="2"/>
      <c r="BB195" s="2"/>
      <c r="BC195" s="2"/>
    </row>
    <row r="196" spans="1:55" s="110" customFormat="1" ht="14.25">
      <c r="A196" s="2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17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BA196" s="2"/>
      <c r="BB196" s="2"/>
      <c r="BC196" s="2"/>
    </row>
    <row r="197" spans="1:55" s="110" customFormat="1" ht="14.25">
      <c r="A197" s="2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17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BA197" s="2"/>
      <c r="BB197" s="2"/>
      <c r="BC197" s="2"/>
    </row>
    <row r="198" spans="1:55" s="110" customFormat="1" ht="14.25">
      <c r="A198" s="2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17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BA198" s="2"/>
      <c r="BB198" s="2"/>
      <c r="BC198" s="2"/>
    </row>
    <row r="199" spans="1:55" s="110" customFormat="1" ht="14.25">
      <c r="A199" s="2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17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BA199" s="2"/>
      <c r="BB199" s="2"/>
      <c r="BC199" s="2"/>
    </row>
    <row r="200" spans="1:55" s="110" customFormat="1" ht="14.25">
      <c r="A200" s="2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17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BA200" s="2"/>
      <c r="BB200" s="2"/>
      <c r="BC200" s="2"/>
    </row>
    <row r="201" spans="1:55" s="110" customFormat="1" ht="14.25">
      <c r="A201" s="2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17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BA201" s="2"/>
      <c r="BB201" s="2"/>
      <c r="BC201" s="2"/>
    </row>
    <row r="202" spans="1:55" s="110" customFormat="1" ht="14.25">
      <c r="A202" s="2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17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BA202" s="2"/>
      <c r="BB202" s="2"/>
      <c r="BC202" s="2"/>
    </row>
    <row r="203" spans="1:55" s="110" customFormat="1" ht="14.25">
      <c r="A203" s="2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17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BA203" s="2"/>
      <c r="BB203" s="2"/>
      <c r="BC203" s="2"/>
    </row>
    <row r="204" spans="1:55" s="110" customFormat="1" ht="14.25">
      <c r="A204" s="2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17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BA204" s="2"/>
      <c r="BB204" s="2"/>
      <c r="BC204" s="2"/>
    </row>
    <row r="205" spans="1:55" s="110" customFormat="1" ht="14.25">
      <c r="A205" s="2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17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BA205" s="2"/>
      <c r="BB205" s="2"/>
      <c r="BC205" s="2"/>
    </row>
    <row r="206" spans="1:55" s="110" customFormat="1" ht="14.25">
      <c r="A206" s="2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17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BA206" s="2"/>
      <c r="BB206" s="2"/>
      <c r="BC206" s="2"/>
    </row>
    <row r="207" spans="1:55" s="110" customFormat="1" ht="14.25">
      <c r="A207" s="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17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BA207" s="2"/>
      <c r="BB207" s="2"/>
      <c r="BC207" s="2"/>
    </row>
    <row r="208" spans="1:55" s="110" customFormat="1" ht="14.25">
      <c r="A208" s="2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17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BA208" s="2"/>
      <c r="BB208" s="2"/>
      <c r="BC208" s="2"/>
    </row>
    <row r="209" spans="1:55" s="110" customFormat="1">
      <c r="A209" s="2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1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BA209" s="2"/>
      <c r="BB209" s="2"/>
      <c r="BC209" s="2"/>
    </row>
    <row r="210" spans="1:55" s="110" customFormat="1">
      <c r="A210" s="2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1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BA210" s="2"/>
      <c r="BB210" s="2"/>
      <c r="BC210" s="2"/>
    </row>
    <row r="211" spans="1:55" s="110" customFormat="1">
      <c r="A211" s="2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1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BA211" s="2"/>
      <c r="BB211" s="2"/>
      <c r="BC211" s="2"/>
    </row>
    <row r="212" spans="1:55" s="110" customFormat="1">
      <c r="A212" s="2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1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BA212" s="2"/>
      <c r="BB212" s="2"/>
      <c r="BC212" s="2"/>
    </row>
    <row r="213" spans="1:55" s="110" customFormat="1">
      <c r="A213" s="2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1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BA213" s="2"/>
      <c r="BB213" s="2"/>
      <c r="BC213" s="2"/>
    </row>
    <row r="214" spans="1:55" s="110" customFormat="1">
      <c r="A214" s="2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1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BA214" s="2"/>
      <c r="BB214" s="2"/>
      <c r="BC214" s="2"/>
    </row>
    <row r="215" spans="1:55" s="110" customFormat="1">
      <c r="A215" s="2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1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BA215" s="2"/>
      <c r="BB215" s="2"/>
      <c r="BC215" s="2"/>
    </row>
    <row r="216" spans="1:55" s="110" customFormat="1">
      <c r="A216" s="2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1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BA216" s="2"/>
      <c r="BB216" s="2"/>
      <c r="BC216" s="2"/>
    </row>
    <row r="217" spans="1:55" s="110" customFormat="1">
      <c r="A217" s="2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1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BA217" s="2"/>
      <c r="BB217" s="2"/>
      <c r="BC217" s="2"/>
    </row>
    <row r="218" spans="1:55" s="110" customFormat="1">
      <c r="A218" s="2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1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BA218" s="2"/>
      <c r="BB218" s="2"/>
      <c r="BC218" s="2"/>
    </row>
    <row r="219" spans="1:55" s="110" customFormat="1">
      <c r="A219" s="2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1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BA219" s="2"/>
      <c r="BB219" s="2"/>
      <c r="BC219" s="2"/>
    </row>
    <row r="220" spans="1:55" s="110" customFormat="1">
      <c r="A220" s="2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1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BA220" s="2"/>
      <c r="BB220" s="2"/>
      <c r="BC220" s="2"/>
    </row>
    <row r="221" spans="1:55" s="110" customFormat="1">
      <c r="A221" s="2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1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BA221" s="2"/>
      <c r="BB221" s="2"/>
      <c r="BC221" s="2"/>
    </row>
    <row r="222" spans="1:55" s="110" customFormat="1">
      <c r="A222" s="2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1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BA222" s="2"/>
      <c r="BB222" s="2"/>
      <c r="BC222" s="2"/>
    </row>
    <row r="223" spans="1:55" s="110" customFormat="1">
      <c r="A223" s="2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1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BA223" s="2"/>
      <c r="BB223" s="2"/>
      <c r="BC223" s="2"/>
    </row>
    <row r="224" spans="1:55" s="110" customFormat="1">
      <c r="A224" s="2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1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BA224" s="2"/>
      <c r="BB224" s="2"/>
      <c r="BC224" s="2"/>
    </row>
    <row r="225" spans="1:55" s="110" customFormat="1">
      <c r="A225" s="2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1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BA225" s="2"/>
      <c r="BB225" s="2"/>
      <c r="BC225" s="2"/>
    </row>
    <row r="226" spans="1:55" s="110" customFormat="1">
      <c r="A226" s="2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1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BA226" s="2"/>
      <c r="BB226" s="2"/>
      <c r="BC226" s="2"/>
    </row>
    <row r="227" spans="1:55" s="110" customFormat="1">
      <c r="A227" s="2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1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BA227" s="2"/>
      <c r="BB227" s="2"/>
      <c r="BC227" s="2"/>
    </row>
    <row r="228" spans="1:55" s="110" customFormat="1">
      <c r="A228" s="2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1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BA228" s="2"/>
      <c r="BB228" s="2"/>
      <c r="BC228" s="2"/>
    </row>
    <row r="229" spans="1:55" s="110" customFormat="1">
      <c r="A229" s="2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1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BA229" s="2"/>
      <c r="BB229" s="2"/>
      <c r="BC229" s="2"/>
    </row>
    <row r="230" spans="1:55" s="110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BA230" s="2"/>
      <c r="BB230" s="2"/>
      <c r="BC230" s="2"/>
    </row>
    <row r="231" spans="1:55" s="110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BA231" s="2"/>
      <c r="BB231" s="2"/>
      <c r="BC231" s="2"/>
    </row>
    <row r="232" spans="1:55" s="110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BA232" s="2"/>
      <c r="BB232" s="2"/>
      <c r="BC232" s="2"/>
    </row>
    <row r="233" spans="1:55" s="110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BA233" s="2"/>
      <c r="BB233" s="2"/>
      <c r="BC233" s="2"/>
    </row>
    <row r="234" spans="1:55" s="110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BA234" s="2"/>
      <c r="BB234" s="2"/>
      <c r="BC234" s="2"/>
    </row>
    <row r="235" spans="1:55" s="110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BA235" s="2"/>
      <c r="BB235" s="2"/>
      <c r="BC235" s="2"/>
    </row>
    <row r="236" spans="1:55" s="110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BA236" s="2"/>
      <c r="BB236" s="2"/>
      <c r="BC236" s="2"/>
    </row>
    <row r="237" spans="1:55" s="110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BA237" s="2"/>
      <c r="BB237" s="2"/>
      <c r="BC237" s="2"/>
    </row>
    <row r="238" spans="1:55" s="110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BA238" s="2"/>
      <c r="BB238" s="2"/>
      <c r="BC238" s="2"/>
    </row>
    <row r="239" spans="1:55" s="110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BA239" s="2"/>
      <c r="BB239" s="2"/>
      <c r="BC239" s="2"/>
    </row>
    <row r="240" spans="1:55" s="110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BA240" s="2"/>
      <c r="BB240" s="2"/>
      <c r="BC240" s="2"/>
    </row>
    <row r="241" spans="1:55" s="110" customForma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BA241" s="2"/>
      <c r="BB241" s="2"/>
      <c r="BC241" s="2"/>
    </row>
    <row r="242" spans="1:55" s="110" customForma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BA242" s="2"/>
      <c r="BB242" s="2"/>
      <c r="BC242" s="2"/>
    </row>
    <row r="243" spans="1:55" s="110" customForma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BA243" s="2"/>
      <c r="BB243" s="2"/>
      <c r="BC243" s="2"/>
    </row>
    <row r="244" spans="1:55" s="110" customForma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BA244" s="2"/>
      <c r="BB244" s="2"/>
      <c r="BC244" s="2"/>
    </row>
    <row r="245" spans="1:55" s="110" customForma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BA245" s="2"/>
      <c r="BB245" s="2"/>
      <c r="BC245" s="2"/>
    </row>
    <row r="246" spans="1:55" s="110" customForma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BA246" s="2"/>
      <c r="BB246" s="2"/>
      <c r="BC246" s="2"/>
    </row>
    <row r="247" spans="1:55" s="110" customForma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BA247" s="2"/>
      <c r="BB247" s="2"/>
      <c r="BC247" s="2"/>
    </row>
    <row r="248" spans="1:55" s="110" customForma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BA248" s="2"/>
      <c r="BB248" s="2"/>
      <c r="BC248" s="2"/>
    </row>
    <row r="249" spans="1:55" s="110" customForma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BA249" s="2"/>
      <c r="BB249" s="2"/>
      <c r="BC249" s="2"/>
    </row>
    <row r="250" spans="1:55" s="110" customForma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BA250" s="2"/>
      <c r="BB250" s="2"/>
      <c r="BC250" s="2"/>
    </row>
    <row r="251" spans="1:55" s="110" customForma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BA251" s="2"/>
      <c r="BB251" s="2"/>
      <c r="BC251" s="2"/>
    </row>
    <row r="252" spans="1:55" s="110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BA252" s="2"/>
      <c r="BB252" s="2"/>
      <c r="BC252" s="2"/>
    </row>
    <row r="253" spans="1:55" s="110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BA253" s="2"/>
      <c r="BB253" s="2"/>
      <c r="BC253" s="2"/>
    </row>
    <row r="254" spans="1:55" s="110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BA254" s="2"/>
      <c r="BB254" s="2"/>
      <c r="BC254" s="2"/>
    </row>
    <row r="255" spans="1:55" s="110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BA255" s="2"/>
      <c r="BB255" s="2"/>
      <c r="BC255" s="2"/>
    </row>
    <row r="256" spans="1:55" s="110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BA256" s="2"/>
      <c r="BB256" s="2"/>
      <c r="BC256" s="2"/>
    </row>
    <row r="257" spans="1:55" s="110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BA257" s="2"/>
      <c r="BB257" s="2"/>
      <c r="BC257" s="2"/>
    </row>
    <row r="258" spans="1:55" s="110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BA258" s="2"/>
      <c r="BB258" s="2"/>
      <c r="BC258" s="2"/>
    </row>
    <row r="259" spans="1:55" s="110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BA259" s="2"/>
      <c r="BB259" s="2"/>
      <c r="BC259" s="2"/>
    </row>
    <row r="260" spans="1:55" s="110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BA260" s="2"/>
      <c r="BB260" s="2"/>
      <c r="BC260" s="2"/>
    </row>
    <row r="261" spans="1:55" s="110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BA261" s="2"/>
      <c r="BB261" s="2"/>
      <c r="BC261" s="2"/>
    </row>
    <row r="262" spans="1:55" s="110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BA262" s="2"/>
      <c r="BB262" s="2"/>
      <c r="BC262" s="2"/>
    </row>
    <row r="263" spans="1:55" s="110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BA263" s="2"/>
      <c r="BB263" s="2"/>
      <c r="BC263" s="2"/>
    </row>
    <row r="264" spans="1:55" s="110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BA264" s="2"/>
      <c r="BB264" s="2"/>
      <c r="BC264" s="2"/>
    </row>
    <row r="265" spans="1:55" s="110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BA265" s="2"/>
      <c r="BB265" s="2"/>
      <c r="BC265" s="2"/>
    </row>
    <row r="266" spans="1:55" s="110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BA266" s="2"/>
      <c r="BB266" s="2"/>
      <c r="BC266" s="2"/>
    </row>
    <row r="267" spans="1:55" s="110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BA267" s="2"/>
      <c r="BB267" s="2"/>
      <c r="BC267" s="2"/>
    </row>
    <row r="268" spans="1:55" s="110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BA268" s="2"/>
      <c r="BB268" s="2"/>
      <c r="BC268" s="2"/>
    </row>
    <row r="269" spans="1:55" s="110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BA269" s="2"/>
      <c r="BB269" s="2"/>
      <c r="BC269" s="2"/>
    </row>
    <row r="270" spans="1:55" s="110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BA270" s="2"/>
      <c r="BB270" s="2"/>
      <c r="BC270" s="2"/>
    </row>
    <row r="271" spans="1:55" s="110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BA271" s="2"/>
      <c r="BB271" s="2"/>
      <c r="BC271" s="2"/>
    </row>
    <row r="272" spans="1:55" s="110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BA272" s="2"/>
      <c r="BB272" s="2"/>
      <c r="BC272" s="2"/>
    </row>
    <row r="273" spans="1:55" s="110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BA273" s="2"/>
      <c r="BB273" s="2"/>
      <c r="BC273" s="2"/>
    </row>
    <row r="274" spans="1:55" s="110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BA274" s="2"/>
      <c r="BB274" s="2"/>
      <c r="BC274" s="2"/>
    </row>
    <row r="275" spans="1:55" s="110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BA275" s="2"/>
      <c r="BB275" s="2"/>
      <c r="BC275" s="2"/>
    </row>
    <row r="276" spans="1:55" s="110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BA276" s="2"/>
      <c r="BB276" s="2"/>
      <c r="BC276" s="2"/>
    </row>
    <row r="277" spans="1:55" s="110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BA277" s="2"/>
      <c r="BB277" s="2"/>
      <c r="BC277" s="2"/>
    </row>
    <row r="278" spans="1:55" s="110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BA278" s="2"/>
      <c r="BB278" s="2"/>
      <c r="BC278" s="2"/>
    </row>
    <row r="279" spans="1:55" s="110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BA279" s="2"/>
      <c r="BB279" s="2"/>
      <c r="BC279" s="2"/>
    </row>
    <row r="280" spans="1:55" s="110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BA280" s="2"/>
      <c r="BB280" s="2"/>
      <c r="BC280" s="2"/>
    </row>
    <row r="281" spans="1:55" s="110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BA281" s="2"/>
      <c r="BB281" s="2"/>
      <c r="BC281" s="2"/>
    </row>
    <row r="282" spans="1:55" s="110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BA282" s="2"/>
      <c r="BB282" s="2"/>
      <c r="BC282" s="2"/>
    </row>
    <row r="283" spans="1:55" s="110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BA283" s="2"/>
      <c r="BB283" s="2"/>
      <c r="BC283" s="2"/>
    </row>
    <row r="284" spans="1:55" s="110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BA284" s="2"/>
      <c r="BB284" s="2"/>
      <c r="BC284" s="2"/>
    </row>
    <row r="285" spans="1:55" s="110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BA285" s="2"/>
      <c r="BB285" s="2"/>
      <c r="BC285" s="2"/>
    </row>
    <row r="286" spans="1:55" s="110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BA286" s="2"/>
      <c r="BB286" s="2"/>
      <c r="BC286" s="2"/>
    </row>
    <row r="287" spans="1:55" s="110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BA287" s="2"/>
      <c r="BB287" s="2"/>
      <c r="BC287" s="2"/>
    </row>
    <row r="288" spans="1:55" s="110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BA288" s="2"/>
      <c r="BB288" s="2"/>
      <c r="BC288" s="2"/>
    </row>
    <row r="289" spans="1:55" s="110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BA289" s="2"/>
      <c r="BB289" s="2"/>
      <c r="BC289" s="2"/>
    </row>
    <row r="290" spans="1:55" s="110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BA290" s="2"/>
      <c r="BB290" s="2"/>
      <c r="BC290" s="2"/>
    </row>
    <row r="291" spans="1:55" s="110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BA291" s="2"/>
      <c r="BB291" s="2"/>
      <c r="BC291" s="2"/>
    </row>
    <row r="292" spans="1:55" s="110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BA292" s="2"/>
      <c r="BB292" s="2"/>
      <c r="BC292" s="2"/>
    </row>
    <row r="293" spans="1:55" s="110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BA293" s="2"/>
      <c r="BB293" s="2"/>
      <c r="BC293" s="2"/>
    </row>
    <row r="294" spans="1:55" s="110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BA294" s="2"/>
      <c r="BB294" s="2"/>
      <c r="BC294" s="2"/>
    </row>
    <row r="295" spans="1:55" s="110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BA295" s="2"/>
      <c r="BB295" s="2"/>
      <c r="BC295" s="2"/>
    </row>
    <row r="296" spans="1:55" s="110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BA296" s="2"/>
      <c r="BB296" s="2"/>
      <c r="BC296" s="2"/>
    </row>
    <row r="297" spans="1:55" s="110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BA297" s="2"/>
      <c r="BB297" s="2"/>
      <c r="BC297" s="2"/>
    </row>
    <row r="298" spans="1:55" s="110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BA298" s="2"/>
      <c r="BB298" s="2"/>
      <c r="BC298" s="2"/>
    </row>
    <row r="299" spans="1:55" s="110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BA299" s="2"/>
      <c r="BB299" s="2"/>
      <c r="BC299" s="2"/>
    </row>
    <row r="300" spans="1:55" s="110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BA300" s="2"/>
      <c r="BB300" s="2"/>
      <c r="BC300" s="2"/>
    </row>
    <row r="301" spans="1:55" s="110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BA301" s="2"/>
      <c r="BB301" s="2"/>
      <c r="BC301" s="2"/>
    </row>
    <row r="302" spans="1:55" s="110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BA302" s="2"/>
      <c r="BB302" s="2"/>
      <c r="BC302" s="2"/>
    </row>
    <row r="303" spans="1:55" s="110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BA303" s="2"/>
      <c r="BB303" s="2"/>
      <c r="BC303" s="2"/>
    </row>
    <row r="304" spans="1:55" s="110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BA304" s="2"/>
      <c r="BB304" s="2"/>
      <c r="BC304" s="2"/>
    </row>
    <row r="305" spans="1:55" s="110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BA305" s="2"/>
      <c r="BB305" s="2"/>
      <c r="BC305" s="2"/>
    </row>
    <row r="306" spans="1:55" s="110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BA306" s="2"/>
      <c r="BB306" s="2"/>
      <c r="BC306" s="2"/>
    </row>
    <row r="307" spans="1:55" s="110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BA307" s="2"/>
      <c r="BB307" s="2"/>
      <c r="BC307" s="2"/>
    </row>
    <row r="308" spans="1:55" s="110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BA308" s="2"/>
      <c r="BB308" s="2"/>
      <c r="BC308" s="2"/>
    </row>
    <row r="309" spans="1:55" s="110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BA309" s="2"/>
      <c r="BB309" s="2"/>
      <c r="BC309" s="2"/>
    </row>
    <row r="310" spans="1:55" s="110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BA310" s="2"/>
      <c r="BB310" s="2"/>
      <c r="BC310" s="2"/>
    </row>
    <row r="311" spans="1:55" s="110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BA311" s="2"/>
      <c r="BB311" s="2"/>
      <c r="BC311" s="2"/>
    </row>
    <row r="312" spans="1:55" s="110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BA312" s="2"/>
      <c r="BB312" s="2"/>
      <c r="BC312" s="2"/>
    </row>
    <row r="313" spans="1:55" s="110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BA313" s="2"/>
      <c r="BB313" s="2"/>
      <c r="BC313" s="2"/>
    </row>
  </sheetData>
  <mergeCells count="10">
    <mergeCell ref="B1:W1"/>
    <mergeCell ref="B3:W3"/>
    <mergeCell ref="B4:W4"/>
    <mergeCell ref="B5:W5"/>
    <mergeCell ref="B6:B7"/>
    <mergeCell ref="C6:K6"/>
    <mergeCell ref="L6:L7"/>
    <mergeCell ref="M6:U6"/>
    <mergeCell ref="V6:V7"/>
    <mergeCell ref="W6:W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2022-10-26T16:51:46Z</dcterms:created>
  <dcterms:modified xsi:type="dcterms:W3CDTF">2022-10-26T16:54:27Z</dcterms:modified>
</cp:coreProperties>
</file>